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L123" i="62" l="1"/>
  <c r="L147" i="62"/>
  <c r="N147" i="62" s="1"/>
  <c r="L124" i="62"/>
  <c r="J45" i="58"/>
  <c r="J44" i="58"/>
  <c r="J20" i="58"/>
  <c r="J11" i="58" s="1"/>
  <c r="J10" i="58" s="1"/>
  <c r="J12" i="58"/>
  <c r="Q17" i="59"/>
  <c r="Q16" i="59"/>
  <c r="Q15" i="59"/>
  <c r="Q14" i="59"/>
  <c r="Q13" i="59"/>
  <c r="Q12" i="59"/>
  <c r="Q11" i="59"/>
  <c r="N212" i="62"/>
  <c r="N211" i="62"/>
  <c r="N210" i="62"/>
  <c r="N209" i="62"/>
  <c r="N208" i="62"/>
  <c r="N207" i="62"/>
  <c r="N206" i="62"/>
  <c r="N205" i="62"/>
  <c r="N204" i="62"/>
  <c r="N203" i="62"/>
  <c r="N202" i="62"/>
  <c r="N201" i="62"/>
  <c r="N200" i="62"/>
  <c r="N198" i="62"/>
  <c r="N197" i="62"/>
  <c r="N196" i="62"/>
  <c r="N195" i="62"/>
  <c r="N194" i="62"/>
  <c r="N192" i="62"/>
  <c r="N191" i="62"/>
  <c r="N190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5" i="62"/>
  <c r="N144" i="62"/>
  <c r="N143" i="62"/>
  <c r="N142" i="62"/>
  <c r="N141" i="62"/>
  <c r="N140" i="62"/>
  <c r="N199" i="62"/>
  <c r="N139" i="62"/>
  <c r="N138" i="62"/>
  <c r="N193" i="62"/>
  <c r="N137" i="62"/>
  <c r="N189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M72" i="63"/>
  <c r="M71" i="63"/>
  <c r="M70" i="63"/>
  <c r="M69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40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1" i="63"/>
  <c r="M20" i="63"/>
  <c r="M19" i="63"/>
  <c r="M18" i="63"/>
  <c r="M17" i="63"/>
  <c r="M16" i="63"/>
  <c r="M15" i="63"/>
  <c r="M14" i="63"/>
  <c r="M13" i="63"/>
  <c r="M12" i="63"/>
  <c r="M11" i="63"/>
  <c r="N25" i="64"/>
  <c r="N24" i="64"/>
  <c r="N23" i="64"/>
  <c r="N22" i="64"/>
  <c r="N21" i="64"/>
  <c r="N20" i="64"/>
  <c r="N19" i="64"/>
  <c r="N18" i="64"/>
  <c r="N17" i="64"/>
  <c r="N16" i="64"/>
  <c r="N15" i="64"/>
  <c r="N14" i="64"/>
  <c r="N13" i="64"/>
  <c r="N12" i="64"/>
  <c r="N11" i="64"/>
  <c r="K15" i="65"/>
  <c r="K14" i="65"/>
  <c r="K13" i="65"/>
  <c r="K12" i="65"/>
  <c r="K11" i="65"/>
  <c r="J15" i="67"/>
  <c r="J14" i="67"/>
  <c r="J13" i="67"/>
  <c r="J12" i="67"/>
  <c r="J11" i="67"/>
  <c r="O95" i="69"/>
  <c r="O94" i="69"/>
  <c r="O93" i="69"/>
  <c r="O92" i="69"/>
  <c r="O91" i="69"/>
  <c r="O90" i="69"/>
  <c r="O89" i="69"/>
  <c r="O88" i="69"/>
  <c r="O87" i="69"/>
  <c r="O86" i="69"/>
  <c r="O85" i="69"/>
  <c r="O84" i="69"/>
  <c r="O83" i="69"/>
  <c r="O82" i="69"/>
  <c r="O81" i="69"/>
  <c r="O80" i="69"/>
  <c r="O79" i="69"/>
  <c r="O78" i="69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K13" i="74"/>
  <c r="K12" i="74"/>
  <c r="K11" i="74"/>
  <c r="J11" i="76"/>
  <c r="J83" i="76"/>
  <c r="J82" i="76"/>
  <c r="J81" i="76"/>
  <c r="J80" i="76"/>
  <c r="J79" i="76"/>
  <c r="J78" i="76"/>
  <c r="J77" i="76"/>
  <c r="J76" i="76"/>
  <c r="J75" i="76"/>
  <c r="J74" i="76"/>
  <c r="J73" i="76"/>
  <c r="J72" i="76"/>
  <c r="J71" i="76"/>
  <c r="J70" i="76"/>
  <c r="J69" i="76"/>
  <c r="J68" i="76"/>
  <c r="J67" i="76"/>
  <c r="J66" i="76"/>
  <c r="J65" i="76"/>
  <c r="J64" i="76"/>
  <c r="J63" i="76"/>
  <c r="J62" i="76"/>
  <c r="J61" i="76"/>
  <c r="J60" i="76"/>
  <c r="J59" i="76"/>
  <c r="J58" i="76"/>
  <c r="J57" i="76"/>
  <c r="J56" i="76"/>
  <c r="J55" i="76"/>
  <c r="J54" i="76"/>
  <c r="J53" i="76"/>
  <c r="J52" i="76"/>
  <c r="J51" i="76"/>
  <c r="J50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C31" i="88"/>
  <c r="C29" i="88"/>
  <c r="C24" i="88"/>
  <c r="C21" i="88"/>
  <c r="C19" i="88"/>
  <c r="C18" i="88"/>
  <c r="C17" i="88"/>
  <c r="C16" i="88"/>
  <c r="C13" i="88"/>
  <c r="C23" i="88" l="1"/>
  <c r="K44" i="58"/>
  <c r="K41" i="58"/>
  <c r="K33" i="58"/>
  <c r="K25" i="58"/>
  <c r="K20" i="58"/>
  <c r="K13" i="58"/>
  <c r="C11" i="88"/>
  <c r="K22" i="58"/>
  <c r="K40" i="58"/>
  <c r="K32" i="58"/>
  <c r="K24" i="58"/>
  <c r="K17" i="58"/>
  <c r="K12" i="58"/>
  <c r="K16" i="58"/>
  <c r="K37" i="58"/>
  <c r="K46" i="58"/>
  <c r="K36" i="58"/>
  <c r="K28" i="58"/>
  <c r="K21" i="58"/>
  <c r="K15" i="58"/>
  <c r="K29" i="58"/>
  <c r="K11" i="58"/>
  <c r="K45" i="58"/>
  <c r="K26" i="58"/>
  <c r="K30" i="58"/>
  <c r="K34" i="58"/>
  <c r="K38" i="58"/>
  <c r="K42" i="58"/>
  <c r="K10" i="58"/>
  <c r="K14" i="58"/>
  <c r="K18" i="58"/>
  <c r="K23" i="58"/>
  <c r="K27" i="58"/>
  <c r="K31" i="58"/>
  <c r="K35" i="58"/>
  <c r="K39" i="58"/>
  <c r="C12" i="88"/>
  <c r="C10" i="88" l="1"/>
  <c r="C42" i="88" s="1"/>
  <c r="D12" i="88" s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R17" i="59" l="1"/>
  <c r="R13" i="59"/>
  <c r="O209" i="62"/>
  <c r="O205" i="62"/>
  <c r="O201" i="62"/>
  <c r="O196" i="62"/>
  <c r="O191" i="62"/>
  <c r="O186" i="62"/>
  <c r="O182" i="62"/>
  <c r="O178" i="62"/>
  <c r="O174" i="62"/>
  <c r="O170" i="62"/>
  <c r="O166" i="62"/>
  <c r="O162" i="62"/>
  <c r="O158" i="62"/>
  <c r="O154" i="62"/>
  <c r="O150" i="62"/>
  <c r="O145" i="62"/>
  <c r="O141" i="62"/>
  <c r="O138" i="62"/>
  <c r="O136" i="62"/>
  <c r="O132" i="62"/>
  <c r="O128" i="62"/>
  <c r="O124" i="62"/>
  <c r="O119" i="62"/>
  <c r="O115" i="62"/>
  <c r="O111" i="62"/>
  <c r="O107" i="62"/>
  <c r="O103" i="62"/>
  <c r="O99" i="62"/>
  <c r="O95" i="62"/>
  <c r="O91" i="62"/>
  <c r="O87" i="62"/>
  <c r="O83" i="62"/>
  <c r="O78" i="62"/>
  <c r="O74" i="62"/>
  <c r="O70" i="62"/>
  <c r="O66" i="62"/>
  <c r="O62" i="62"/>
  <c r="O58" i="62"/>
  <c r="O54" i="62"/>
  <c r="O50" i="62"/>
  <c r="O46" i="62"/>
  <c r="O42" i="62"/>
  <c r="O37" i="62"/>
  <c r="O33" i="62"/>
  <c r="O29" i="62"/>
  <c r="O25" i="62"/>
  <c r="O21" i="62"/>
  <c r="O17" i="62"/>
  <c r="O13" i="62"/>
  <c r="N72" i="63"/>
  <c r="N68" i="63"/>
  <c r="N64" i="63"/>
  <c r="N60" i="63"/>
  <c r="N56" i="63"/>
  <c r="N52" i="63"/>
  <c r="N48" i="63"/>
  <c r="N44" i="63"/>
  <c r="N40" i="63"/>
  <c r="N36" i="63"/>
  <c r="N32" i="63"/>
  <c r="N28" i="63"/>
  <c r="N24" i="63"/>
  <c r="N19" i="63"/>
  <c r="N15" i="63"/>
  <c r="N11" i="63"/>
  <c r="O25" i="64"/>
  <c r="O21" i="64"/>
  <c r="O17" i="64"/>
  <c r="O13" i="64"/>
  <c r="L15" i="65"/>
  <c r="L11" i="65"/>
  <c r="K13" i="67"/>
  <c r="P95" i="69"/>
  <c r="P91" i="69"/>
  <c r="P87" i="69"/>
  <c r="P83" i="69"/>
  <c r="P79" i="69"/>
  <c r="P75" i="69"/>
  <c r="P71" i="69"/>
  <c r="P67" i="69"/>
  <c r="P63" i="69"/>
  <c r="P59" i="69"/>
  <c r="P55" i="69"/>
  <c r="R16" i="59"/>
  <c r="R12" i="59"/>
  <c r="O212" i="62"/>
  <c r="O208" i="62"/>
  <c r="O204" i="62"/>
  <c r="O200" i="62"/>
  <c r="O195" i="62"/>
  <c r="O190" i="62"/>
  <c r="O185" i="62"/>
  <c r="O181" i="62"/>
  <c r="O177" i="62"/>
  <c r="O173" i="62"/>
  <c r="O169" i="62"/>
  <c r="O165" i="62"/>
  <c r="O161" i="62"/>
  <c r="O157" i="62"/>
  <c r="O153" i="62"/>
  <c r="O149" i="62"/>
  <c r="O144" i="62"/>
  <c r="O140" i="62"/>
  <c r="O193" i="62"/>
  <c r="O135" i="62"/>
  <c r="O131" i="62"/>
  <c r="O127" i="62"/>
  <c r="O123" i="62"/>
  <c r="O118" i="62"/>
  <c r="O114" i="62"/>
  <c r="O110" i="62"/>
  <c r="O106" i="62"/>
  <c r="O102" i="62"/>
  <c r="O98" i="62"/>
  <c r="O94" i="62"/>
  <c r="O90" i="62"/>
  <c r="O86" i="62"/>
  <c r="O81" i="62"/>
  <c r="O77" i="62"/>
  <c r="O73" i="62"/>
  <c r="O69" i="62"/>
  <c r="O65" i="62"/>
  <c r="O61" i="62"/>
  <c r="O57" i="62"/>
  <c r="O53" i="62"/>
  <c r="O49" i="62"/>
  <c r="O45" i="62"/>
  <c r="O40" i="62"/>
  <c r="O36" i="62"/>
  <c r="O32" i="62"/>
  <c r="O28" i="62"/>
  <c r="O24" i="62"/>
  <c r="O20" i="62"/>
  <c r="O16" i="62"/>
  <c r="O12" i="62"/>
  <c r="N71" i="63"/>
  <c r="N67" i="63"/>
  <c r="N63" i="63"/>
  <c r="N59" i="63"/>
  <c r="N55" i="63"/>
  <c r="N51" i="63"/>
  <c r="N47" i="63"/>
  <c r="N43" i="63"/>
  <c r="N39" i="63"/>
  <c r="N35" i="63"/>
  <c r="N31" i="63"/>
  <c r="N27" i="63"/>
  <c r="N23" i="63"/>
  <c r="N18" i="63"/>
  <c r="N14" i="63"/>
  <c r="O24" i="64"/>
  <c r="O20" i="64"/>
  <c r="O16" i="64"/>
  <c r="O12" i="64"/>
  <c r="L14" i="65"/>
  <c r="K12" i="67"/>
  <c r="P94" i="69"/>
  <c r="P90" i="69"/>
  <c r="P86" i="69"/>
  <c r="P82" i="69"/>
  <c r="P78" i="69"/>
  <c r="P74" i="69"/>
  <c r="P70" i="69"/>
  <c r="P66" i="69"/>
  <c r="P62" i="69"/>
  <c r="P58" i="69"/>
  <c r="P54" i="69"/>
  <c r="P50" i="69"/>
  <c r="R15" i="59"/>
  <c r="R11" i="59"/>
  <c r="O211" i="62"/>
  <c r="O207" i="62"/>
  <c r="O203" i="62"/>
  <c r="O198" i="62"/>
  <c r="O194" i="62"/>
  <c r="O188" i="62"/>
  <c r="O184" i="62"/>
  <c r="O180" i="62"/>
  <c r="O176" i="62"/>
  <c r="O172" i="62"/>
  <c r="O168" i="62"/>
  <c r="O164" i="62"/>
  <c r="O160" i="62"/>
  <c r="O156" i="62"/>
  <c r="O152" i="62"/>
  <c r="O148" i="62"/>
  <c r="O143" i="62"/>
  <c r="O199" i="62"/>
  <c r="O137" i="62"/>
  <c r="O134" i="62"/>
  <c r="O130" i="62"/>
  <c r="O126" i="62"/>
  <c r="O121" i="62"/>
  <c r="O117" i="62"/>
  <c r="O113" i="62"/>
  <c r="O109" i="62"/>
  <c r="O105" i="62"/>
  <c r="O101" i="62"/>
  <c r="O97" i="62"/>
  <c r="O93" i="62"/>
  <c r="O89" i="62"/>
  <c r="O85" i="62"/>
  <c r="O80" i="62"/>
  <c r="O76" i="62"/>
  <c r="O72" i="62"/>
  <c r="O68" i="62"/>
  <c r="O64" i="62"/>
  <c r="O60" i="62"/>
  <c r="O56" i="62"/>
  <c r="O52" i="62"/>
  <c r="O48" i="62"/>
  <c r="O44" i="62"/>
  <c r="O39" i="62"/>
  <c r="O35" i="62"/>
  <c r="O31" i="62"/>
  <c r="O27" i="62"/>
  <c r="O23" i="62"/>
  <c r="O19" i="62"/>
  <c r="O15" i="62"/>
  <c r="O11" i="62"/>
  <c r="N70" i="63"/>
  <c r="N66" i="63"/>
  <c r="N62" i="63"/>
  <c r="N58" i="63"/>
  <c r="N54" i="63"/>
  <c r="N50" i="63"/>
  <c r="N46" i="63"/>
  <c r="N42" i="63"/>
  <c r="N38" i="63"/>
  <c r="N34" i="63"/>
  <c r="N30" i="63"/>
  <c r="N26" i="63"/>
  <c r="N21" i="63"/>
  <c r="N17" i="63"/>
  <c r="N13" i="63"/>
  <c r="O23" i="64"/>
  <c r="O19" i="64"/>
  <c r="O15" i="64"/>
  <c r="O11" i="64"/>
  <c r="L13" i="65"/>
  <c r="K15" i="67"/>
  <c r="K11" i="67"/>
  <c r="P93" i="69"/>
  <c r="P89" i="69"/>
  <c r="P85" i="69"/>
  <c r="P81" i="69"/>
  <c r="P77" i="69"/>
  <c r="P73" i="69"/>
  <c r="P69" i="69"/>
  <c r="P65" i="69"/>
  <c r="P61" i="69"/>
  <c r="P57" i="69"/>
  <c r="R14" i="59"/>
  <c r="O210" i="62"/>
  <c r="O206" i="62"/>
  <c r="O202" i="62"/>
  <c r="O197" i="62"/>
  <c r="O192" i="62"/>
  <c r="O187" i="62"/>
  <c r="O183" i="62"/>
  <c r="O179" i="62"/>
  <c r="O175" i="62"/>
  <c r="O171" i="62"/>
  <c r="O167" i="62"/>
  <c r="O163" i="62"/>
  <c r="O159" i="62"/>
  <c r="O155" i="62"/>
  <c r="O151" i="62"/>
  <c r="O147" i="62"/>
  <c r="O142" i="62"/>
  <c r="O139" i="62"/>
  <c r="O189" i="62"/>
  <c r="O133" i="62"/>
  <c r="O129" i="62"/>
  <c r="O125" i="62"/>
  <c r="O120" i="62"/>
  <c r="O116" i="62"/>
  <c r="O112" i="62"/>
  <c r="O108" i="62"/>
  <c r="O104" i="62"/>
  <c r="O100" i="62"/>
  <c r="O96" i="62"/>
  <c r="O92" i="62"/>
  <c r="O88" i="62"/>
  <c r="O84" i="62"/>
  <c r="O79" i="62"/>
  <c r="O75" i="62"/>
  <c r="O71" i="62"/>
  <c r="O67" i="62"/>
  <c r="O63" i="62"/>
  <c r="O59" i="62"/>
  <c r="O55" i="62"/>
  <c r="O51" i="62"/>
  <c r="O47" i="62"/>
  <c r="O43" i="62"/>
  <c r="O38" i="62"/>
  <c r="O34" i="62"/>
  <c r="O30" i="62"/>
  <c r="O26" i="62"/>
  <c r="O22" i="62"/>
  <c r="O18" i="62"/>
  <c r="O14" i="62"/>
  <c r="N69" i="63"/>
  <c r="N65" i="63"/>
  <c r="N61" i="63"/>
  <c r="N57" i="63"/>
  <c r="N53" i="63"/>
  <c r="N49" i="63"/>
  <c r="N45" i="63"/>
  <c r="N41" i="63"/>
  <c r="N37" i="63"/>
  <c r="N33" i="63"/>
  <c r="N29" i="63"/>
  <c r="N25" i="63"/>
  <c r="N20" i="63"/>
  <c r="N16" i="63"/>
  <c r="N12" i="63"/>
  <c r="O22" i="64"/>
  <c r="O18" i="64"/>
  <c r="O14" i="64"/>
  <c r="L12" i="65"/>
  <c r="K14" i="67"/>
  <c r="P92" i="69"/>
  <c r="P88" i="69"/>
  <c r="P84" i="69"/>
  <c r="P80" i="69"/>
  <c r="P76" i="69"/>
  <c r="P72" i="69"/>
  <c r="P68" i="69"/>
  <c r="P64" i="69"/>
  <c r="P60" i="69"/>
  <c r="P56" i="69"/>
  <c r="P52" i="69"/>
  <c r="P48" i="69"/>
  <c r="P44" i="69"/>
  <c r="P40" i="69"/>
  <c r="P36" i="69"/>
  <c r="P47" i="69"/>
  <c r="P42" i="69"/>
  <c r="P37" i="69"/>
  <c r="P32" i="69"/>
  <c r="P28" i="69"/>
  <c r="P24" i="69"/>
  <c r="P20" i="69"/>
  <c r="P16" i="69"/>
  <c r="P12" i="69"/>
  <c r="K83" i="76"/>
  <c r="K79" i="76"/>
  <c r="K75" i="76"/>
  <c r="K71" i="76"/>
  <c r="K67" i="76"/>
  <c r="K63" i="76"/>
  <c r="K59" i="76"/>
  <c r="K55" i="76"/>
  <c r="K51" i="76"/>
  <c r="K46" i="76"/>
  <c r="K42" i="76"/>
  <c r="K38" i="76"/>
  <c r="K34" i="76"/>
  <c r="K30" i="76"/>
  <c r="K26" i="76"/>
  <c r="K22" i="76"/>
  <c r="K18" i="76"/>
  <c r="K14" i="76"/>
  <c r="L45" i="58"/>
  <c r="L40" i="58"/>
  <c r="L36" i="58"/>
  <c r="L32" i="58"/>
  <c r="L28" i="58"/>
  <c r="L24" i="58"/>
  <c r="L20" i="58"/>
  <c r="L15" i="58"/>
  <c r="L11" i="58"/>
  <c r="D29" i="88"/>
  <c r="D16" i="88"/>
  <c r="L27" i="58"/>
  <c r="L10" i="58"/>
  <c r="D24" i="88"/>
  <c r="D11" i="88"/>
  <c r="L26" i="58"/>
  <c r="P53" i="69"/>
  <c r="P46" i="69"/>
  <c r="P41" i="69"/>
  <c r="P35" i="69"/>
  <c r="P31" i="69"/>
  <c r="P27" i="69"/>
  <c r="P23" i="69"/>
  <c r="P19" i="69"/>
  <c r="P15" i="69"/>
  <c r="P11" i="69"/>
  <c r="L13" i="74"/>
  <c r="K82" i="76"/>
  <c r="K78" i="76"/>
  <c r="K74" i="76"/>
  <c r="K70" i="76"/>
  <c r="K66" i="76"/>
  <c r="K62" i="76"/>
  <c r="K58" i="76"/>
  <c r="K54" i="76"/>
  <c r="K50" i="76"/>
  <c r="K45" i="76"/>
  <c r="K41" i="76"/>
  <c r="K37" i="76"/>
  <c r="K33" i="76"/>
  <c r="K29" i="76"/>
  <c r="K25" i="76"/>
  <c r="K21" i="76"/>
  <c r="K17" i="76"/>
  <c r="K13" i="76"/>
  <c r="L44" i="58"/>
  <c r="L39" i="58"/>
  <c r="L35" i="58"/>
  <c r="L31" i="58"/>
  <c r="L23" i="58"/>
  <c r="L18" i="58"/>
  <c r="L14" i="58"/>
  <c r="D42" i="88"/>
  <c r="L22" i="58"/>
  <c r="D19" i="88"/>
  <c r="P51" i="69"/>
  <c r="P45" i="69"/>
  <c r="P39" i="69"/>
  <c r="P34" i="69"/>
  <c r="P30" i="69"/>
  <c r="P26" i="69"/>
  <c r="P22" i="69"/>
  <c r="P18" i="69"/>
  <c r="P14" i="69"/>
  <c r="L12" i="74"/>
  <c r="K81" i="76"/>
  <c r="K77" i="76"/>
  <c r="K73" i="76"/>
  <c r="K69" i="76"/>
  <c r="K65" i="76"/>
  <c r="K61" i="76"/>
  <c r="K57" i="76"/>
  <c r="K53" i="76"/>
  <c r="K48" i="76"/>
  <c r="K44" i="76"/>
  <c r="K40" i="76"/>
  <c r="K36" i="76"/>
  <c r="K32" i="76"/>
  <c r="K28" i="76"/>
  <c r="K24" i="76"/>
  <c r="K20" i="76"/>
  <c r="K16" i="76"/>
  <c r="K12" i="76"/>
  <c r="L42" i="58"/>
  <c r="L34" i="58"/>
  <c r="L13" i="58"/>
  <c r="D38" i="88"/>
  <c r="P49" i="69"/>
  <c r="P43" i="69"/>
  <c r="P38" i="69"/>
  <c r="P33" i="69"/>
  <c r="P29" i="69"/>
  <c r="P25" i="69"/>
  <c r="P21" i="69"/>
  <c r="P17" i="69"/>
  <c r="P13" i="69"/>
  <c r="L11" i="74"/>
  <c r="K80" i="76"/>
  <c r="K76" i="76"/>
  <c r="K72" i="76"/>
  <c r="K68" i="76"/>
  <c r="K64" i="76"/>
  <c r="K60" i="76"/>
  <c r="K56" i="76"/>
  <c r="K52" i="76"/>
  <c r="K47" i="76"/>
  <c r="K43" i="76"/>
  <c r="K39" i="76"/>
  <c r="K35" i="76"/>
  <c r="K31" i="76"/>
  <c r="K27" i="76"/>
  <c r="K23" i="76"/>
  <c r="K19" i="76"/>
  <c r="K15" i="76"/>
  <c r="K11" i="76"/>
  <c r="L46" i="58"/>
  <c r="L41" i="58"/>
  <c r="L37" i="58"/>
  <c r="L33" i="58"/>
  <c r="L29" i="58"/>
  <c r="L25" i="58"/>
  <c r="L21" i="58"/>
  <c r="L16" i="58"/>
  <c r="L12" i="58"/>
  <c r="D31" i="88"/>
  <c r="D18" i="88"/>
  <c r="L38" i="58"/>
  <c r="L30" i="58"/>
  <c r="L17" i="58"/>
  <c r="D17" i="88"/>
  <c r="D23" i="88"/>
  <c r="D13" i="88"/>
  <c r="D21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90331]}"/>
    <s v="{[Medida].[Medida].&amp;[2]}"/>
    <s v="{[Keren].[Keren].[All]}"/>
    <s v="{[Cheshbon KM].[Hie Peilut].[Peilut 7].&amp;[Kod_Peilut_L7_622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8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3" si="28">
        <n x="1" s="1"/>
        <n x="26"/>
        <n x="27"/>
      </t>
    </mdx>
    <mdx n="0" f="v">
      <t c="3" si="28">
        <n x="1" s="1"/>
        <n x="29"/>
        <n x="27"/>
      </t>
    </mdx>
    <mdx n="0" f="v">
      <t c="3" si="28">
        <n x="1" s="1"/>
        <n x="30"/>
        <n x="27"/>
      </t>
    </mdx>
    <mdx n="0" f="v">
      <t c="3" si="28">
        <n x="1" s="1"/>
        <n x="31"/>
        <n x="27"/>
      </t>
    </mdx>
    <mdx n="0" f="v">
      <t c="3" si="28">
        <n x="1" s="1"/>
        <n x="32"/>
        <n x="27"/>
      </t>
    </mdx>
    <mdx n="0" f="v">
      <t c="3" si="28">
        <n x="1" s="1"/>
        <n x="33"/>
        <n x="27"/>
      </t>
    </mdx>
    <mdx n="0" f="v">
      <t c="3" si="28">
        <n x="1" s="1"/>
        <n x="34"/>
        <n x="27"/>
      </t>
    </mdx>
    <mdx n="0" f="v">
      <t c="3" si="28">
        <n x="1" s="1"/>
        <n x="35"/>
        <n x="27"/>
      </t>
    </mdx>
    <mdx n="0" f="v">
      <t c="3" si="28">
        <n x="1" s="1"/>
        <n x="36"/>
        <n x="27"/>
      </t>
    </mdx>
    <mdx n="0" f="v">
      <t c="3" si="28">
        <n x="1" s="1"/>
        <n x="37"/>
        <n x="27"/>
      </t>
    </mdx>
    <mdx n="0" f="v">
      <t c="3" si="28">
        <n x="1" s="1"/>
        <n x="38"/>
        <n x="27"/>
      </t>
    </mdx>
  </mdx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<sst xmlns="http://schemas.openxmlformats.org/spreadsheetml/2006/main" count="4201" uniqueCount="1218">
  <si>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</si>
  <si>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</si>
  <si>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</si>
  <si>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</si>
  <si>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</si>
  <si>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</si>
  <si>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</si>
  <si>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</si>
  <si>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</si>
  <si>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</si>
  <si>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</si>
  <si>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</si>
  <si>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</si>
  <si>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</si>
  <si>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</si>
  <si>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</si>
  <si>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</si>
  <si>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</si>
  <si>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</si>
  <si>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</si>
  <si>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</si>
  <si>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</si>
  <si>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</si>
  <si>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</si>
  <si>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</si>
  <si>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</si>
  <si>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</si>
  <si>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</si>
  <si>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</si>
  <si>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</si>
  <si>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</si>
  <si>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</si>
  <si>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</si>
  <si>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</si>
  <si>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</si>
  <si>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</si>
  <si>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</si>
  <si>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</si>
  <si>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</si>
  <si>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כתבי אופציה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</si>
  <si>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</si>
  <si>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</si>
  <si>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</si>
  <si>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</si>
  <si>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</si>
  <si>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</si>
  <si>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</si>
  <si>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</si>
  <si>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</si>
  <si>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</si>
  <si>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</si>
  <si>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</si>
  <si>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</si>
  <si>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</si>
  <si>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</si>
  <si>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</si>
  <si>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</si>
  <si>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</si>
  <si>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</si>
  <si>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</si>
  <si>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</si>
  <si>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</si>
  <si>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</si>
  <si>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</si>
  <si>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</si>
  <si>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</si>
  <si>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</si>
  <si>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</si>
  <si>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</si>
  <si>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</si>
  <si>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</si>
  <si>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</si>
  <si>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</si>
  <si>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</si>
  <si>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</si>
  <si>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</si>
  <si>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</si>
  <si>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</si>
  <si>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</si>
  <si>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</si>
  <si>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</si>
  <si>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</si>
  <si>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</si>
  <si>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</si>
  <si>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</si>
  <si>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</si>
  <si>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</si>
  <si>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</si>
  <si>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</si>
  <si>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</si>
  <si>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</si>
  <si>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</si>
  <si>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</si>
  <si>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</si>
  <si>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</si>
  <si>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</si>
  <si>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</si>
  <si>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</si>
  <si>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</si>
  <si>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</si>
  <si>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</si>
  <si>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</si>
  <si>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</si>
  <si>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</si>
  <si>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</si>
  <si>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</si>
  <si>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</si>
  <si>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</si>
  <si>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</si>
  <si>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</si>
  <si>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</si>
  <si>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</si>
  <si>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</si>
  <si>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</si>
  <si>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</si>
  <si>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</si>
  <si>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</si>
  <si>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</si>
  <si>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</si>
  <si>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</si>
  <si>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</si>
  <si>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</si>
  <si>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</si>
  <si>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</si>
  <si>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</si>
  <si>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</si>
  <si>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</si>
  <si>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</si>
  <si>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</si>
  <si>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</si>
  <si>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</si>
  <si>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</si>
  <si>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</si>
  <si>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</si>
  <si>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</si>
  <si>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</si>
  <si>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</si>
  <si>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</si>
  <si>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</si>
  <si>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</si>
  <si>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</si>
  <si>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</si>
  <si>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</si>
  <si>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</si>
  <si>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</si>
  <si>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</si>
  <si>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</si>
  <si>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</si>
  <si>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</si>
  <si>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</si>
  <si>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</si>
  <si>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</si>
  <si>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</si>
  <si>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</si>
  <si>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</si>
  <si>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</si>
  <si>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</si>
  <si>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</si>
  <si>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</si>
  <si>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</si>
  <si>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</si>
  <si>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</si>
  <si>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</si>
  <si>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</si>
  <si>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</si>
  <si>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</si>
  <si>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</si>
  <si>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</si>
  <si>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</si>
  <si>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</si>
  <si>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</si>
  <si>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</si>
  <si>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</si>
  <si>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</si>
  <si>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</si>
  <si>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</si>
  <si>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</si>
  <si>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</si>
  <si>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</si>
  <si>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</si>
  <si>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</si>
  <si>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</si>
  <si>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</si>
  <si>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</si>
  <si>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</si>
  <si>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</si>
  <si>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</si>
  <si>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</si>
  <si>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</si>
  <si>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</si>
  <si>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</si>
  <si>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</si>
  <si>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</si>
  <si>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</si>
  <si>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</si>
  <si>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</si>
  <si>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</si>
  <si>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</si>
  <si>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</si>
  <si>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</si>
  <si>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</si>
  <si>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</si>
  <si>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</si>
  <si>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</si>
  <si>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</si>
  <si>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</si>
  <si>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</si>
  <si>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</si>
  <si>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</si>
  <si>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</si>
  <si>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</si>
  <si>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</si>
  <si>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</si>
  <si>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</si>
  <si>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</si>
  <si>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</si>
  <si>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</si>
  <si>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</si>
  <si>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</si>
  <si>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</si>
  <si>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סה"כ כתבי אופציה בחו"ל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</si>
  <si>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</si>
  <si>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</si>
  <si>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</si>
  <si>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</si>
  <si>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</si>
  <si>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</si>
  <si>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</si>
  <si>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</si>
  <si>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</si>
  <si>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</si>
  <si>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</si>
  <si>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</si>
  <si>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</si>
  <si>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</si>
  <si>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</si>
  <si>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</si>
  <si>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</si>
  <si>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</si>
  <si>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</si>
  <si>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</si>
  <si>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</si>
  <si>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אישית - מסלול מניות</t>
  </si>
  <si>
    <t>ממשלתי שקלי 1119</t>
  </si>
  <si>
    <t>1157098</t>
  </si>
  <si>
    <t>RF</t>
  </si>
  <si>
    <t>ממשלתי שקלי 121</t>
  </si>
  <si>
    <t>1142223</t>
  </si>
  <si>
    <t>ממשק0120</t>
  </si>
  <si>
    <t>1115773</t>
  </si>
  <si>
    <t>סה"כ תל אביב 35</t>
  </si>
  <si>
    <t>אורמת טכנולוגיות*</t>
  </si>
  <si>
    <t>1134402</t>
  </si>
  <si>
    <t>מגמה</t>
  </si>
  <si>
    <t>520036716</t>
  </si>
  <si>
    <t>איי.אפ.אפ</t>
  </si>
  <si>
    <t>1155019</t>
  </si>
  <si>
    <t>MATERIALS</t>
  </si>
  <si>
    <t>איירפורט סיטי</t>
  </si>
  <si>
    <t>1095835</t>
  </si>
  <si>
    <t>511659401</t>
  </si>
  <si>
    <t>נדלן ובינוי</t>
  </si>
  <si>
    <t>אלביט מערכות</t>
  </si>
  <si>
    <t>1081124</t>
  </si>
  <si>
    <t>520043027</t>
  </si>
  <si>
    <t>ביטחוניות</t>
  </si>
  <si>
    <t>אמות</t>
  </si>
  <si>
    <t>1097278</t>
  </si>
  <si>
    <t>520026683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</si>
  <si>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</si>
  <si>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</si>
  <si>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</si>
  <si>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</si>
  <si>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</si>
  <si>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</si>
  <si>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</si>
  <si>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</si>
  <si>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בתי זיקוק לנפט</t>
  </si>
  <si>
    <t>2590248</t>
  </si>
  <si>
    <t>520036658</t>
  </si>
  <si>
    <t>כימיה גומי ופלסטיק</t>
  </si>
  <si>
    <t>דיסקונט</t>
  </si>
  <si>
    <t>691212</t>
  </si>
  <si>
    <t>520007030</t>
  </si>
  <si>
    <t>דלק קדוחים*</t>
  </si>
  <si>
    <t>475020</t>
  </si>
  <si>
    <t>550013098</t>
  </si>
  <si>
    <t>חיפוש נפט וגז</t>
  </si>
  <si>
    <t>הפניקס 1</t>
  </si>
  <si>
    <t>767012</t>
  </si>
  <si>
    <t>520017450</t>
  </si>
  <si>
    <t>ביטוח</t>
  </si>
  <si>
    <t>הראל השקעות</t>
  </si>
  <si>
    <t>585018</t>
  </si>
  <si>
    <t>520033986</t>
  </si>
  <si>
    <t>חברה לישראל</t>
  </si>
  <si>
    <t>576017</t>
  </si>
  <si>
    <t>520028010</t>
  </si>
  <si>
    <t>השקעה ואחזקות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</si>
  <si>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</si>
  <si>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</si>
  <si>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</si>
  <si>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</si>
  <si>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</si>
  <si>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</si>
  <si>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</si>
  <si>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</si>
  <si>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</si>
  <si>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</si>
  <si>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</si>
  <si>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</si>
  <si>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</si>
  <si>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</si>
  <si>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</si>
  <si>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</si>
  <si>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</si>
  <si>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</si>
  <si>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</si>
  <si>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מליסרון*</t>
  </si>
  <si>
    <t>323014</t>
  </si>
  <si>
    <t>520037789</t>
  </si>
  <si>
    <t>נייס</t>
  </si>
  <si>
    <t>273011</t>
  </si>
  <si>
    <t>520036872</t>
  </si>
  <si>
    <t>פועלים</t>
  </si>
  <si>
    <t>662577</t>
  </si>
  <si>
    <t>520000118</t>
  </si>
  <si>
    <t>פז נפט*</t>
  </si>
  <si>
    <t>1100007</t>
  </si>
  <si>
    <t>510216054</t>
  </si>
  <si>
    <t>פריגו</t>
  </si>
  <si>
    <t>1130699</t>
  </si>
  <si>
    <t>529592</t>
  </si>
  <si>
    <t>קבוצת עזריאלי</t>
  </si>
  <si>
    <t>1119478</t>
  </si>
  <si>
    <t>510960719</t>
  </si>
  <si>
    <t>שופרסל</t>
  </si>
  <si>
    <t>777037</t>
  </si>
  <si>
    <t>520022732</t>
  </si>
  <si>
    <t>שטראוס גרופ*</t>
  </si>
  <si>
    <t>746016</t>
  </si>
  <si>
    <t>520003781</t>
  </si>
  <si>
    <t>מזון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</si>
  <si>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</si>
  <si>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</si>
  <si>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</si>
  <si>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</si>
  <si>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</si>
  <si>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</si>
  <si>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</si>
  <si>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</si>
  <si>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אזורים*</t>
  </si>
  <si>
    <t>715011</t>
  </si>
  <si>
    <t>520025990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</si>
  <si>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</si>
  <si>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</si>
  <si>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</si>
  <si>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</si>
  <si>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</si>
  <si>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</si>
  <si>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</si>
  <si>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</si>
  <si>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</si>
  <si>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</si>
  <si>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</si>
  <si>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</si>
  <si>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520028911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</si>
  <si>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</si>
  <si>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</si>
  <si>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</si>
  <si>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</si>
  <si>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</si>
  <si>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</si>
  <si>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</si>
  <si>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</si>
  <si>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</si>
  <si>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</si>
  <si>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</si>
  <si>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</si>
  <si>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</si>
  <si>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</si>
  <si>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גב ים 1*</t>
  </si>
  <si>
    <t>759019</t>
  </si>
  <si>
    <t>520001736</t>
  </si>
  <si>
    <t>דמרי</t>
  </si>
  <si>
    <t>1090315</t>
  </si>
  <si>
    <t>511399388</t>
  </si>
  <si>
    <t>דנאל כא*</t>
  </si>
  <si>
    <t>314013</t>
  </si>
  <si>
    <t>520037565</t>
  </si>
  <si>
    <t>שרותים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</si>
  <si>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</si>
  <si>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</si>
  <si>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</si>
  <si>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</si>
  <si>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</si>
  <si>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</si>
  <si>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</si>
  <si>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</si>
  <si>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</si>
  <si>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</si>
  <si>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</si>
  <si>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</si>
  <si>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520017807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</si>
  <si>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</si>
  <si>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</si>
  <si>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</si>
  <si>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</si>
  <si>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</si>
  <si>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</si>
  <si>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</si>
  <si>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</si>
  <si>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</si>
  <si>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</si>
  <si>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</si>
  <si>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</si>
  <si>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</si>
  <si>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</si>
  <si>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</si>
  <si>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</si>
  <si>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</si>
  <si>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</si>
  <si>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</si>
  <si>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</si>
  <si>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</si>
  <si>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</si>
  <si>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</si>
  <si>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511930125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</si>
  <si>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</si>
  <si>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</si>
  <si>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</si>
  <si>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</si>
  <si>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</si>
  <si>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</si>
  <si>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</si>
  <si>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</si>
  <si>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520044314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</si>
  <si>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</si>
  <si>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</si>
  <si>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</si>
  <si>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</si>
  <si>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</si>
  <si>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</si>
  <si>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</si>
  <si>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</si>
  <si>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</si>
  <si>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</si>
  <si>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</si>
  <si>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</si>
  <si>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</si>
  <si>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</si>
  <si>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</si>
  <si>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513821488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</si>
  <si>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</si>
  <si>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</si>
  <si>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</si>
  <si>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</si>
  <si>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</si>
  <si>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</si>
  <si>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</si>
  <si>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</si>
  <si>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520036104</t>
  </si>
  <si>
    <t>שפיר הנדסה</t>
  </si>
  <si>
    <t>1133875</t>
  </si>
  <si>
    <t>514892801</t>
  </si>
  <si>
    <t>תמר פטרוליום*</t>
  </si>
  <si>
    <t>1141357</t>
  </si>
  <si>
    <t>515334662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</si>
  <si>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</si>
  <si>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</si>
  <si>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</si>
  <si>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</si>
  <si>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</si>
  <si>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</si>
  <si>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</si>
  <si>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</si>
  <si>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</si>
  <si>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</si>
  <si>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</si>
  <si>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</si>
  <si>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</si>
  <si>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</si>
  <si>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</si>
  <si>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</si>
  <si>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</si>
  <si>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</si>
  <si>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</si>
  <si>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</si>
  <si>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</si>
  <si>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</si>
  <si>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</si>
  <si>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</si>
  <si>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</si>
  <si>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</si>
  <si>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</si>
  <si>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</si>
  <si>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</si>
  <si>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</si>
  <si>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</si>
  <si>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</si>
  <si>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</si>
  <si>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</si>
  <si>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</si>
  <si>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</si>
  <si>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</si>
  <si>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</si>
  <si>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</si>
  <si>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</si>
  <si>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</si>
  <si>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</si>
  <si>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</si>
  <si>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</si>
  <si>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</si>
  <si>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</si>
  <si>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</si>
  <si>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</si>
  <si>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</si>
  <si>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</si>
  <si>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</si>
  <si>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</si>
  <si>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</si>
  <si>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</si>
  <si>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</si>
  <si>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</si>
  <si>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</si>
  <si>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</si>
  <si>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</si>
  <si>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</si>
  <si>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</si>
  <si>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</si>
  <si>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</si>
  <si>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</si>
  <si>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</si>
  <si>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</si>
  <si>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</si>
  <si>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</si>
  <si>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</si>
  <si>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</si>
  <si>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</si>
  <si>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</si>
  <si>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</si>
  <si>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</si>
  <si>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</si>
  <si>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</si>
  <si>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</si>
  <si>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</si>
  <si>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</si>
  <si>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</si>
  <si>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</si>
  <si>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</si>
  <si>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</si>
  <si>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</si>
  <si>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</si>
  <si>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</si>
  <si>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</si>
  <si>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</si>
  <si>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</si>
  <si>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</si>
  <si>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</si>
  <si>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</si>
  <si>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</si>
  <si>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</si>
  <si>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</si>
  <si>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</si>
  <si>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</si>
  <si>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</si>
  <si>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</si>
  <si>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</si>
  <si>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</si>
  <si>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</si>
  <si>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</si>
  <si>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</si>
  <si>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</si>
  <si>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</si>
  <si>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</si>
  <si>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</si>
  <si>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</si>
  <si>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</si>
  <si>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</si>
  <si>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</si>
  <si>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</si>
  <si>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</si>
  <si>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</si>
  <si>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</si>
  <si>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</si>
  <si>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</si>
  <si>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</si>
  <si>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</si>
  <si>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CHECK POINT SOFTWARE TECH</t>
  </si>
  <si>
    <t>IL0010824113</t>
  </si>
  <si>
    <t>520042821</t>
  </si>
  <si>
    <t>Software &amp; Services</t>
  </si>
  <si>
    <t>CYBERARK SOFTWARE</t>
  </si>
  <si>
    <t>IL0011334468</t>
  </si>
  <si>
    <t>512291642</t>
  </si>
  <si>
    <t>ENERGEAN OIL &amp; GAS</t>
  </si>
  <si>
    <t>GB00BG12Y042</t>
  </si>
  <si>
    <t>10758801</t>
  </si>
  <si>
    <t>ENERGY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</si>
  <si>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</si>
  <si>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</si>
  <si>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</si>
  <si>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</si>
  <si>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</si>
  <si>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</si>
  <si>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</si>
  <si>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</si>
  <si>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</si>
  <si>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</si>
  <si>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</si>
  <si>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</si>
  <si>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</si>
  <si>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</si>
  <si>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</si>
  <si>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</si>
  <si>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</si>
  <si>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</si>
  <si>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</si>
  <si>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</si>
  <si>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</si>
  <si>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</si>
  <si>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</si>
  <si>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</si>
  <si>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</si>
  <si>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</si>
  <si>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</si>
  <si>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</si>
  <si>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</si>
  <si>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</si>
  <si>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</si>
  <si>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</si>
  <si>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</si>
  <si>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</si>
  <si>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</si>
  <si>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</si>
  <si>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</si>
  <si>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</si>
  <si>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</si>
  <si>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</si>
  <si>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</si>
  <si>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</si>
  <si>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</si>
  <si>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</si>
  <si>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</si>
  <si>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</si>
  <si>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</si>
  <si>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</si>
  <si>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</si>
  <si>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</si>
  <si>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</si>
  <si>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</si>
  <si>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</si>
  <si>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</si>
  <si>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</si>
  <si>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AIRBUS</t>
  </si>
  <si>
    <t>NL0000235190</t>
  </si>
  <si>
    <t>Capital Goods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</si>
  <si>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</si>
  <si>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</si>
  <si>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</si>
  <si>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</si>
  <si>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</si>
  <si>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</si>
  <si>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</si>
  <si>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</si>
  <si>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</si>
  <si>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</si>
  <si>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</si>
  <si>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</si>
  <si>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</si>
  <si>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</si>
  <si>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</si>
  <si>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</si>
  <si>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</si>
  <si>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</si>
  <si>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</si>
  <si>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</si>
  <si>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BAYERISCHE MOTOREN WERKE AG</t>
  </si>
  <si>
    <t>DE0005190003</t>
  </si>
  <si>
    <t>Automobiles &amp; Components</t>
  </si>
  <si>
    <t>BECTON DICKINSON AND CO</t>
  </si>
  <si>
    <t>US0758871091</t>
  </si>
  <si>
    <t>BLACKROCK</t>
  </si>
  <si>
    <t>US09247X1019</t>
  </si>
  <si>
    <t>Diversified Financial Services</t>
  </si>
  <si>
    <t>BOEING</t>
  </si>
  <si>
    <t>US0970231058</t>
  </si>
  <si>
    <t>BOSTON PROPERTIES INC</t>
  </si>
  <si>
    <t>US1011211018</t>
  </si>
  <si>
    <t>BP PLC</t>
  </si>
  <si>
    <t>GB0007980591</t>
  </si>
  <si>
    <t>CHENIERE ENERGY</t>
  </si>
  <si>
    <t>US16411R2085</t>
  </si>
  <si>
    <t>CISCO SYSTEMS</t>
  </si>
  <si>
    <t>US17275R1023</t>
  </si>
  <si>
    <t>CITIGROUP INC</t>
  </si>
  <si>
    <t>US1729674242</t>
  </si>
  <si>
    <t>DAIMLER AG REGISTERED SHARES</t>
  </si>
  <si>
    <t>DE0007100000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</si>
  <si>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</si>
  <si>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</si>
  <si>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</si>
  <si>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</si>
  <si>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</si>
  <si>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</si>
  <si>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</si>
  <si>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ERICSSON LM B SHS</t>
  </si>
  <si>
    <t>SE0000108656</t>
  </si>
  <si>
    <t>FACEBOOK INC A</t>
  </si>
  <si>
    <t>US30303M1027</t>
  </si>
  <si>
    <t>GENERAL MOTORS CO</t>
  </si>
  <si>
    <t>US37045V1008</t>
  </si>
  <si>
    <t>GOLDMAN SACHS GROUP INC</t>
  </si>
  <si>
    <t>US38141G1040</t>
  </si>
  <si>
    <t>INPEX</t>
  </si>
  <si>
    <t>JP3294460005</t>
  </si>
  <si>
    <t>JPMORGAN CHASE</t>
  </si>
  <si>
    <t>US46625H1005</t>
  </si>
  <si>
    <t>LEG IMMOBILIEN AG</t>
  </si>
  <si>
    <t>DE000LEG1110</t>
  </si>
  <si>
    <t>LLOYDS BANKING GROUP PLC</t>
  </si>
  <si>
    <t>GB0008706128</t>
  </si>
  <si>
    <t>MASTERCARD INC CLASS A</t>
  </si>
  <si>
    <t>US57636Q1040</t>
  </si>
  <si>
    <t>MCDONALDS</t>
  </si>
  <si>
    <t>US5801351017</t>
  </si>
  <si>
    <t>Hotels Restaurants &amp; Leisure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</si>
  <si>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</si>
  <si>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</si>
  <si>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</si>
  <si>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</si>
  <si>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</si>
  <si>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</si>
  <si>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</si>
  <si>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</si>
  <si>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</si>
  <si>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</si>
  <si>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</si>
  <si>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</si>
  <si>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</si>
  <si>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</si>
  <si>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</si>
  <si>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</si>
  <si>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</si>
  <si>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</si>
  <si>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</si>
  <si>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</si>
  <si>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</si>
  <si>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</si>
  <si>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</si>
  <si>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</si>
  <si>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</si>
  <si>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ROYAL BANK OF SCOTLAND GROUP</t>
  </si>
  <si>
    <t>GB00B7T77214</t>
  </si>
  <si>
    <t>ROYAL DUTCH SHELL PLC A SHS</t>
  </si>
  <si>
    <t>GB00B03MLX29</t>
  </si>
  <si>
    <t>S&amp;P GLOBAL</t>
  </si>
  <si>
    <t>US78409V1044</t>
  </si>
  <si>
    <t>SAAB AB B</t>
  </si>
  <si>
    <t>SE0000112385</t>
  </si>
  <si>
    <t>SEGRO</t>
  </si>
  <si>
    <t>GB00B5ZN1N88</t>
  </si>
  <si>
    <t>SIMON PROPERTY GROUP</t>
  </si>
  <si>
    <t>US8288061091</t>
  </si>
  <si>
    <t>SL GREEN REALTY CORP</t>
  </si>
  <si>
    <t>US78440X1019</t>
  </si>
  <si>
    <t>THALES SA</t>
  </si>
  <si>
    <t>FR0000121329</t>
  </si>
  <si>
    <t>TOTAL SA</t>
  </si>
  <si>
    <t>FR0000120271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</si>
  <si>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</si>
  <si>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</si>
  <si>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</si>
  <si>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</si>
  <si>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</si>
  <si>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</si>
  <si>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</si>
  <si>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</si>
  <si>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</si>
  <si>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</si>
  <si>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WAL MART STORES INC</t>
  </si>
  <si>
    <t>US9311421039</t>
  </si>
  <si>
    <t>Food &amp; Staples Retailing</t>
  </si>
  <si>
    <t>WELLS FARGO &amp; CO</t>
  </si>
  <si>
    <t>US9497461015</t>
  </si>
  <si>
    <t>WOODSIDE PETROLEUM</t>
  </si>
  <si>
    <t>AU000000WPL2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</si>
  <si>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</si>
  <si>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</si>
  <si>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</si>
  <si>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</si>
  <si>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</si>
  <si>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</si>
  <si>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</si>
  <si>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</si>
  <si>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</si>
  <si>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</si>
  <si>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</si>
  <si>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</si>
  <si>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</si>
  <si>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</si>
  <si>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</si>
  <si>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</si>
  <si>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</si>
  <si>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</si>
  <si>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</si>
  <si>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</si>
  <si>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</si>
  <si>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AMUNDI INDEX MSCI EM UCITS</t>
  </si>
  <si>
    <t>LU1437017350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</si>
  <si>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</si>
  <si>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</si>
  <si>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</si>
  <si>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</si>
  <si>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</si>
  <si>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</si>
  <si>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</si>
  <si>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</si>
  <si>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</si>
  <si>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</si>
  <si>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</si>
  <si>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</si>
  <si>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</si>
  <si>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</si>
  <si>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</si>
  <si>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</si>
  <si>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</si>
  <si>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</si>
  <si>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</si>
  <si>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</si>
  <si>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</si>
  <si>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</si>
  <si>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</si>
  <si>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</si>
  <si>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EM IMI ACC</t>
  </si>
  <si>
    <t>IE00BKM4GZ66</t>
  </si>
  <si>
    <t>ISHARES CORE MSCI EMERGING</t>
  </si>
  <si>
    <t>US46434G1031</t>
  </si>
  <si>
    <t>ISHARES CORE MSCI EURPOE</t>
  </si>
  <si>
    <t>IE00B1YZSC51</t>
  </si>
  <si>
    <t>ISHARES CORE S&amp;P MIDCAP ETF</t>
  </si>
  <si>
    <t>US4642875078</t>
  </si>
  <si>
    <t>ISHARES CRNCY HEDGD MSCI EM</t>
  </si>
  <si>
    <t>US46434G5099</t>
  </si>
  <si>
    <t>ISHARES DJ US MEDICAL DEVICE</t>
  </si>
  <si>
    <t>US4642888105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</si>
  <si>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</si>
  <si>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</si>
  <si>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</si>
  <si>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</si>
  <si>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</si>
  <si>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</si>
  <si>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</si>
  <si>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</si>
  <si>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</si>
  <si>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</si>
  <si>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</si>
  <si>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</si>
  <si>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</si>
  <si>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</si>
  <si>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</si>
  <si>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</si>
  <si>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</si>
  <si>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</si>
  <si>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</si>
  <si>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</si>
  <si>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</si>
  <si>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</si>
  <si>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</si>
  <si>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LU1834988278</t>
  </si>
  <si>
    <t>LYXOR EURSTX600 HALTHCARE</t>
  </si>
  <si>
    <t>LU1834986900</t>
  </si>
  <si>
    <t>LYXOR STOXX BASIC RSRCES</t>
  </si>
  <si>
    <t>LU1834983550</t>
  </si>
  <si>
    <t>LYXOR STOXX EUROPE 600 BKS UCITS</t>
  </si>
  <si>
    <t>LU1834983477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</si>
  <si>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</si>
  <si>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</si>
  <si>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</si>
  <si>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</si>
  <si>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</si>
  <si>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</si>
  <si>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</si>
  <si>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</si>
  <si>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EUROPE CON DISCRETIONARY</t>
  </si>
  <si>
    <t>IE00BKWQ0C77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</si>
  <si>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</si>
  <si>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</si>
  <si>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</si>
  <si>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</si>
  <si>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</si>
  <si>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</si>
  <si>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</si>
  <si>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</si>
  <si>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</si>
  <si>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</si>
  <si>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</si>
  <si>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</si>
  <si>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</si>
  <si>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</si>
  <si>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</si>
  <si>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</si>
  <si>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XTRACKERS MSCI EMERGING MARKET</t>
  </si>
  <si>
    <t>US2330511013</t>
  </si>
  <si>
    <t>AMUNDI IND MSCI EMU IEC</t>
  </si>
  <si>
    <t>LU0389810994</t>
  </si>
  <si>
    <t>BB+</t>
  </si>
  <si>
    <t>S&amp;P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</si>
  <si>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</si>
  <si>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</si>
  <si>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</si>
  <si>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</si>
  <si>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</si>
  <si>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</si>
  <si>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</si>
  <si>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</si>
  <si>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</si>
  <si>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</si>
  <si>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</si>
  <si>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</si>
  <si>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</si>
  <si>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</si>
  <si>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</si>
  <si>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</si>
  <si>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</si>
  <si>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</si>
  <si>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</si>
  <si>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</si>
  <si>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</si>
  <si>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</si>
  <si>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</si>
  <si>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</si>
  <si>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</si>
  <si>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</si>
  <si>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</si>
  <si>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</si>
  <si>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FTSE 100 IDX FUT JUN19</t>
  </si>
  <si>
    <t>XXZ M9</t>
  </si>
  <si>
    <t>ל.ר.</t>
  </si>
  <si>
    <t>S&amp;P500 EMINI FUT JUN19</t>
  </si>
  <si>
    <t>XXESM9</t>
  </si>
  <si>
    <t>SX5E DIVIDEND FUT DEC20</t>
  </si>
  <si>
    <t>XXDEDZ0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</si>
  <si>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</si>
  <si>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</si>
  <si>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</si>
  <si>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</si>
  <si>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</si>
  <si>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</si>
  <si>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</si>
  <si>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</si>
  <si>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</si>
  <si>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</si>
  <si>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</si>
  <si>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</si>
  <si>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</si>
  <si>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</si>
  <si>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</si>
  <si>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</si>
  <si>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</si>
  <si>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</si>
  <si>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</si>
  <si>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</si>
  <si>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</si>
  <si>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</si>
  <si>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</si>
  <si>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</si>
  <si>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</si>
  <si>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</si>
  <si>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</si>
  <si>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</si>
  <si>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</si>
  <si>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</si>
  <si>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</si>
  <si>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</si>
  <si>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</si>
  <si>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</si>
  <si>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</si>
  <si>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</si>
  <si>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</si>
  <si>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</si>
  <si>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</si>
  <si>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</si>
  <si>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</si>
  <si>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</si>
  <si>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</si>
  <si>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</si>
  <si>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</si>
  <si>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</si>
  <si>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</si>
  <si>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</si>
  <si>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</si>
  <si>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</si>
  <si>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</si>
  <si>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</si>
  <si>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</si>
  <si>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</si>
  <si>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</si>
  <si>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</si>
  <si>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</si>
  <si>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</si>
  <si>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</si>
  <si>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</si>
  <si>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</si>
  <si>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</si>
  <si>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</si>
  <si>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</si>
  <si>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</si>
  <si>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</si>
  <si>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</si>
  <si>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</si>
  <si>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</si>
  <si>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</si>
  <si>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</si>
  <si>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</si>
  <si>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</si>
  <si>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</si>
  <si>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</si>
  <si>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</si>
  <si>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</si>
  <si>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</si>
  <si>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</si>
  <si>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</si>
  <si>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</si>
  <si>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</si>
  <si>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</si>
  <si>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</si>
  <si>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</si>
  <si>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</si>
  <si>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</si>
  <si>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</si>
  <si>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</si>
  <si>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</si>
  <si>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</si>
  <si>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</si>
  <si>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</si>
  <si>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</si>
  <si>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</si>
  <si>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</si>
  <si>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</si>
  <si>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</si>
  <si>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</si>
  <si>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</si>
  <si>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</si>
  <si>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</si>
  <si>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</si>
  <si>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</si>
  <si>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</si>
  <si>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</si>
  <si>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</si>
  <si>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</si>
  <si>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</si>
  <si>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</si>
  <si>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</si>
  <si>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</si>
  <si>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</si>
  <si>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</si>
  <si>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</si>
  <si>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</si>
  <si>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</si>
  <si>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</si>
  <si>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</si>
  <si>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</si>
  <si>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</si>
  <si>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</si>
  <si>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</si>
  <si>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</si>
  <si>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</si>
  <si>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</si>
  <si>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</si>
  <si>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</si>
  <si>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</si>
  <si>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</si>
  <si>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</si>
  <si>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</si>
  <si>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</si>
  <si>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</si>
  <si>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</si>
  <si>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8867</t>
  </si>
  <si>
    <t>88670000</t>
  </si>
  <si>
    <t>ערד 8869</t>
  </si>
  <si>
    <t>88690000</t>
  </si>
  <si>
    <t>ערד 8871</t>
  </si>
  <si>
    <t>88710000</t>
  </si>
  <si>
    <t>ערד 8872</t>
  </si>
  <si>
    <t>88720000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</si>
  <si>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</si>
  <si>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</si>
  <si>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</si>
  <si>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</si>
  <si>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</si>
  <si>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</si>
  <si>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</si>
  <si>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</si>
  <si>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</si>
  <si>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</si>
  <si>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</si>
  <si>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</si>
  <si>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</si>
  <si>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</si>
  <si>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</si>
  <si>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REDHILL WARRANT</t>
  </si>
  <si>
    <t>52290</t>
  </si>
  <si>
    <t>₪ / מט"ח</t>
  </si>
  <si>
    <t>פורוורד ש"ח-מט"ח</t>
  </si>
  <si>
    <t>10001871</t>
  </si>
  <si>
    <t>10001869</t>
  </si>
  <si>
    <t>10001890</t>
  </si>
  <si>
    <t>10002044</t>
  </si>
  <si>
    <t>10001935</t>
  </si>
  <si>
    <t>10002034</t>
  </si>
  <si>
    <t>10002038</t>
  </si>
  <si>
    <t>10001886</t>
  </si>
  <si>
    <t>10001958</t>
  </si>
  <si>
    <t>10001959</t>
  </si>
  <si>
    <t>10001997</t>
  </si>
  <si>
    <t>10001996</t>
  </si>
  <si>
    <t>10001932</t>
  </si>
  <si>
    <t>10002047</t>
  </si>
  <si>
    <t>10001826</t>
  </si>
  <si>
    <t>10001914</t>
  </si>
  <si>
    <t>10001806</t>
  </si>
  <si>
    <t>10002053</t>
  </si>
  <si>
    <t>10001875</t>
  </si>
  <si>
    <t>10001956</t>
  </si>
  <si>
    <t>10001828</t>
  </si>
  <si>
    <t>10002036</t>
  </si>
  <si>
    <t>10001867</t>
  </si>
  <si>
    <t>10001873</t>
  </si>
  <si>
    <t>10001884</t>
  </si>
  <si>
    <t>10002062</t>
  </si>
  <si>
    <t>10002074</t>
  </si>
  <si>
    <t>10002080</t>
  </si>
  <si>
    <t>10002084</t>
  </si>
  <si>
    <t>10002089</t>
  </si>
  <si>
    <t>10002091</t>
  </si>
  <si>
    <t>10002098</t>
  </si>
  <si>
    <t>10002102</t>
  </si>
  <si>
    <t>10002105</t>
  </si>
  <si>
    <t>10002109</t>
  </si>
  <si>
    <t>פורוורד מט"ח-מט"ח</t>
  </si>
  <si>
    <t>10002046</t>
  </si>
  <si>
    <t>10002019</t>
  </si>
  <si>
    <t>10001985</t>
  </si>
  <si>
    <t>10001923</t>
  </si>
  <si>
    <t>10001978</t>
  </si>
  <si>
    <t>10002054</t>
  </si>
  <si>
    <t>10002021</t>
  </si>
  <si>
    <t>10001974</t>
  </si>
  <si>
    <t>10002041</t>
  </si>
  <si>
    <t>10001963</t>
  </si>
  <si>
    <t>10001951</t>
  </si>
  <si>
    <t>10002055</t>
  </si>
  <si>
    <t>10002037</t>
  </si>
  <si>
    <t>10002056</t>
  </si>
  <si>
    <t>10002003</t>
  </si>
  <si>
    <t>10002043</t>
  </si>
  <si>
    <t>10001953</t>
  </si>
  <si>
    <t>10001949</t>
  </si>
  <si>
    <t>10001918</t>
  </si>
  <si>
    <t>10001939</t>
  </si>
  <si>
    <t>10002066</t>
  </si>
  <si>
    <t>10002068</t>
  </si>
  <si>
    <t>10002078</t>
  </si>
  <si>
    <t>10002076</t>
  </si>
  <si>
    <t>10002082</t>
  </si>
  <si>
    <t>10002092</t>
  </si>
  <si>
    <t>10002093</t>
  </si>
  <si>
    <t>10002095</t>
  </si>
  <si>
    <t>10002097</t>
  </si>
  <si>
    <t>10002100</t>
  </si>
  <si>
    <t>10002103</t>
  </si>
  <si>
    <t>10002104</t>
  </si>
  <si>
    <t>10002111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</si>
  <si>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</si>
  <si>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</si>
  <si>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</si>
  <si>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</si>
  <si>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</si>
  <si>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</si>
  <si>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</si>
  <si>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</si>
  <si>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</si>
  <si>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</si>
  <si>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</si>
  <si>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</si>
  <si>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</si>
  <si>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</si>
  <si>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</si>
  <si>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</si>
  <si>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AA+.IL</t>
  </si>
  <si>
    <t>יו בנק</t>
  </si>
  <si>
    <t>30026000</t>
  </si>
  <si>
    <t>30312000</t>
  </si>
  <si>
    <t>30810000</t>
  </si>
  <si>
    <t>34010000</t>
  </si>
  <si>
    <t>32010000</t>
  </si>
  <si>
    <t>32610000</t>
  </si>
  <si>
    <t>30710000</t>
  </si>
  <si>
    <t>30210000</t>
  </si>
  <si>
    <t>30310000</t>
  </si>
  <si>
    <t>31710000</t>
  </si>
  <si>
    <t>31110000</t>
  </si>
  <si>
    <t>31210000</t>
  </si>
  <si>
    <t>31010000</t>
  </si>
  <si>
    <t>34020000</t>
  </si>
  <si>
    <t>30311000</t>
  </si>
  <si>
    <t>31126000</t>
  </si>
  <si>
    <t>31026000</t>
  </si>
  <si>
    <t>30826000</t>
  </si>
  <si>
    <t>30726000</t>
  </si>
  <si>
    <t>30326000</t>
  </si>
  <si>
    <t>32026000</t>
  </si>
  <si>
    <t>31726000</t>
  </si>
  <si>
    <t>30226000</t>
  </si>
  <si>
    <t>מ.בטחון סחיר לאומי</t>
  </si>
  <si>
    <t>75001121</t>
  </si>
  <si>
    <t>דירוג פנימי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</si>
</sst>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28" xfId="0" applyNumberFormat="1" applyFont="1" applyFill="1" applyBorder="1" applyAlignment="1">
      <alignment horizontal="right"/>
    </xf>
    <xf numFmtId="4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167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18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4" fontId="4" fillId="0" borderId="0" xfId="0" applyNumberFormat="1" applyFont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selection activeCell="A7" sqref="A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169</v>
      </c>
      <c r="C1" s="78" t="s" vm="1">
        <v>240</v>
      </c>
    </row>
    <row r="2" spans="1:24">
      <c r="B2" s="57" t="s">
        <v>168</v>
      </c>
      <c r="C2" s="78" t="s">
        <v>241</v>
      </c>
    </row>
    <row r="3" spans="1:24">
      <c r="B3" s="57" t="s">
        <v>170</v>
      </c>
      <c r="C3" s="78" t="s">
        <v>242</v>
      </c>
    </row>
    <row r="4" spans="1:24">
      <c r="B4" s="57" t="s">
        <v>171</v>
      </c>
      <c r="C4" s="78">
        <v>2142</v>
      </c>
    </row>
    <row r="6" spans="1:24" ht="26.25" customHeight="1">
      <c r="B6" s="128" t="s">
        <v>185</v>
      </c>
      <c r="C6" s="129"/>
      <c r="D6" s="130"/>
    </row>
    <row r="7" spans="1:24" s="10" customFormat="1">
      <c r="B7" s="23"/>
      <c r="C7" s="24" t="s">
        <v>100</v>
      </c>
      <c r="D7" s="25" t="s">
        <v>98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227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7" t="s">
        <v>184</v>
      </c>
      <c r="C10" s="109">
        <f>C11+C12+C23</f>
        <v>841138.39975390118</v>
      </c>
      <c r="D10" s="110">
        <f>C10/$C$42</f>
        <v>1</v>
      </c>
    </row>
    <row r="11" spans="1:24">
      <c r="A11" s="45" t="s">
        <v>131</v>
      </c>
      <c r="B11" s="29" t="s">
        <v>186</v>
      </c>
      <c r="C11" s="109">
        <f>מזומנים!J10</f>
        <v>101704.1173971964</v>
      </c>
      <c r="D11" s="110">
        <f t="shared" ref="D11:D13" si="0">C11/$C$42</f>
        <v>0.12091246509130105</v>
      </c>
    </row>
    <row r="12" spans="1:24">
      <c r="B12" s="29" t="s">
        <v>187</v>
      </c>
      <c r="C12" s="109">
        <f>C13+C16+C17+C18+C19+C21</f>
        <v>508185.36673670477</v>
      </c>
      <c r="D12" s="110">
        <f t="shared" si="0"/>
        <v>0.60416379383629226</v>
      </c>
    </row>
    <row r="13" spans="1:24">
      <c r="A13" s="55" t="s">
        <v>131</v>
      </c>
      <c r="B13" s="30" t="s">
        <v>57</v>
      </c>
      <c r="C13" s="109">
        <f>'תעודות התחייבות ממשלתיות'!O11</f>
        <v>40977.795309999994</v>
      </c>
      <c r="D13" s="110">
        <f t="shared" si="0"/>
        <v>4.8717066444700668E-2</v>
      </c>
    </row>
    <row r="14" spans="1:24">
      <c r="A14" s="55" t="s">
        <v>131</v>
      </c>
      <c r="B14" s="30" t="s">
        <v>58</v>
      </c>
      <c r="C14" s="109" t="s" vm="2">
        <v>1174</v>
      </c>
      <c r="D14" s="110" t="s" vm="3">
        <v>1174</v>
      </c>
    </row>
    <row r="15" spans="1:24">
      <c r="A15" s="55" t="s">
        <v>131</v>
      </c>
      <c r="B15" s="30" t="s">
        <v>59</v>
      </c>
      <c r="C15" s="109" t="s" vm="4">
        <v>1174</v>
      </c>
      <c r="D15" s="110" t="s" vm="5">
        <v>1174</v>
      </c>
    </row>
    <row r="16" spans="1:24">
      <c r="A16" s="55" t="s">
        <v>131</v>
      </c>
      <c r="B16" s="30" t="s">
        <v>60</v>
      </c>
      <c r="C16" s="109">
        <f>מניות!L11</f>
        <v>223509.54699035588</v>
      </c>
      <c r="D16" s="110">
        <f t="shared" ref="D16:D19" si="1">C16/$C$42</f>
        <v>0.26572267661986415</v>
      </c>
    </row>
    <row r="17" spans="1:4">
      <c r="A17" s="55" t="s">
        <v>131</v>
      </c>
      <c r="B17" s="30" t="s">
        <v>61</v>
      </c>
      <c r="C17" s="109">
        <f>'תעודות סל'!K11</f>
        <v>202641.69500240593</v>
      </c>
      <c r="D17" s="110">
        <f t="shared" si="1"/>
        <v>0.24091361785610368</v>
      </c>
    </row>
    <row r="18" spans="1:4">
      <c r="A18" s="55" t="s">
        <v>131</v>
      </c>
      <c r="B18" s="30" t="s">
        <v>62</v>
      </c>
      <c r="C18" s="109">
        <f>'קרנות נאמנות'!L11</f>
        <v>38069.081399999988</v>
      </c>
      <c r="D18" s="110">
        <f t="shared" si="1"/>
        <v>4.5258998294618547E-2</v>
      </c>
    </row>
    <row r="19" spans="1:4">
      <c r="A19" s="55" t="s">
        <v>131</v>
      </c>
      <c r="B19" s="30" t="s">
        <v>63</v>
      </c>
      <c r="C19" s="109">
        <f>'כתבי אופציה'!I11</f>
        <v>5.7283639430000006</v>
      </c>
      <c r="D19" s="110">
        <f t="shared" si="1"/>
        <v>6.8102513744182833E-6</v>
      </c>
    </row>
    <row r="20" spans="1:4">
      <c r="A20" s="55" t="s">
        <v>131</v>
      </c>
      <c r="B20" s="30" t="s">
        <v>64</v>
      </c>
      <c r="C20" s="109" t="s" vm="6">
        <v>1174</v>
      </c>
      <c r="D20" s="110" t="s" vm="7">
        <v>1174</v>
      </c>
    </row>
    <row r="21" spans="1:4">
      <c r="A21" s="55" t="s">
        <v>131</v>
      </c>
      <c r="B21" s="30" t="s">
        <v>65</v>
      </c>
      <c r="C21" s="109">
        <f>'חוזים עתידיים'!I11</f>
        <v>2981.5196700000001</v>
      </c>
      <c r="D21" s="110">
        <f>C21/$C$42</f>
        <v>3.5446243696308811E-3</v>
      </c>
    </row>
    <row r="22" spans="1:4">
      <c r="A22" s="55" t="s">
        <v>131</v>
      </c>
      <c r="B22" s="30" t="s">
        <v>66</v>
      </c>
      <c r="C22" s="109" t="s" vm="8">
        <v>1174</v>
      </c>
      <c r="D22" s="110" t="s" vm="9">
        <v>1174</v>
      </c>
    </row>
    <row r="23" spans="1:4">
      <c r="B23" s="29" t="s">
        <v>188</v>
      </c>
      <c r="C23" s="109">
        <f>C24+C29+C31</f>
        <v>231248.91562000001</v>
      </c>
      <c r="D23" s="110">
        <f>C23/$C$42</f>
        <v>0.27492374107240664</v>
      </c>
    </row>
    <row r="24" spans="1:4">
      <c r="A24" s="55" t="s">
        <v>131</v>
      </c>
      <c r="B24" s="30" t="s">
        <v>67</v>
      </c>
      <c r="C24" s="109">
        <f>'לא סחיר- תעודות התחייבות ממשלתי'!M11</f>
        <v>232213.81553000002</v>
      </c>
      <c r="D24" s="110">
        <f>C24/$C$42</f>
        <v>0.27607087679975229</v>
      </c>
    </row>
    <row r="25" spans="1:4">
      <c r="A25" s="55" t="s">
        <v>131</v>
      </c>
      <c r="B25" s="30" t="s">
        <v>68</v>
      </c>
      <c r="C25" s="109" t="s" vm="10">
        <v>1174</v>
      </c>
      <c r="D25" s="110" t="s" vm="11">
        <v>1174</v>
      </c>
    </row>
    <row r="26" spans="1:4">
      <c r="A26" s="55" t="s">
        <v>131</v>
      </c>
      <c r="B26" s="30" t="s">
        <v>59</v>
      </c>
      <c r="C26" s="109" t="s" vm="12">
        <v>1174</v>
      </c>
      <c r="D26" s="110" t="s" vm="13">
        <v>1174</v>
      </c>
    </row>
    <row r="27" spans="1:4">
      <c r="A27" s="55" t="s">
        <v>131</v>
      </c>
      <c r="B27" s="30" t="s">
        <v>69</v>
      </c>
      <c r="C27" s="109" t="s" vm="14">
        <v>1174</v>
      </c>
      <c r="D27" s="110" t="s" vm="15">
        <v>1174</v>
      </c>
    </row>
    <row r="28" spans="1:4">
      <c r="A28" s="55" t="s">
        <v>131</v>
      </c>
      <c r="B28" s="30" t="s">
        <v>70</v>
      </c>
      <c r="C28" s="109" t="s" vm="16">
        <v>1174</v>
      </c>
      <c r="D28" s="110" t="s" vm="17">
        <v>1174</v>
      </c>
    </row>
    <row r="29" spans="1:4">
      <c r="A29" s="55" t="s">
        <v>131</v>
      </c>
      <c r="B29" s="30" t="s">
        <v>71</v>
      </c>
      <c r="C29" s="109">
        <f>'לא סחיר - כתבי אופציה'!I11</f>
        <v>0.36725999999999998</v>
      </c>
      <c r="D29" s="110">
        <f>C29/$C$42</f>
        <v>4.366225583179323E-7</v>
      </c>
    </row>
    <row r="30" spans="1:4">
      <c r="A30" s="55" t="s">
        <v>131</v>
      </c>
      <c r="B30" s="30" t="s">
        <v>211</v>
      </c>
      <c r="C30" s="109" t="s" vm="18">
        <v>1174</v>
      </c>
      <c r="D30" s="110" t="s" vm="19">
        <v>1174</v>
      </c>
    </row>
    <row r="31" spans="1:4">
      <c r="A31" s="55" t="s">
        <v>131</v>
      </c>
      <c r="B31" s="30" t="s">
        <v>94</v>
      </c>
      <c r="C31" s="109">
        <f>'לא סחיר - חוזים עתידיים'!I11</f>
        <v>-965.26717000000019</v>
      </c>
      <c r="D31" s="110">
        <f>C31/$C$42</f>
        <v>-1.1475723499039117E-3</v>
      </c>
    </row>
    <row r="32" spans="1:4">
      <c r="A32" s="55" t="s">
        <v>131</v>
      </c>
      <c r="B32" s="30" t="s">
        <v>72</v>
      </c>
      <c r="C32" s="109" t="s" vm="20">
        <v>1174</v>
      </c>
      <c r="D32" s="110" t="s" vm="21">
        <v>1174</v>
      </c>
    </row>
    <row r="33" spans="1:4">
      <c r="A33" s="55" t="s">
        <v>131</v>
      </c>
      <c r="B33" s="29" t="s">
        <v>189</v>
      </c>
      <c r="C33" s="109" t="s" vm="22">
        <v>1174</v>
      </c>
      <c r="D33" s="110" t="s" vm="23">
        <v>1174</v>
      </c>
    </row>
    <row r="34" spans="1:4">
      <c r="A34" s="55" t="s">
        <v>131</v>
      </c>
      <c r="B34" s="29" t="s">
        <v>190</v>
      </c>
      <c r="C34" s="109" t="s" vm="24">
        <v>1174</v>
      </c>
      <c r="D34" s="110" t="s" vm="25">
        <v>1174</v>
      </c>
    </row>
    <row r="35" spans="1:4">
      <c r="A35" s="55" t="s">
        <v>131</v>
      </c>
      <c r="B35" s="29" t="s">
        <v>191</v>
      </c>
      <c r="C35" s="109" t="s" vm="26">
        <v>1174</v>
      </c>
      <c r="D35" s="110" t="s" vm="27">
        <v>1174</v>
      </c>
    </row>
    <row r="36" spans="1:4">
      <c r="A36" s="55" t="s">
        <v>131</v>
      </c>
      <c r="B36" s="56" t="s">
        <v>192</v>
      </c>
      <c r="C36" s="109" t="s" vm="28">
        <v>1174</v>
      </c>
      <c r="D36" s="110" t="s" vm="29">
        <v>1174</v>
      </c>
    </row>
    <row r="37" spans="1:4">
      <c r="A37" s="55" t="s">
        <v>131</v>
      </c>
      <c r="B37" s="29" t="s">
        <v>193</v>
      </c>
      <c r="C37" s="109" t="s" vm="30">
        <v>1174</v>
      </c>
      <c r="D37" s="110" t="s" vm="31">
        <v>1174</v>
      </c>
    </row>
    <row r="38" spans="1:4">
      <c r="A38" s="55"/>
      <c r="B38" s="68" t="s">
        <v>195</v>
      </c>
      <c r="C38" s="109">
        <v>0</v>
      </c>
      <c r="D38" s="110">
        <f>C38/$C$42</f>
        <v>0</v>
      </c>
    </row>
    <row r="39" spans="1:4">
      <c r="A39" s="55" t="s">
        <v>131</v>
      </c>
      <c r="B39" s="69" t="s">
        <v>196</v>
      </c>
      <c r="C39" s="109" t="s" vm="32">
        <v>1174</v>
      </c>
      <c r="D39" s="110" t="s" vm="33">
        <v>1174</v>
      </c>
    </row>
    <row r="40" spans="1:4">
      <c r="A40" s="55" t="s">
        <v>131</v>
      </c>
      <c r="B40" s="69" t="s">
        <v>225</v>
      </c>
      <c r="C40" s="109" t="s" vm="34">
        <v>1174</v>
      </c>
      <c r="D40" s="110" t="s" vm="35">
        <v>1174</v>
      </c>
    </row>
    <row r="41" spans="1:4">
      <c r="A41" s="55" t="s">
        <v>131</v>
      </c>
      <c r="B41" s="69" t="s">
        <v>197</v>
      </c>
      <c r="C41" s="109" t="s" vm="36">
        <v>1174</v>
      </c>
      <c r="D41" s="110" t="s" vm="37">
        <v>1174</v>
      </c>
    </row>
    <row r="42" spans="1:4">
      <c r="B42" s="69" t="s">
        <v>73</v>
      </c>
      <c r="C42" s="109">
        <f>C38+C10</f>
        <v>841138.39975390118</v>
      </c>
      <c r="D42" s="110">
        <f>C42/$C$42</f>
        <v>1</v>
      </c>
    </row>
    <row r="43" spans="1:4">
      <c r="A43" s="55" t="s">
        <v>131</v>
      </c>
      <c r="B43" s="69" t="s">
        <v>194</v>
      </c>
      <c r="C43" s="109"/>
      <c r="D43" s="110"/>
    </row>
    <row r="44" spans="1:4">
      <c r="B44" s="6" t="s">
        <v>99</v>
      </c>
    </row>
    <row r="45" spans="1:4">
      <c r="C45" s="75" t="s">
        <v>176</v>
      </c>
      <c r="D45" s="36" t="s">
        <v>93</v>
      </c>
    </row>
    <row r="46" spans="1:4">
      <c r="C46" s="76" t="s">
        <v>1</v>
      </c>
      <c r="D46" s="25" t="s">
        <v>2</v>
      </c>
    </row>
    <row r="47" spans="1:4">
      <c r="C47" s="111" t="s">
        <v>157</v>
      </c>
      <c r="D47" s="112" vm="38">
        <v>2.5729000000000002</v>
      </c>
    </row>
    <row r="48" spans="1:4">
      <c r="C48" s="111" t="s">
        <v>166</v>
      </c>
      <c r="D48" s="112">
        <v>0.92769022502618081</v>
      </c>
    </row>
    <row r="49" spans="2:4">
      <c r="C49" s="111" t="s">
        <v>162</v>
      </c>
      <c r="D49" s="112" vm="39">
        <v>2.7052</v>
      </c>
    </row>
    <row r="50" spans="2:4">
      <c r="B50" s="12"/>
      <c r="C50" s="111" t="s">
        <v>1175</v>
      </c>
      <c r="D50" s="112" vm="40">
        <v>3.6494</v>
      </c>
    </row>
    <row r="51" spans="2:4">
      <c r="C51" s="111" t="s">
        <v>155</v>
      </c>
      <c r="D51" s="112" vm="41">
        <v>4.0781999999999998</v>
      </c>
    </row>
    <row r="52" spans="2:4">
      <c r="C52" s="111" t="s">
        <v>156</v>
      </c>
      <c r="D52" s="112" vm="42">
        <v>4.7325999999999997</v>
      </c>
    </row>
    <row r="53" spans="2:4">
      <c r="C53" s="111" t="s">
        <v>158</v>
      </c>
      <c r="D53" s="112">
        <v>0.46267515923566882</v>
      </c>
    </row>
    <row r="54" spans="2:4">
      <c r="C54" s="111" t="s">
        <v>163</v>
      </c>
      <c r="D54" s="112" vm="43">
        <v>3.2778</v>
      </c>
    </row>
    <row r="55" spans="2:4">
      <c r="C55" s="111" t="s">
        <v>164</v>
      </c>
      <c r="D55" s="112">
        <v>0.18716729107296534</v>
      </c>
    </row>
    <row r="56" spans="2:4">
      <c r="C56" s="111" t="s">
        <v>161</v>
      </c>
      <c r="D56" s="112" vm="44">
        <v>0.54620000000000002</v>
      </c>
    </row>
    <row r="57" spans="2:4">
      <c r="C57" s="111" t="s">
        <v>1176</v>
      </c>
      <c r="D57" s="112">
        <v>2.4723023999999998</v>
      </c>
    </row>
    <row r="58" spans="2:4">
      <c r="C58" s="111" t="s">
        <v>160</v>
      </c>
      <c r="D58" s="112" vm="45">
        <v>0.39090000000000003</v>
      </c>
    </row>
    <row r="59" spans="2:4">
      <c r="C59" s="111" t="s">
        <v>153</v>
      </c>
      <c r="D59" s="112" vm="46">
        <v>3.6320000000000001</v>
      </c>
    </row>
    <row r="60" spans="2:4">
      <c r="C60" s="111" t="s">
        <v>167</v>
      </c>
      <c r="D60" s="112" vm="47">
        <v>0.24929999999999999</v>
      </c>
    </row>
    <row r="61" spans="2:4">
      <c r="C61" s="111" t="s">
        <v>1177</v>
      </c>
      <c r="D61" s="112" vm="48">
        <v>0.42030000000000001</v>
      </c>
    </row>
    <row r="62" spans="2:4">
      <c r="C62" s="111" t="s">
        <v>1178</v>
      </c>
      <c r="D62" s="112">
        <v>5.533464356993769E-2</v>
      </c>
    </row>
    <row r="63" spans="2:4">
      <c r="C63" s="111" t="s">
        <v>154</v>
      </c>
      <c r="D63" s="11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169</v>
      </c>
      <c r="C1" s="78" t="s" vm="1">
        <v>240</v>
      </c>
    </row>
    <row r="2" spans="2:60">
      <c r="B2" s="57" t="s">
        <v>168</v>
      </c>
      <c r="C2" s="78" t="s">
        <v>241</v>
      </c>
    </row>
    <row r="3" spans="2:60">
      <c r="B3" s="57" t="s">
        <v>170</v>
      </c>
      <c r="C3" s="78" t="s">
        <v>242</v>
      </c>
    </row>
    <row r="4" spans="2:60">
      <c r="B4" s="57" t="s">
        <v>171</v>
      </c>
      <c r="C4" s="78">
        <v>2142</v>
      </c>
    </row>
    <row r="6" spans="2:60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0" ht="26.25" customHeight="1">
      <c r="B7" s="142" t="s">
        <v>82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H7" s="3"/>
    </row>
    <row r="8" spans="2:60" s="3" customFormat="1" ht="78.75">
      <c r="B8" s="23" t="s">
        <v>106</v>
      </c>
      <c r="C8" s="31" t="s">
        <v>37</v>
      </c>
      <c r="D8" s="31" t="s">
        <v>109</v>
      </c>
      <c r="E8" s="31" t="s">
        <v>52</v>
      </c>
      <c r="F8" s="31" t="s">
        <v>91</v>
      </c>
      <c r="G8" s="31" t="s">
        <v>224</v>
      </c>
      <c r="H8" s="31" t="s">
        <v>223</v>
      </c>
      <c r="I8" s="31" t="s">
        <v>49</v>
      </c>
      <c r="J8" s="31" t="s">
        <v>48</v>
      </c>
      <c r="K8" s="31" t="s">
        <v>172</v>
      </c>
      <c r="L8" s="31" t="s">
        <v>174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231</v>
      </c>
      <c r="H9" s="17"/>
      <c r="I9" s="17" t="s">
        <v>227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3" t="s">
        <v>39</v>
      </c>
      <c r="C11" s="114"/>
      <c r="D11" s="114"/>
      <c r="E11" s="114"/>
      <c r="F11" s="114"/>
      <c r="G11" s="115"/>
      <c r="H11" s="116"/>
      <c r="I11" s="115">
        <v>5.7283639430000006</v>
      </c>
      <c r="J11" s="114"/>
      <c r="K11" s="117">
        <f>I11/$I$11</f>
        <v>1</v>
      </c>
      <c r="L11" s="117">
        <f>I11/'סכום נכסי הקרן'!$C$42</f>
        <v>6.8102513744182833E-6</v>
      </c>
      <c r="BC11" s="96"/>
      <c r="BD11" s="3"/>
      <c r="BE11" s="96"/>
      <c r="BG11" s="96"/>
    </row>
    <row r="12" spans="2:60" s="4" customFormat="1" ht="18" customHeight="1">
      <c r="B12" s="118" t="s">
        <v>24</v>
      </c>
      <c r="C12" s="114"/>
      <c r="D12" s="114"/>
      <c r="E12" s="114"/>
      <c r="F12" s="114"/>
      <c r="G12" s="115"/>
      <c r="H12" s="116"/>
      <c r="I12" s="115">
        <v>5.7283639430000006</v>
      </c>
      <c r="J12" s="114"/>
      <c r="K12" s="117">
        <f t="shared" ref="K12:K15" si="0">I12/$I$11</f>
        <v>1</v>
      </c>
      <c r="L12" s="117">
        <f>I12/'סכום נכסי הקרן'!$C$42</f>
        <v>6.8102513744182833E-6</v>
      </c>
      <c r="BC12" s="96"/>
      <c r="BD12" s="3"/>
      <c r="BE12" s="96"/>
      <c r="BG12" s="96"/>
    </row>
    <row r="13" spans="2:60">
      <c r="B13" s="98" t="s">
        <v>931</v>
      </c>
      <c r="C13" s="82"/>
      <c r="D13" s="82"/>
      <c r="E13" s="82"/>
      <c r="F13" s="82"/>
      <c r="G13" s="90"/>
      <c r="H13" s="92"/>
      <c r="I13" s="90">
        <v>5.7283639430000006</v>
      </c>
      <c r="J13" s="82"/>
      <c r="K13" s="91">
        <f t="shared" si="0"/>
        <v>1</v>
      </c>
      <c r="L13" s="91">
        <f>I13/'סכום נכסי הקרן'!$C$42</f>
        <v>6.8102513744182833E-6</v>
      </c>
      <c r="BD13" s="3"/>
    </row>
    <row r="14" spans="2:60" ht="20.25">
      <c r="B14" s="86" t="s">
        <v>932</v>
      </c>
      <c r="C14" s="80" t="s">
        <v>933</v>
      </c>
      <c r="D14" s="93" t="s">
        <v>110</v>
      </c>
      <c r="E14" s="93" t="s">
        <v>486</v>
      </c>
      <c r="F14" s="93" t="s">
        <v>154</v>
      </c>
      <c r="G14" s="87">
        <v>10945.471673</v>
      </c>
      <c r="H14" s="89">
        <v>35</v>
      </c>
      <c r="I14" s="87">
        <v>3.8309150860000001</v>
      </c>
      <c r="J14" s="88">
        <v>1.700095256061056E-3</v>
      </c>
      <c r="K14" s="88">
        <f t="shared" si="0"/>
        <v>0.66876251650898288</v>
      </c>
      <c r="L14" s="88">
        <f>I14/'סכום נכסי הקרן'!$C$42</f>
        <v>4.5544408472147301E-6</v>
      </c>
      <c r="BD14" s="4"/>
    </row>
    <row r="15" spans="2:60">
      <c r="B15" s="86" t="s">
        <v>934</v>
      </c>
      <c r="C15" s="80" t="s">
        <v>935</v>
      </c>
      <c r="D15" s="93" t="s">
        <v>110</v>
      </c>
      <c r="E15" s="93" t="s">
        <v>180</v>
      </c>
      <c r="F15" s="93" t="s">
        <v>154</v>
      </c>
      <c r="G15" s="87">
        <v>2919.1520870000004</v>
      </c>
      <c r="H15" s="89">
        <v>65</v>
      </c>
      <c r="I15" s="87">
        <v>1.8974488570000001</v>
      </c>
      <c r="J15" s="88">
        <v>2.4337198850150196E-3</v>
      </c>
      <c r="K15" s="88">
        <f t="shared" si="0"/>
        <v>0.33123748349101706</v>
      </c>
      <c r="L15" s="88">
        <f>I15/'סכום נכסי הקרן'!$C$42</f>
        <v>2.2558105272035524E-6</v>
      </c>
    </row>
    <row r="16" spans="2:60">
      <c r="B16" s="83"/>
      <c r="C16" s="80"/>
      <c r="D16" s="80"/>
      <c r="E16" s="80"/>
      <c r="F16" s="80"/>
      <c r="G16" s="87"/>
      <c r="H16" s="89"/>
      <c r="I16" s="80"/>
      <c r="J16" s="80"/>
      <c r="K16" s="88"/>
      <c r="L16" s="80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95" t="s">
        <v>239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95" t="s">
        <v>102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95" t="s">
        <v>222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95" t="s">
        <v>230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169</v>
      </c>
      <c r="C1" s="78" t="s" vm="1">
        <v>240</v>
      </c>
    </row>
    <row r="2" spans="2:61">
      <c r="B2" s="57" t="s">
        <v>168</v>
      </c>
      <c r="C2" s="78" t="s">
        <v>241</v>
      </c>
    </row>
    <row r="3" spans="2:61">
      <c r="B3" s="57" t="s">
        <v>170</v>
      </c>
      <c r="C3" s="78" t="s">
        <v>242</v>
      </c>
    </row>
    <row r="4" spans="2:61">
      <c r="B4" s="57" t="s">
        <v>171</v>
      </c>
      <c r="C4" s="78">
        <v>2142</v>
      </c>
    </row>
    <row r="6" spans="2:61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1" ht="26.25" customHeight="1">
      <c r="B7" s="142" t="s">
        <v>83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I7" s="3"/>
    </row>
    <row r="8" spans="2:61" s="3" customFormat="1" ht="78.75">
      <c r="B8" s="23" t="s">
        <v>106</v>
      </c>
      <c r="C8" s="31" t="s">
        <v>37</v>
      </c>
      <c r="D8" s="31" t="s">
        <v>109</v>
      </c>
      <c r="E8" s="31" t="s">
        <v>52</v>
      </c>
      <c r="F8" s="31" t="s">
        <v>91</v>
      </c>
      <c r="G8" s="31" t="s">
        <v>224</v>
      </c>
      <c r="H8" s="31" t="s">
        <v>223</v>
      </c>
      <c r="I8" s="31" t="s">
        <v>49</v>
      </c>
      <c r="J8" s="31" t="s">
        <v>48</v>
      </c>
      <c r="K8" s="31" t="s">
        <v>172</v>
      </c>
      <c r="L8" s="32" t="s">
        <v>174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231</v>
      </c>
      <c r="H9" s="17"/>
      <c r="I9" s="17" t="s">
        <v>227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239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102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J19" sqref="J19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169</v>
      </c>
      <c r="C1" s="78" t="s" vm="1">
        <v>240</v>
      </c>
    </row>
    <row r="2" spans="1:60">
      <c r="B2" s="57" t="s">
        <v>168</v>
      </c>
      <c r="C2" s="78" t="s">
        <v>241</v>
      </c>
    </row>
    <row r="3" spans="1:60">
      <c r="B3" s="57" t="s">
        <v>170</v>
      </c>
      <c r="C3" s="78" t="s">
        <v>242</v>
      </c>
    </row>
    <row r="4" spans="1:60">
      <c r="B4" s="57" t="s">
        <v>171</v>
      </c>
      <c r="C4" s="78">
        <v>2142</v>
      </c>
    </row>
    <row r="6" spans="1:60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4"/>
      <c r="BD6" s="1" t="s">
        <v>110</v>
      </c>
      <c r="BF6" s="1" t="s">
        <v>177</v>
      </c>
      <c r="BH6" s="3" t="s">
        <v>154</v>
      </c>
    </row>
    <row r="7" spans="1:60" ht="26.25" customHeight="1">
      <c r="B7" s="142" t="s">
        <v>84</v>
      </c>
      <c r="C7" s="143"/>
      <c r="D7" s="143"/>
      <c r="E7" s="143"/>
      <c r="F7" s="143"/>
      <c r="G7" s="143"/>
      <c r="H7" s="143"/>
      <c r="I7" s="143"/>
      <c r="J7" s="143"/>
      <c r="K7" s="144"/>
      <c r="BD7" s="3" t="s">
        <v>112</v>
      </c>
      <c r="BF7" s="1" t="s">
        <v>132</v>
      </c>
      <c r="BH7" s="3" t="s">
        <v>153</v>
      </c>
    </row>
    <row r="8" spans="1:60" s="3" customFormat="1" ht="78.75">
      <c r="A8" s="2"/>
      <c r="B8" s="23" t="s">
        <v>106</v>
      </c>
      <c r="C8" s="31" t="s">
        <v>37</v>
      </c>
      <c r="D8" s="31" t="s">
        <v>109</v>
      </c>
      <c r="E8" s="31" t="s">
        <v>52</v>
      </c>
      <c r="F8" s="31" t="s">
        <v>91</v>
      </c>
      <c r="G8" s="31" t="s">
        <v>224</v>
      </c>
      <c r="H8" s="31" t="s">
        <v>223</v>
      </c>
      <c r="I8" s="31" t="s">
        <v>49</v>
      </c>
      <c r="J8" s="31" t="s">
        <v>172</v>
      </c>
      <c r="K8" s="31" t="s">
        <v>174</v>
      </c>
      <c r="BC8" s="1" t="s">
        <v>125</v>
      </c>
      <c r="BD8" s="1" t="s">
        <v>126</v>
      </c>
      <c r="BE8" s="1" t="s">
        <v>133</v>
      </c>
      <c r="BG8" s="4" t="s">
        <v>155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231</v>
      </c>
      <c r="H9" s="17"/>
      <c r="I9" s="17" t="s">
        <v>227</v>
      </c>
      <c r="J9" s="33" t="s">
        <v>20</v>
      </c>
      <c r="K9" s="58" t="s">
        <v>20</v>
      </c>
      <c r="BC9" s="1" t="s">
        <v>122</v>
      </c>
      <c r="BE9" s="1" t="s">
        <v>134</v>
      </c>
      <c r="BG9" s="4" t="s">
        <v>156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118</v>
      </c>
      <c r="BD10" s="3"/>
      <c r="BE10" s="1" t="s">
        <v>178</v>
      </c>
      <c r="BG10" s="1" t="s">
        <v>162</v>
      </c>
    </row>
    <row r="11" spans="1:60" s="4" customFormat="1" ht="18" customHeight="1">
      <c r="A11" s="108"/>
      <c r="B11" s="113" t="s">
        <v>40</v>
      </c>
      <c r="C11" s="114"/>
      <c r="D11" s="114"/>
      <c r="E11" s="114"/>
      <c r="F11" s="114"/>
      <c r="G11" s="115"/>
      <c r="H11" s="116"/>
      <c r="I11" s="115">
        <v>2981.5196700000001</v>
      </c>
      <c r="J11" s="117">
        <f>I11/$I$11</f>
        <v>1</v>
      </c>
      <c r="K11" s="117">
        <f>I11/'סכום נכסי הקרן'!$C$42</f>
        <v>3.5446243696308811E-3</v>
      </c>
      <c r="L11" s="3"/>
      <c r="M11" s="3"/>
      <c r="N11" s="3"/>
      <c r="O11" s="3"/>
      <c r="BC11" s="96" t="s">
        <v>117</v>
      </c>
      <c r="BD11" s="3"/>
      <c r="BE11" s="96" t="s">
        <v>135</v>
      </c>
      <c r="BG11" s="96" t="s">
        <v>157</v>
      </c>
    </row>
    <row r="12" spans="1:60" s="96" customFormat="1" ht="20.25">
      <c r="A12" s="108"/>
      <c r="B12" s="118" t="s">
        <v>221</v>
      </c>
      <c r="C12" s="114"/>
      <c r="D12" s="114"/>
      <c r="E12" s="114"/>
      <c r="F12" s="114"/>
      <c r="G12" s="115"/>
      <c r="H12" s="116"/>
      <c r="I12" s="115">
        <v>2981.5196700000001</v>
      </c>
      <c r="J12" s="117">
        <f t="shared" ref="J12:J15" si="0">I12/$I$11</f>
        <v>1</v>
      </c>
      <c r="K12" s="117">
        <f>I12/'סכום נכסי הקרן'!$C$42</f>
        <v>3.5446243696308811E-3</v>
      </c>
      <c r="L12" s="3"/>
      <c r="M12" s="3"/>
      <c r="N12" s="3"/>
      <c r="O12" s="3"/>
      <c r="BC12" s="96" t="s">
        <v>115</v>
      </c>
      <c r="BD12" s="4"/>
      <c r="BE12" s="96" t="s">
        <v>136</v>
      </c>
      <c r="BG12" s="96" t="s">
        <v>158</v>
      </c>
    </row>
    <row r="13" spans="1:60">
      <c r="B13" s="83" t="s">
        <v>936</v>
      </c>
      <c r="C13" s="80" t="s">
        <v>937</v>
      </c>
      <c r="D13" s="93" t="s">
        <v>26</v>
      </c>
      <c r="E13" s="93" t="s">
        <v>938</v>
      </c>
      <c r="F13" s="93" t="s">
        <v>156</v>
      </c>
      <c r="G13" s="87">
        <v>3</v>
      </c>
      <c r="H13" s="89">
        <v>721150</v>
      </c>
      <c r="I13" s="87">
        <v>23.2134</v>
      </c>
      <c r="J13" s="88">
        <f t="shared" si="0"/>
        <v>7.7857611450874642E-3</v>
      </c>
      <c r="K13" s="88">
        <f>I13/'סכום נכסי הקרן'!$C$42</f>
        <v>2.7597598691002261E-5</v>
      </c>
      <c r="P13" s="1"/>
      <c r="BC13" s="1" t="s">
        <v>119</v>
      </c>
      <c r="BE13" s="1" t="s">
        <v>137</v>
      </c>
      <c r="BG13" s="1" t="s">
        <v>159</v>
      </c>
    </row>
    <row r="14" spans="1:60">
      <c r="B14" s="83" t="s">
        <v>939</v>
      </c>
      <c r="C14" s="80" t="s">
        <v>940</v>
      </c>
      <c r="D14" s="93" t="s">
        <v>26</v>
      </c>
      <c r="E14" s="93" t="s">
        <v>938</v>
      </c>
      <c r="F14" s="93" t="s">
        <v>153</v>
      </c>
      <c r="G14" s="87">
        <v>223</v>
      </c>
      <c r="H14" s="89">
        <v>283775</v>
      </c>
      <c r="I14" s="87">
        <v>2967.8103500000002</v>
      </c>
      <c r="J14" s="88">
        <f t="shared" si="0"/>
        <v>0.99540190187643474</v>
      </c>
      <c r="K14" s="88">
        <f>I14/'סכום נכסי הקרן'!$C$42</f>
        <v>3.5283258389681377E-3</v>
      </c>
      <c r="P14" s="1"/>
      <c r="BC14" s="1" t="s">
        <v>116</v>
      </c>
      <c r="BE14" s="1" t="s">
        <v>138</v>
      </c>
      <c r="BG14" s="1" t="s">
        <v>161</v>
      </c>
    </row>
    <row r="15" spans="1:60">
      <c r="B15" s="83" t="s">
        <v>941</v>
      </c>
      <c r="C15" s="80" t="s">
        <v>942</v>
      </c>
      <c r="D15" s="93" t="s">
        <v>26</v>
      </c>
      <c r="E15" s="93" t="s">
        <v>938</v>
      </c>
      <c r="F15" s="93" t="s">
        <v>155</v>
      </c>
      <c r="G15" s="87">
        <v>17</v>
      </c>
      <c r="H15" s="89">
        <v>12250</v>
      </c>
      <c r="I15" s="87">
        <v>-9.5040800000000001</v>
      </c>
      <c r="J15" s="88">
        <f t="shared" si="0"/>
        <v>-3.1876630215221754E-3</v>
      </c>
      <c r="K15" s="88">
        <f>I15/'סכום נכסי הקרן'!$C$42</f>
        <v>-1.1299068028258712E-5</v>
      </c>
      <c r="P15" s="1"/>
      <c r="BC15" s="1" t="s">
        <v>127</v>
      </c>
      <c r="BE15" s="1" t="s">
        <v>179</v>
      </c>
      <c r="BG15" s="1" t="s">
        <v>163</v>
      </c>
    </row>
    <row r="16" spans="1:60" ht="20.25">
      <c r="B16" s="103"/>
      <c r="C16" s="80"/>
      <c r="D16" s="80"/>
      <c r="E16" s="80"/>
      <c r="F16" s="80"/>
      <c r="G16" s="87"/>
      <c r="H16" s="89"/>
      <c r="I16" s="80"/>
      <c r="J16" s="88"/>
      <c r="K16" s="80"/>
      <c r="P16" s="1"/>
      <c r="BC16" s="4" t="s">
        <v>113</v>
      </c>
      <c r="BD16" s="1" t="s">
        <v>128</v>
      </c>
      <c r="BE16" s="1" t="s">
        <v>139</v>
      </c>
      <c r="BG16" s="1" t="s">
        <v>164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123</v>
      </c>
      <c r="BE17" s="1" t="s">
        <v>140</v>
      </c>
      <c r="BG17" s="1" t="s">
        <v>165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111</v>
      </c>
      <c r="BF18" s="1" t="s">
        <v>141</v>
      </c>
      <c r="BH18" s="1" t="s">
        <v>26</v>
      </c>
    </row>
    <row r="19" spans="2:60">
      <c r="B19" s="95" t="s">
        <v>239</v>
      </c>
      <c r="C19" s="79"/>
      <c r="D19" s="79"/>
      <c r="E19" s="79"/>
      <c r="F19" s="79"/>
      <c r="G19" s="79"/>
      <c r="H19" s="79"/>
      <c r="I19" s="79"/>
      <c r="J19" s="79"/>
      <c r="K19" s="79"/>
      <c r="BD19" s="1" t="s">
        <v>124</v>
      </c>
      <c r="BF19" s="1" t="s">
        <v>142</v>
      </c>
    </row>
    <row r="20" spans="2:60">
      <c r="B20" s="95" t="s">
        <v>102</v>
      </c>
      <c r="C20" s="79"/>
      <c r="D20" s="79"/>
      <c r="E20" s="79"/>
      <c r="F20" s="79"/>
      <c r="G20" s="79"/>
      <c r="H20" s="79"/>
      <c r="I20" s="79"/>
      <c r="J20" s="79"/>
      <c r="K20" s="79"/>
      <c r="BD20" s="1" t="s">
        <v>129</v>
      </c>
      <c r="BF20" s="1" t="s">
        <v>143</v>
      </c>
    </row>
    <row r="21" spans="2:60">
      <c r="B21" s="95" t="s">
        <v>222</v>
      </c>
      <c r="C21" s="79"/>
      <c r="D21" s="79"/>
      <c r="E21" s="79"/>
      <c r="F21" s="79"/>
      <c r="G21" s="79"/>
      <c r="H21" s="79"/>
      <c r="I21" s="79"/>
      <c r="J21" s="79"/>
      <c r="K21" s="79"/>
      <c r="BD21" s="1" t="s">
        <v>114</v>
      </c>
      <c r="BE21" s="1" t="s">
        <v>130</v>
      </c>
      <c r="BF21" s="1" t="s">
        <v>144</v>
      </c>
    </row>
    <row r="22" spans="2:60">
      <c r="B22" s="95" t="s">
        <v>230</v>
      </c>
      <c r="C22" s="79"/>
      <c r="D22" s="79"/>
      <c r="E22" s="79"/>
      <c r="F22" s="79"/>
      <c r="G22" s="79"/>
      <c r="H22" s="79"/>
      <c r="I22" s="79"/>
      <c r="J22" s="79"/>
      <c r="K22" s="79"/>
      <c r="BD22" s="1" t="s">
        <v>120</v>
      </c>
      <c r="BF22" s="1" t="s">
        <v>145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26</v>
      </c>
      <c r="BE23" s="1" t="s">
        <v>121</v>
      </c>
      <c r="BF23" s="1" t="s">
        <v>180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183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146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147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182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148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149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181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26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169</v>
      </c>
      <c r="C1" s="78" t="s" vm="1">
        <v>240</v>
      </c>
    </row>
    <row r="2" spans="2:81">
      <c r="B2" s="57" t="s">
        <v>168</v>
      </c>
      <c r="C2" s="78" t="s">
        <v>241</v>
      </c>
    </row>
    <row r="3" spans="2:81">
      <c r="B3" s="57" t="s">
        <v>170</v>
      </c>
      <c r="C3" s="78" t="s">
        <v>242</v>
      </c>
      <c r="E3" s="2"/>
    </row>
    <row r="4" spans="2:81">
      <c r="B4" s="57" t="s">
        <v>171</v>
      </c>
      <c r="C4" s="78">
        <v>2142</v>
      </c>
    </row>
    <row r="6" spans="2:81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81" ht="26.25" customHeight="1">
      <c r="B7" s="142" t="s">
        <v>85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81" s="3" customFormat="1" ht="47.25">
      <c r="B8" s="23" t="s">
        <v>106</v>
      </c>
      <c r="C8" s="31" t="s">
        <v>37</v>
      </c>
      <c r="D8" s="14" t="s">
        <v>41</v>
      </c>
      <c r="E8" s="31" t="s">
        <v>15</v>
      </c>
      <c r="F8" s="31" t="s">
        <v>53</v>
      </c>
      <c r="G8" s="31" t="s">
        <v>92</v>
      </c>
      <c r="H8" s="31" t="s">
        <v>18</v>
      </c>
      <c r="I8" s="31" t="s">
        <v>91</v>
      </c>
      <c r="J8" s="31" t="s">
        <v>17</v>
      </c>
      <c r="K8" s="31" t="s">
        <v>19</v>
      </c>
      <c r="L8" s="31" t="s">
        <v>224</v>
      </c>
      <c r="M8" s="31" t="s">
        <v>223</v>
      </c>
      <c r="N8" s="31" t="s">
        <v>49</v>
      </c>
      <c r="O8" s="31" t="s">
        <v>48</v>
      </c>
      <c r="P8" s="31" t="s">
        <v>172</v>
      </c>
      <c r="Q8" s="32" t="s">
        <v>174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231</v>
      </c>
      <c r="M9" s="33"/>
      <c r="N9" s="33" t="s">
        <v>227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239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102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01"/>
  <sheetViews>
    <sheetView rightToLeft="1" workbookViewId="0">
      <selection activeCell="O12" sqref="O12:O95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169</v>
      </c>
      <c r="C1" s="78" t="s" vm="1">
        <v>240</v>
      </c>
    </row>
    <row r="2" spans="2:72">
      <c r="B2" s="57" t="s">
        <v>168</v>
      </c>
      <c r="C2" s="78" t="s">
        <v>241</v>
      </c>
    </row>
    <row r="3" spans="2:72">
      <c r="B3" s="57" t="s">
        <v>170</v>
      </c>
      <c r="C3" s="78" t="s">
        <v>242</v>
      </c>
    </row>
    <row r="4" spans="2:72">
      <c r="B4" s="57" t="s">
        <v>171</v>
      </c>
      <c r="C4" s="78">
        <v>2142</v>
      </c>
    </row>
    <row r="6" spans="2:72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72" ht="26.25" customHeight="1">
      <c r="B7" s="142" t="s">
        <v>76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4"/>
    </row>
    <row r="8" spans="2:72" s="3" customFormat="1" ht="78.75">
      <c r="B8" s="23" t="s">
        <v>106</v>
      </c>
      <c r="C8" s="31" t="s">
        <v>37</v>
      </c>
      <c r="D8" s="31" t="s">
        <v>15</v>
      </c>
      <c r="E8" s="31" t="s">
        <v>53</v>
      </c>
      <c r="F8" s="31" t="s">
        <v>92</v>
      </c>
      <c r="G8" s="31" t="s">
        <v>18</v>
      </c>
      <c r="H8" s="31" t="s">
        <v>91</v>
      </c>
      <c r="I8" s="31" t="s">
        <v>17</v>
      </c>
      <c r="J8" s="31" t="s">
        <v>19</v>
      </c>
      <c r="K8" s="31" t="s">
        <v>224</v>
      </c>
      <c r="L8" s="31" t="s">
        <v>223</v>
      </c>
      <c r="M8" s="31" t="s">
        <v>100</v>
      </c>
      <c r="N8" s="31" t="s">
        <v>48</v>
      </c>
      <c r="O8" s="31" t="s">
        <v>172</v>
      </c>
      <c r="P8" s="32" t="s">
        <v>174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231</v>
      </c>
      <c r="L9" s="33"/>
      <c r="M9" s="33" t="s">
        <v>227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7" t="s">
        <v>25</v>
      </c>
      <c r="C11" s="99"/>
      <c r="D11" s="99"/>
      <c r="E11" s="99"/>
      <c r="F11" s="99"/>
      <c r="G11" s="100">
        <v>9.4249551521380148</v>
      </c>
      <c r="H11" s="99"/>
      <c r="I11" s="99"/>
      <c r="J11" s="104">
        <v>4.8501649874655932E-2</v>
      </c>
      <c r="K11" s="100"/>
      <c r="L11" s="99"/>
      <c r="M11" s="100">
        <v>232213.81553000002</v>
      </c>
      <c r="N11" s="99"/>
      <c r="O11" s="102">
        <f>M11/$M$11</f>
        <v>1</v>
      </c>
      <c r="P11" s="102">
        <f>M11/'סכום נכסי הקרן'!$C$42</f>
        <v>0.27607087679975229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1" t="s">
        <v>219</v>
      </c>
      <c r="C12" s="82"/>
      <c r="D12" s="82"/>
      <c r="E12" s="82"/>
      <c r="F12" s="82"/>
      <c r="G12" s="90">
        <v>9.424955152138013</v>
      </c>
      <c r="H12" s="82"/>
      <c r="I12" s="82"/>
      <c r="J12" s="105">
        <v>4.8501649874655925E-2</v>
      </c>
      <c r="K12" s="90"/>
      <c r="L12" s="82"/>
      <c r="M12" s="90">
        <v>232213.81553000002</v>
      </c>
      <c r="N12" s="82"/>
      <c r="O12" s="91">
        <f t="shared" ref="O12:O75" si="0">M12/$M$11</f>
        <v>1</v>
      </c>
      <c r="P12" s="91">
        <f>M12/'סכום נכסי הקרן'!$C$42</f>
        <v>0.27607087679975229</v>
      </c>
    </row>
    <row r="13" spans="2:72">
      <c r="B13" s="98" t="s">
        <v>56</v>
      </c>
      <c r="C13" s="82"/>
      <c r="D13" s="82"/>
      <c r="E13" s="82"/>
      <c r="F13" s="82"/>
      <c r="G13" s="90">
        <v>9.424955152138013</v>
      </c>
      <c r="H13" s="82"/>
      <c r="I13" s="82"/>
      <c r="J13" s="105">
        <v>4.8501649874655925E-2</v>
      </c>
      <c r="K13" s="90"/>
      <c r="L13" s="82"/>
      <c r="M13" s="90">
        <v>232213.81553000002</v>
      </c>
      <c r="N13" s="82"/>
      <c r="O13" s="91">
        <f t="shared" si="0"/>
        <v>1</v>
      </c>
      <c r="P13" s="91">
        <f>M13/'סכום נכסי הקרן'!$C$42</f>
        <v>0.27607087679975229</v>
      </c>
    </row>
    <row r="14" spans="2:72">
      <c r="B14" s="86" t="s">
        <v>943</v>
      </c>
      <c r="C14" s="80" t="s">
        <v>944</v>
      </c>
      <c r="D14" s="80" t="s">
        <v>245</v>
      </c>
      <c r="E14" s="80"/>
      <c r="F14" s="106">
        <v>40148</v>
      </c>
      <c r="G14" s="87">
        <v>4.9600000000000009</v>
      </c>
      <c r="H14" s="93" t="s">
        <v>154</v>
      </c>
      <c r="I14" s="94">
        <v>4.8000000000000001E-2</v>
      </c>
      <c r="J14" s="94">
        <v>4.8499999999999995E-2</v>
      </c>
      <c r="K14" s="87">
        <v>279000</v>
      </c>
      <c r="L14" s="107">
        <v>110.3515</v>
      </c>
      <c r="M14" s="87">
        <v>307.84396000000004</v>
      </c>
      <c r="N14" s="80"/>
      <c r="O14" s="88">
        <f t="shared" si="0"/>
        <v>1.3256918383489945E-3</v>
      </c>
      <c r="P14" s="88">
        <f>M14/'סכום נכסי הקרן'!$C$42</f>
        <v>3.659849081792824E-4</v>
      </c>
    </row>
    <row r="15" spans="2:72">
      <c r="B15" s="86" t="s">
        <v>945</v>
      </c>
      <c r="C15" s="80" t="s">
        <v>946</v>
      </c>
      <c r="D15" s="80" t="s">
        <v>245</v>
      </c>
      <c r="E15" s="80"/>
      <c r="F15" s="106">
        <v>40452</v>
      </c>
      <c r="G15" s="87">
        <v>5.54</v>
      </c>
      <c r="H15" s="93" t="s">
        <v>154</v>
      </c>
      <c r="I15" s="94">
        <v>4.8000000000000001E-2</v>
      </c>
      <c r="J15" s="94">
        <v>4.8599999999999997E-2</v>
      </c>
      <c r="K15" s="87">
        <v>550000</v>
      </c>
      <c r="L15" s="107">
        <v>109.1125</v>
      </c>
      <c r="M15" s="87">
        <v>600.03453999999999</v>
      </c>
      <c r="N15" s="80"/>
      <c r="O15" s="88">
        <f t="shared" si="0"/>
        <v>2.5839743368864317E-3</v>
      </c>
      <c r="P15" s="88">
        <f>M15/'סכום נכסי הקרן'!$C$42</f>
        <v>7.1336006081229564E-4</v>
      </c>
    </row>
    <row r="16" spans="2:72">
      <c r="B16" s="86" t="s">
        <v>947</v>
      </c>
      <c r="C16" s="80" t="s">
        <v>948</v>
      </c>
      <c r="D16" s="80" t="s">
        <v>245</v>
      </c>
      <c r="E16" s="80"/>
      <c r="F16" s="106">
        <v>40909</v>
      </c>
      <c r="G16" s="87">
        <v>6.5</v>
      </c>
      <c r="H16" s="93" t="s">
        <v>154</v>
      </c>
      <c r="I16" s="94">
        <v>4.8000000000000001E-2</v>
      </c>
      <c r="J16" s="94">
        <v>4.8500000000000008E-2</v>
      </c>
      <c r="K16" s="87">
        <v>2438000</v>
      </c>
      <c r="L16" s="107">
        <v>104.4988</v>
      </c>
      <c r="M16" s="87">
        <v>2546.9977699999999</v>
      </c>
      <c r="N16" s="80"/>
      <c r="O16" s="88">
        <f t="shared" si="0"/>
        <v>1.0968330046111963E-2</v>
      </c>
      <c r="P16" s="88">
        <f>M16/'סכום נכסי הקרן'!$C$42</f>
        <v>3.0280364928591966E-3</v>
      </c>
    </row>
    <row r="17" spans="2:16">
      <c r="B17" s="86" t="s">
        <v>949</v>
      </c>
      <c r="C17" s="80">
        <v>8790</v>
      </c>
      <c r="D17" s="80" t="s">
        <v>245</v>
      </c>
      <c r="E17" s="80"/>
      <c r="F17" s="106">
        <v>41030</v>
      </c>
      <c r="G17" s="87">
        <v>6.669999999999999</v>
      </c>
      <c r="H17" s="93" t="s">
        <v>154</v>
      </c>
      <c r="I17" s="94">
        <v>4.8000000000000001E-2</v>
      </c>
      <c r="J17" s="94">
        <v>4.8600000000000004E-2</v>
      </c>
      <c r="K17" s="87">
        <v>1696000</v>
      </c>
      <c r="L17" s="107">
        <v>104.8777</v>
      </c>
      <c r="M17" s="87">
        <v>1778.85752</v>
      </c>
      <c r="N17" s="80"/>
      <c r="O17" s="88">
        <f t="shared" si="0"/>
        <v>7.6604293157147962E-3</v>
      </c>
      <c r="P17" s="88">
        <f>M17/'סכום נכסי הקרן'!$C$42</f>
        <v>2.1148214378519099E-3</v>
      </c>
    </row>
    <row r="18" spans="2:16">
      <c r="B18" s="86" t="s">
        <v>950</v>
      </c>
      <c r="C18" s="80" t="s">
        <v>951</v>
      </c>
      <c r="D18" s="80" t="s">
        <v>245</v>
      </c>
      <c r="E18" s="80"/>
      <c r="F18" s="106">
        <v>41091</v>
      </c>
      <c r="G18" s="87">
        <v>6.83</v>
      </c>
      <c r="H18" s="93" t="s">
        <v>154</v>
      </c>
      <c r="I18" s="94">
        <v>4.8000000000000001E-2</v>
      </c>
      <c r="J18" s="94">
        <v>4.8500000000000008E-2</v>
      </c>
      <c r="K18" s="87">
        <v>1170000</v>
      </c>
      <c r="L18" s="107">
        <v>103.15860000000001</v>
      </c>
      <c r="M18" s="87">
        <v>1207.44148</v>
      </c>
      <c r="N18" s="80"/>
      <c r="O18" s="88">
        <f t="shared" si="0"/>
        <v>5.1996970001296451E-3</v>
      </c>
      <c r="P18" s="88">
        <f>M18/'סכום נכסי הקרן'!$C$42</f>
        <v>1.4354849099188327E-3</v>
      </c>
    </row>
    <row r="19" spans="2:16">
      <c r="B19" s="86" t="s">
        <v>952</v>
      </c>
      <c r="C19" s="80">
        <v>8793</v>
      </c>
      <c r="D19" s="80" t="s">
        <v>245</v>
      </c>
      <c r="E19" s="80"/>
      <c r="F19" s="106">
        <v>41122</v>
      </c>
      <c r="G19" s="87">
        <v>6.9200000000000008</v>
      </c>
      <c r="H19" s="93" t="s">
        <v>154</v>
      </c>
      <c r="I19" s="94">
        <v>4.8000000000000001E-2</v>
      </c>
      <c r="J19" s="94">
        <v>4.8499999999999995E-2</v>
      </c>
      <c r="K19" s="87">
        <v>1195000</v>
      </c>
      <c r="L19" s="107">
        <v>103.08669999999999</v>
      </c>
      <c r="M19" s="87">
        <v>1231.8857399999999</v>
      </c>
      <c r="N19" s="80"/>
      <c r="O19" s="88">
        <f t="shared" si="0"/>
        <v>5.3049631745138394E-3</v>
      </c>
      <c r="P19" s="88">
        <f>M19/'סכום נכסי הקרן'!$C$42</f>
        <v>1.4645458349784328E-3</v>
      </c>
    </row>
    <row r="20" spans="2:16">
      <c r="B20" s="86" t="s">
        <v>953</v>
      </c>
      <c r="C20" s="80" t="s">
        <v>954</v>
      </c>
      <c r="D20" s="80" t="s">
        <v>245</v>
      </c>
      <c r="E20" s="80"/>
      <c r="F20" s="106">
        <v>41154</v>
      </c>
      <c r="G20" s="87">
        <v>7</v>
      </c>
      <c r="H20" s="93" t="s">
        <v>154</v>
      </c>
      <c r="I20" s="94">
        <v>4.8000000000000001E-2</v>
      </c>
      <c r="J20" s="94">
        <v>4.8500000000000008E-2</v>
      </c>
      <c r="K20" s="87">
        <v>480000</v>
      </c>
      <c r="L20" s="107">
        <v>102.5735</v>
      </c>
      <c r="M20" s="87">
        <v>492.35298</v>
      </c>
      <c r="N20" s="80"/>
      <c r="O20" s="88">
        <f t="shared" si="0"/>
        <v>2.1202570522182917E-3</v>
      </c>
      <c r="P20" s="88">
        <f>M20/'סכום נכסי הקרן'!$C$42</f>
        <v>5.8534122344676193E-4</v>
      </c>
    </row>
    <row r="21" spans="2:16">
      <c r="B21" s="86" t="s">
        <v>955</v>
      </c>
      <c r="C21" s="80" t="s">
        <v>956</v>
      </c>
      <c r="D21" s="80" t="s">
        <v>245</v>
      </c>
      <c r="E21" s="80"/>
      <c r="F21" s="106">
        <v>41184</v>
      </c>
      <c r="G21" s="87">
        <v>6.92</v>
      </c>
      <c r="H21" s="93" t="s">
        <v>154</v>
      </c>
      <c r="I21" s="94">
        <v>4.8000000000000001E-2</v>
      </c>
      <c r="J21" s="94">
        <v>4.8599999999999997E-2</v>
      </c>
      <c r="K21" s="87">
        <v>661000</v>
      </c>
      <c r="L21" s="107">
        <v>103.5291</v>
      </c>
      <c r="M21" s="87">
        <v>684.32630000000006</v>
      </c>
      <c r="N21" s="80"/>
      <c r="O21" s="88">
        <f t="shared" si="0"/>
        <v>2.9469663483979529E-3</v>
      </c>
      <c r="P21" s="88">
        <f>M21/'סכום נכסי הקרן'!$C$42</f>
        <v>8.1357158370158709E-4</v>
      </c>
    </row>
    <row r="22" spans="2:16">
      <c r="B22" s="86" t="s">
        <v>957</v>
      </c>
      <c r="C22" s="80" t="s">
        <v>958</v>
      </c>
      <c r="D22" s="80" t="s">
        <v>245</v>
      </c>
      <c r="E22" s="80"/>
      <c r="F22" s="106">
        <v>41214</v>
      </c>
      <c r="G22" s="87">
        <v>7.0100000000000007</v>
      </c>
      <c r="H22" s="93" t="s">
        <v>154</v>
      </c>
      <c r="I22" s="94">
        <v>4.8000000000000001E-2</v>
      </c>
      <c r="J22" s="94">
        <v>4.8500000000000008E-2</v>
      </c>
      <c r="K22" s="87">
        <v>548000</v>
      </c>
      <c r="L22" s="107">
        <v>103.1387</v>
      </c>
      <c r="M22" s="87">
        <v>565.19993999999997</v>
      </c>
      <c r="N22" s="80"/>
      <c r="O22" s="88">
        <f t="shared" si="0"/>
        <v>2.4339634517868769E-3</v>
      </c>
      <c r="P22" s="88">
        <f>M22/'סכום נכסי הקרן'!$C$42</f>
        <v>6.719464242333547E-4</v>
      </c>
    </row>
    <row r="23" spans="2:16">
      <c r="B23" s="86" t="s">
        <v>959</v>
      </c>
      <c r="C23" s="80" t="s">
        <v>960</v>
      </c>
      <c r="D23" s="80" t="s">
        <v>245</v>
      </c>
      <c r="E23" s="80"/>
      <c r="F23" s="106">
        <v>41245</v>
      </c>
      <c r="G23" s="87">
        <v>7.089999999999999</v>
      </c>
      <c r="H23" s="93" t="s">
        <v>154</v>
      </c>
      <c r="I23" s="94">
        <v>4.8000000000000001E-2</v>
      </c>
      <c r="J23" s="94">
        <v>4.8499999999999995E-2</v>
      </c>
      <c r="K23" s="87">
        <v>592000</v>
      </c>
      <c r="L23" s="107">
        <v>102.91240000000001</v>
      </c>
      <c r="M23" s="87">
        <v>609.24126999999999</v>
      </c>
      <c r="N23" s="80"/>
      <c r="O23" s="88">
        <f t="shared" si="0"/>
        <v>2.6236219779149673E-3</v>
      </c>
      <c r="P23" s="88">
        <f>M23/'סכום נכסי הקרן'!$C$42</f>
        <v>7.2430561983408527E-4</v>
      </c>
    </row>
    <row r="24" spans="2:16">
      <c r="B24" s="86" t="s">
        <v>961</v>
      </c>
      <c r="C24" s="80" t="s">
        <v>962</v>
      </c>
      <c r="D24" s="80" t="s">
        <v>245</v>
      </c>
      <c r="E24" s="80"/>
      <c r="F24" s="106">
        <v>41275</v>
      </c>
      <c r="G24" s="87">
        <v>7.1700000000000008</v>
      </c>
      <c r="H24" s="93" t="s">
        <v>154</v>
      </c>
      <c r="I24" s="94">
        <v>4.8000000000000001E-2</v>
      </c>
      <c r="J24" s="94">
        <v>4.8500000000000008E-2</v>
      </c>
      <c r="K24" s="87">
        <v>538000</v>
      </c>
      <c r="L24" s="107">
        <v>103.0005</v>
      </c>
      <c r="M24" s="87">
        <v>554.14581999999996</v>
      </c>
      <c r="N24" s="80"/>
      <c r="O24" s="88">
        <f t="shared" si="0"/>
        <v>2.386360254816144E-3</v>
      </c>
      <c r="P24" s="88">
        <f>M24/'סכום נכסי הקרן'!$C$42</f>
        <v>6.5880456790717314E-4</v>
      </c>
    </row>
    <row r="25" spans="2:16">
      <c r="B25" s="86" t="s">
        <v>963</v>
      </c>
      <c r="C25" s="80" t="s">
        <v>964</v>
      </c>
      <c r="D25" s="80" t="s">
        <v>245</v>
      </c>
      <c r="E25" s="80"/>
      <c r="F25" s="106">
        <v>41306</v>
      </c>
      <c r="G25" s="87">
        <v>7.2600000000000007</v>
      </c>
      <c r="H25" s="93" t="s">
        <v>154</v>
      </c>
      <c r="I25" s="94">
        <v>4.8000000000000001E-2</v>
      </c>
      <c r="J25" s="94">
        <v>4.8500000000000008E-2</v>
      </c>
      <c r="K25" s="87">
        <v>989000</v>
      </c>
      <c r="L25" s="107">
        <v>102.40089999999999</v>
      </c>
      <c r="M25" s="87">
        <v>1012.74374</v>
      </c>
      <c r="N25" s="80"/>
      <c r="O25" s="88">
        <f t="shared" si="0"/>
        <v>4.3612553270723133E-3</v>
      </c>
      <c r="P25" s="88">
        <f>M25/'סכום נכסי הקרן'!$C$42</f>
        <v>1.2040155820924438E-3</v>
      </c>
    </row>
    <row r="26" spans="2:16">
      <c r="B26" s="86" t="s">
        <v>965</v>
      </c>
      <c r="C26" s="80" t="s">
        <v>966</v>
      </c>
      <c r="D26" s="80" t="s">
        <v>245</v>
      </c>
      <c r="E26" s="80"/>
      <c r="F26" s="106">
        <v>41334</v>
      </c>
      <c r="G26" s="87">
        <v>7.34</v>
      </c>
      <c r="H26" s="93" t="s">
        <v>154</v>
      </c>
      <c r="I26" s="94">
        <v>4.8000000000000001E-2</v>
      </c>
      <c r="J26" s="94">
        <v>4.8499999999999995E-2</v>
      </c>
      <c r="K26" s="87">
        <v>600000</v>
      </c>
      <c r="L26" s="107">
        <v>102.175</v>
      </c>
      <c r="M26" s="87">
        <v>613.05004000000008</v>
      </c>
      <c r="N26" s="80"/>
      <c r="O26" s="88">
        <f t="shared" si="0"/>
        <v>2.6400239735985876E-3</v>
      </c>
      <c r="P26" s="88">
        <f>M26/'סכום נכסי הקרן'!$C$42</f>
        <v>7.288337331637281E-4</v>
      </c>
    </row>
    <row r="27" spans="2:16">
      <c r="B27" s="86" t="s">
        <v>967</v>
      </c>
      <c r="C27" s="80" t="s">
        <v>968</v>
      </c>
      <c r="D27" s="80" t="s">
        <v>245</v>
      </c>
      <c r="E27" s="80"/>
      <c r="F27" s="106">
        <v>41366</v>
      </c>
      <c r="G27" s="87">
        <v>7.25</v>
      </c>
      <c r="H27" s="93" t="s">
        <v>154</v>
      </c>
      <c r="I27" s="94">
        <v>4.8000000000000001E-2</v>
      </c>
      <c r="J27" s="94">
        <v>4.8499999999999995E-2</v>
      </c>
      <c r="K27" s="87">
        <v>810000</v>
      </c>
      <c r="L27" s="107">
        <v>104.20359999999999</v>
      </c>
      <c r="M27" s="87">
        <v>844.05637999999999</v>
      </c>
      <c r="N27" s="80"/>
      <c r="O27" s="88">
        <f t="shared" si="0"/>
        <v>3.634824129966355E-3</v>
      </c>
      <c r="P27" s="88">
        <f>M27/'סכום נכסי הקרן'!$C$42</f>
        <v>1.0034690845727083E-3</v>
      </c>
    </row>
    <row r="28" spans="2:16">
      <c r="B28" s="86" t="s">
        <v>969</v>
      </c>
      <c r="C28" s="80">
        <v>2704</v>
      </c>
      <c r="D28" s="80" t="s">
        <v>245</v>
      </c>
      <c r="E28" s="80"/>
      <c r="F28" s="106">
        <v>41395</v>
      </c>
      <c r="G28" s="87">
        <v>7.3299999999999992</v>
      </c>
      <c r="H28" s="93" t="s">
        <v>154</v>
      </c>
      <c r="I28" s="94">
        <v>4.8000000000000001E-2</v>
      </c>
      <c r="J28" s="94">
        <v>4.8499999999999995E-2</v>
      </c>
      <c r="K28" s="87">
        <v>698000</v>
      </c>
      <c r="L28" s="107">
        <v>103.5962</v>
      </c>
      <c r="M28" s="87">
        <v>723.10143000000005</v>
      </c>
      <c r="N28" s="80"/>
      <c r="O28" s="88">
        <f t="shared" si="0"/>
        <v>3.1139466372817151E-3</v>
      </c>
      <c r="P28" s="88">
        <f>M28/'סכום נכסי הקרן'!$C$42</f>
        <v>8.5966997846200323E-4</v>
      </c>
    </row>
    <row r="29" spans="2:16">
      <c r="B29" s="86" t="s">
        <v>970</v>
      </c>
      <c r="C29" s="80" t="s">
        <v>971</v>
      </c>
      <c r="D29" s="80" t="s">
        <v>245</v>
      </c>
      <c r="E29" s="80"/>
      <c r="F29" s="106">
        <v>41427</v>
      </c>
      <c r="G29" s="87">
        <v>7.4200000000000008</v>
      </c>
      <c r="H29" s="93" t="s">
        <v>154</v>
      </c>
      <c r="I29" s="94">
        <v>4.8000000000000001E-2</v>
      </c>
      <c r="J29" s="94">
        <v>4.8500000000000008E-2</v>
      </c>
      <c r="K29" s="87">
        <v>719000</v>
      </c>
      <c r="L29" s="107">
        <v>102.76900000000001</v>
      </c>
      <c r="M29" s="87">
        <v>738.91084999999998</v>
      </c>
      <c r="N29" s="80"/>
      <c r="O29" s="88">
        <f t="shared" si="0"/>
        <v>3.1820279440029227E-3</v>
      </c>
      <c r="P29" s="88">
        <f>M29/'סכום נכסי הקרן'!$C$42</f>
        <v>8.7846524450219989E-4</v>
      </c>
    </row>
    <row r="30" spans="2:16">
      <c r="B30" s="86" t="s">
        <v>972</v>
      </c>
      <c r="C30" s="80">
        <v>8805</v>
      </c>
      <c r="D30" s="80" t="s">
        <v>245</v>
      </c>
      <c r="E30" s="80"/>
      <c r="F30" s="106">
        <v>41487</v>
      </c>
      <c r="G30" s="87">
        <v>7.58</v>
      </c>
      <c r="H30" s="93" t="s">
        <v>154</v>
      </c>
      <c r="I30" s="94">
        <v>4.8000000000000001E-2</v>
      </c>
      <c r="J30" s="94">
        <v>4.8499999999999995E-2</v>
      </c>
      <c r="K30" s="87">
        <v>1269000</v>
      </c>
      <c r="L30" s="107">
        <v>101.0676</v>
      </c>
      <c r="M30" s="87">
        <v>1282.55477</v>
      </c>
      <c r="N30" s="80"/>
      <c r="O30" s="88">
        <f t="shared" si="0"/>
        <v>5.5231630687981393E-3</v>
      </c>
      <c r="P30" s="88">
        <f>M30/'סכום נכסי הקרן'!$C$42</f>
        <v>1.5247844711111127E-3</v>
      </c>
    </row>
    <row r="31" spans="2:16">
      <c r="B31" s="86" t="s">
        <v>973</v>
      </c>
      <c r="C31" s="80">
        <v>8806</v>
      </c>
      <c r="D31" s="80" t="s">
        <v>245</v>
      </c>
      <c r="E31" s="80"/>
      <c r="F31" s="106">
        <v>41518</v>
      </c>
      <c r="G31" s="87">
        <v>7.6700000000000008</v>
      </c>
      <c r="H31" s="93" t="s">
        <v>154</v>
      </c>
      <c r="I31" s="94">
        <v>4.8000000000000001E-2</v>
      </c>
      <c r="J31" s="94">
        <v>4.8500000000000008E-2</v>
      </c>
      <c r="K31" s="87">
        <v>584000</v>
      </c>
      <c r="L31" s="107">
        <v>100.3903</v>
      </c>
      <c r="M31" s="87">
        <v>586.23608999999999</v>
      </c>
      <c r="N31" s="80"/>
      <c r="O31" s="88">
        <f t="shared" si="0"/>
        <v>2.5245530230920449E-3</v>
      </c>
      <c r="P31" s="88">
        <f>M31/'סכום נכסי הקרן'!$C$42</f>
        <v>6.9695556661248607E-4</v>
      </c>
    </row>
    <row r="32" spans="2:16">
      <c r="B32" s="86" t="s">
        <v>974</v>
      </c>
      <c r="C32" s="80" t="s">
        <v>975</v>
      </c>
      <c r="D32" s="80" t="s">
        <v>245</v>
      </c>
      <c r="E32" s="80"/>
      <c r="F32" s="106">
        <v>41548</v>
      </c>
      <c r="G32" s="87">
        <v>7.5699999999999994</v>
      </c>
      <c r="H32" s="93" t="s">
        <v>154</v>
      </c>
      <c r="I32" s="94">
        <v>4.8000000000000001E-2</v>
      </c>
      <c r="J32" s="94">
        <v>4.8499999999999995E-2</v>
      </c>
      <c r="K32" s="87">
        <v>1180000</v>
      </c>
      <c r="L32" s="107">
        <v>102.3835</v>
      </c>
      <c r="M32" s="87">
        <v>1208.19875</v>
      </c>
      <c r="N32" s="80"/>
      <c r="O32" s="88">
        <f t="shared" si="0"/>
        <v>5.2029580894764251E-3</v>
      </c>
      <c r="P32" s="88">
        <f>M32/'סכום נכסי הקרן'!$C$42</f>
        <v>1.4363852017141208E-3</v>
      </c>
    </row>
    <row r="33" spans="2:16">
      <c r="B33" s="86" t="s">
        <v>976</v>
      </c>
      <c r="C33" s="80" t="s">
        <v>977</v>
      </c>
      <c r="D33" s="80" t="s">
        <v>245</v>
      </c>
      <c r="E33" s="80"/>
      <c r="F33" s="106">
        <v>41579</v>
      </c>
      <c r="G33" s="87">
        <v>7.6499999999999995</v>
      </c>
      <c r="H33" s="93" t="s">
        <v>154</v>
      </c>
      <c r="I33" s="94">
        <v>4.8000000000000001E-2</v>
      </c>
      <c r="J33" s="94">
        <v>4.8500000000000008E-2</v>
      </c>
      <c r="K33" s="87">
        <v>1217000</v>
      </c>
      <c r="L33" s="107">
        <v>101.98480000000001</v>
      </c>
      <c r="M33" s="87">
        <v>1241.1669199999999</v>
      </c>
      <c r="N33" s="80"/>
      <c r="O33" s="88">
        <f t="shared" si="0"/>
        <v>5.3449314252349113E-3</v>
      </c>
      <c r="P33" s="88">
        <f>M33/'סכום נכסי הקרן'!$C$42</f>
        <v>1.4755799049991517E-3</v>
      </c>
    </row>
    <row r="34" spans="2:16">
      <c r="B34" s="86" t="s">
        <v>978</v>
      </c>
      <c r="C34" s="80" t="s">
        <v>979</v>
      </c>
      <c r="D34" s="80" t="s">
        <v>245</v>
      </c>
      <c r="E34" s="80"/>
      <c r="F34" s="106">
        <v>41609</v>
      </c>
      <c r="G34" s="87">
        <v>7.7400000000000011</v>
      </c>
      <c r="H34" s="93" t="s">
        <v>154</v>
      </c>
      <c r="I34" s="94">
        <v>4.8000000000000001E-2</v>
      </c>
      <c r="J34" s="94">
        <v>4.8500000000000008E-2</v>
      </c>
      <c r="K34" s="87">
        <v>1269000</v>
      </c>
      <c r="L34" s="107">
        <v>101.5825</v>
      </c>
      <c r="M34" s="87">
        <v>1289.0903999999998</v>
      </c>
      <c r="N34" s="80"/>
      <c r="O34" s="88">
        <f t="shared" si="0"/>
        <v>5.551307948916848E-3</v>
      </c>
      <c r="P34" s="88">
        <f>M34/'סכום נכסי הקרן'!$C$42</f>
        <v>1.5325544528429088E-3</v>
      </c>
    </row>
    <row r="35" spans="2:16">
      <c r="B35" s="86" t="s">
        <v>980</v>
      </c>
      <c r="C35" s="80" t="s">
        <v>981</v>
      </c>
      <c r="D35" s="80" t="s">
        <v>245</v>
      </c>
      <c r="E35" s="80"/>
      <c r="F35" s="106">
        <v>41672</v>
      </c>
      <c r="G35" s="87">
        <v>7.91</v>
      </c>
      <c r="H35" s="93" t="s">
        <v>154</v>
      </c>
      <c r="I35" s="94">
        <v>4.8000000000000001E-2</v>
      </c>
      <c r="J35" s="94">
        <v>4.8500000000000008E-2</v>
      </c>
      <c r="K35" s="87">
        <v>762000</v>
      </c>
      <c r="L35" s="107">
        <v>100.7745</v>
      </c>
      <c r="M35" s="87">
        <v>767.89231999999993</v>
      </c>
      <c r="N35" s="80"/>
      <c r="O35" s="88">
        <f t="shared" si="0"/>
        <v>3.306833050597693E-3</v>
      </c>
      <c r="P35" s="88">
        <f>M35/'סכום נכסי הקרן'!$C$42</f>
        <v>9.1292029970890462E-4</v>
      </c>
    </row>
    <row r="36" spans="2:16">
      <c r="B36" s="86" t="s">
        <v>982</v>
      </c>
      <c r="C36" s="80" t="s">
        <v>983</v>
      </c>
      <c r="D36" s="80" t="s">
        <v>245</v>
      </c>
      <c r="E36" s="80"/>
      <c r="F36" s="106">
        <v>41700</v>
      </c>
      <c r="G36" s="87">
        <v>7.9799999999999995</v>
      </c>
      <c r="H36" s="93" t="s">
        <v>154</v>
      </c>
      <c r="I36" s="94">
        <v>4.8000000000000001E-2</v>
      </c>
      <c r="J36" s="94">
        <v>4.8499999999999995E-2</v>
      </c>
      <c r="K36" s="87">
        <v>1590000</v>
      </c>
      <c r="L36" s="107">
        <v>100.7612</v>
      </c>
      <c r="M36" s="87">
        <v>1602.1063300000001</v>
      </c>
      <c r="N36" s="80"/>
      <c r="O36" s="88">
        <f t="shared" si="0"/>
        <v>6.8992722347005304E-3</v>
      </c>
      <c r="P36" s="88">
        <f>M36/'סכום נכסי הקרן'!$C$42</f>
        <v>1.9046881351139618E-3</v>
      </c>
    </row>
    <row r="37" spans="2:16">
      <c r="B37" s="86" t="s">
        <v>984</v>
      </c>
      <c r="C37" s="80" t="s">
        <v>985</v>
      </c>
      <c r="D37" s="80" t="s">
        <v>245</v>
      </c>
      <c r="E37" s="80"/>
      <c r="F37" s="106">
        <v>41730</v>
      </c>
      <c r="G37" s="87">
        <v>7.879999999999999</v>
      </c>
      <c r="H37" s="93" t="s">
        <v>154</v>
      </c>
      <c r="I37" s="94">
        <v>4.8000000000000001E-2</v>
      </c>
      <c r="J37" s="94">
        <v>4.8499999999999995E-2</v>
      </c>
      <c r="K37" s="87">
        <v>1468000</v>
      </c>
      <c r="L37" s="107">
        <v>102.98520000000001</v>
      </c>
      <c r="M37" s="87">
        <v>1511.8248100000001</v>
      </c>
      <c r="N37" s="80"/>
      <c r="O37" s="88">
        <f t="shared" si="0"/>
        <v>6.5104860645325618E-3</v>
      </c>
      <c r="P37" s="88">
        <f>M37/'סכום נכסי הקרן'!$C$42</f>
        <v>1.7973555962280728E-3</v>
      </c>
    </row>
    <row r="38" spans="2:16">
      <c r="B38" s="86" t="s">
        <v>986</v>
      </c>
      <c r="C38" s="80" t="s">
        <v>987</v>
      </c>
      <c r="D38" s="80" t="s">
        <v>245</v>
      </c>
      <c r="E38" s="80"/>
      <c r="F38" s="106">
        <v>41760</v>
      </c>
      <c r="G38" s="87">
        <v>7.9599999999999991</v>
      </c>
      <c r="H38" s="93" t="s">
        <v>154</v>
      </c>
      <c r="I38" s="94">
        <v>4.8000000000000001E-2</v>
      </c>
      <c r="J38" s="94">
        <v>4.8499999999999995E-2</v>
      </c>
      <c r="K38" s="87">
        <v>1239000</v>
      </c>
      <c r="L38" s="107">
        <v>102.27679999999999</v>
      </c>
      <c r="M38" s="87">
        <v>1267.2088700000002</v>
      </c>
      <c r="N38" s="80"/>
      <c r="O38" s="88">
        <f t="shared" si="0"/>
        <v>5.4570778534763264E-3</v>
      </c>
      <c r="P38" s="88">
        <f>M38/'סכום נכסי הקרן'!$C$42</f>
        <v>1.5065402677737194E-3</v>
      </c>
    </row>
    <row r="39" spans="2:16">
      <c r="B39" s="86" t="s">
        <v>988</v>
      </c>
      <c r="C39" s="80" t="s">
        <v>989</v>
      </c>
      <c r="D39" s="80" t="s">
        <v>245</v>
      </c>
      <c r="E39" s="80"/>
      <c r="F39" s="106">
        <v>41791</v>
      </c>
      <c r="G39" s="87">
        <v>8.0399999999999991</v>
      </c>
      <c r="H39" s="93" t="s">
        <v>154</v>
      </c>
      <c r="I39" s="94">
        <v>4.8000000000000001E-2</v>
      </c>
      <c r="J39" s="94">
        <v>4.8499999999999995E-2</v>
      </c>
      <c r="K39" s="87">
        <v>1490000</v>
      </c>
      <c r="L39" s="107">
        <v>101.76649999999999</v>
      </c>
      <c r="M39" s="87">
        <v>1516.4183400000002</v>
      </c>
      <c r="N39" s="80"/>
      <c r="O39" s="88">
        <f t="shared" si="0"/>
        <v>6.5302675318389576E-3</v>
      </c>
      <c r="P39" s="88">
        <f>M39/'סכום נכסי הקרן'!$C$42</f>
        <v>1.802816683251735E-3</v>
      </c>
    </row>
    <row r="40" spans="2:16">
      <c r="B40" s="86" t="s">
        <v>990</v>
      </c>
      <c r="C40" s="80" t="s">
        <v>991</v>
      </c>
      <c r="D40" s="80" t="s">
        <v>245</v>
      </c>
      <c r="E40" s="80"/>
      <c r="F40" s="106">
        <v>41821</v>
      </c>
      <c r="G40" s="87">
        <v>8.129999999999999</v>
      </c>
      <c r="H40" s="93" t="s">
        <v>154</v>
      </c>
      <c r="I40" s="94">
        <v>4.8000000000000001E-2</v>
      </c>
      <c r="J40" s="94">
        <v>4.8500000000000008E-2</v>
      </c>
      <c r="K40" s="87">
        <v>1161000</v>
      </c>
      <c r="L40" s="107">
        <v>101.27200000000001</v>
      </c>
      <c r="M40" s="87">
        <v>1175.7695200000001</v>
      </c>
      <c r="N40" s="80"/>
      <c r="O40" s="88">
        <f t="shared" si="0"/>
        <v>5.0633056319945823E-3</v>
      </c>
      <c r="P40" s="88">
        <f>M40/'סכום נכסי הקרן'!$C$42</f>
        <v>1.397831225329868E-3</v>
      </c>
    </row>
    <row r="41" spans="2:16">
      <c r="B41" s="86" t="s">
        <v>992</v>
      </c>
      <c r="C41" s="80" t="s">
        <v>993</v>
      </c>
      <c r="D41" s="80" t="s">
        <v>245</v>
      </c>
      <c r="E41" s="80"/>
      <c r="F41" s="106">
        <v>41852</v>
      </c>
      <c r="G41" s="87">
        <v>8.2099999999999991</v>
      </c>
      <c r="H41" s="93" t="s">
        <v>154</v>
      </c>
      <c r="I41" s="94">
        <v>4.8000000000000001E-2</v>
      </c>
      <c r="J41" s="94">
        <v>4.8499999999999995E-2</v>
      </c>
      <c r="K41" s="87">
        <v>1270000</v>
      </c>
      <c r="L41" s="107">
        <v>100.78270000000001</v>
      </c>
      <c r="M41" s="87">
        <v>1279.9450200000001</v>
      </c>
      <c r="N41" s="80"/>
      <c r="O41" s="88">
        <f t="shared" si="0"/>
        <v>5.5119245040553683E-3</v>
      </c>
      <c r="P41" s="88">
        <f>M41/'סכום נכסי הקרן'!$C$42</f>
        <v>1.5216818306886051E-3</v>
      </c>
    </row>
    <row r="42" spans="2:16">
      <c r="B42" s="86" t="s">
        <v>994</v>
      </c>
      <c r="C42" s="80" t="s">
        <v>995</v>
      </c>
      <c r="D42" s="80" t="s">
        <v>245</v>
      </c>
      <c r="E42" s="80"/>
      <c r="F42" s="106">
        <v>41883</v>
      </c>
      <c r="G42" s="87">
        <v>8.3000000000000007</v>
      </c>
      <c r="H42" s="93" t="s">
        <v>154</v>
      </c>
      <c r="I42" s="94">
        <v>4.8000000000000001E-2</v>
      </c>
      <c r="J42" s="94">
        <v>4.8500000000000008E-2</v>
      </c>
      <c r="K42" s="87">
        <v>1180000</v>
      </c>
      <c r="L42" s="107">
        <v>100.3776</v>
      </c>
      <c r="M42" s="87">
        <v>1184.5486299999998</v>
      </c>
      <c r="N42" s="80"/>
      <c r="O42" s="88">
        <f t="shared" si="0"/>
        <v>5.1011117805218028E-3</v>
      </c>
      <c r="P42" s="88">
        <f>M42/'סכום נכסי הקרן'!$C$42</f>
        <v>1.4082684019021995E-3</v>
      </c>
    </row>
    <row r="43" spans="2:16">
      <c r="B43" s="86" t="s">
        <v>996</v>
      </c>
      <c r="C43" s="80" t="s">
        <v>997</v>
      </c>
      <c r="D43" s="80" t="s">
        <v>245</v>
      </c>
      <c r="E43" s="80"/>
      <c r="F43" s="106">
        <v>41913</v>
      </c>
      <c r="G43" s="87">
        <v>8.18</v>
      </c>
      <c r="H43" s="93" t="s">
        <v>154</v>
      </c>
      <c r="I43" s="94">
        <v>4.8000000000000001E-2</v>
      </c>
      <c r="J43" s="94">
        <v>4.8499999999999995E-2</v>
      </c>
      <c r="K43" s="87">
        <v>2188000</v>
      </c>
      <c r="L43" s="107">
        <v>102.3896</v>
      </c>
      <c r="M43" s="87">
        <v>2240.28098</v>
      </c>
      <c r="N43" s="80"/>
      <c r="O43" s="88">
        <f t="shared" si="0"/>
        <v>9.6474922255888555E-3</v>
      </c>
      <c r="P43" s="88">
        <f>M43/'סכום נכסי הקרן'!$C$42</f>
        <v>2.6633916376371087E-3</v>
      </c>
    </row>
    <row r="44" spans="2:16">
      <c r="B44" s="86" t="s">
        <v>998</v>
      </c>
      <c r="C44" s="80" t="s">
        <v>999</v>
      </c>
      <c r="D44" s="80" t="s">
        <v>245</v>
      </c>
      <c r="E44" s="80"/>
      <c r="F44" s="106">
        <v>41945</v>
      </c>
      <c r="G44" s="87">
        <v>8.2700000000000014</v>
      </c>
      <c r="H44" s="93" t="s">
        <v>154</v>
      </c>
      <c r="I44" s="94">
        <v>4.8000000000000001E-2</v>
      </c>
      <c r="J44" s="94">
        <v>4.8499999999999995E-2</v>
      </c>
      <c r="K44" s="87">
        <v>1094000</v>
      </c>
      <c r="L44" s="107">
        <v>102.0622</v>
      </c>
      <c r="M44" s="87">
        <v>1116.5652600000001</v>
      </c>
      <c r="N44" s="80"/>
      <c r="O44" s="88">
        <f t="shared" si="0"/>
        <v>4.8083498281597699E-3</v>
      </c>
      <c r="P44" s="88">
        <f>M44/'סכום נכסי הקרן'!$C$42</f>
        <v>1.3274453530200058E-3</v>
      </c>
    </row>
    <row r="45" spans="2:16">
      <c r="B45" s="86" t="s">
        <v>1000</v>
      </c>
      <c r="C45" s="80" t="s">
        <v>1001</v>
      </c>
      <c r="D45" s="80" t="s">
        <v>245</v>
      </c>
      <c r="E45" s="80"/>
      <c r="F45" s="106">
        <v>41974</v>
      </c>
      <c r="G45" s="87">
        <v>8.35</v>
      </c>
      <c r="H45" s="93" t="s">
        <v>154</v>
      </c>
      <c r="I45" s="94">
        <v>4.8000000000000001E-2</v>
      </c>
      <c r="J45" s="94">
        <v>4.8499999999999995E-2</v>
      </c>
      <c r="K45" s="87">
        <v>2110000</v>
      </c>
      <c r="L45" s="107">
        <v>101.5796</v>
      </c>
      <c r="M45" s="87">
        <v>2143.3989900000001</v>
      </c>
      <c r="N45" s="80"/>
      <c r="O45" s="88">
        <f t="shared" si="0"/>
        <v>9.2302819498829153E-3</v>
      </c>
      <c r="P45" s="88">
        <f>M45/'סכום נכסי הקרן'!$C$42</f>
        <v>2.5482120310131033E-3</v>
      </c>
    </row>
    <row r="46" spans="2:16">
      <c r="B46" s="86" t="s">
        <v>1002</v>
      </c>
      <c r="C46" s="80" t="s">
        <v>1003</v>
      </c>
      <c r="D46" s="80" t="s">
        <v>245</v>
      </c>
      <c r="E46" s="80"/>
      <c r="F46" s="106">
        <v>42005</v>
      </c>
      <c r="G46" s="87">
        <v>8.43</v>
      </c>
      <c r="H46" s="93" t="s">
        <v>154</v>
      </c>
      <c r="I46" s="94">
        <v>4.8000000000000001E-2</v>
      </c>
      <c r="J46" s="94">
        <v>4.8499999999999995E-2</v>
      </c>
      <c r="K46" s="87">
        <v>3108000</v>
      </c>
      <c r="L46" s="107">
        <v>101.18210000000001</v>
      </c>
      <c r="M46" s="87">
        <v>3144.7406800000003</v>
      </c>
      <c r="N46" s="80"/>
      <c r="O46" s="88">
        <f t="shared" si="0"/>
        <v>1.3542435762585913E-2</v>
      </c>
      <c r="P46" s="88">
        <f>M46/'סכום נכסי הקרן'!$C$42</f>
        <v>3.7386721149814148E-3</v>
      </c>
    </row>
    <row r="47" spans="2:16">
      <c r="B47" s="86" t="s">
        <v>1004</v>
      </c>
      <c r="C47" s="80" t="s">
        <v>1005</v>
      </c>
      <c r="D47" s="80" t="s">
        <v>245</v>
      </c>
      <c r="E47" s="80"/>
      <c r="F47" s="106">
        <v>42036</v>
      </c>
      <c r="G47" s="87">
        <v>8.52</v>
      </c>
      <c r="H47" s="93" t="s">
        <v>154</v>
      </c>
      <c r="I47" s="94">
        <v>4.8000000000000001E-2</v>
      </c>
      <c r="J47" s="94">
        <v>4.8500000000000008E-2</v>
      </c>
      <c r="K47" s="87">
        <v>2158000</v>
      </c>
      <c r="L47" s="107">
        <v>100.783</v>
      </c>
      <c r="M47" s="87">
        <v>2174.8960999999999</v>
      </c>
      <c r="N47" s="80"/>
      <c r="O47" s="88">
        <f t="shared" si="0"/>
        <v>9.3659203481759341E-3</v>
      </c>
      <c r="P47" s="88">
        <f>M47/'סכום נכסי הקרן'!$C$42</f>
        <v>2.5856578425575713E-3</v>
      </c>
    </row>
    <row r="48" spans="2:16">
      <c r="B48" s="86" t="s">
        <v>1006</v>
      </c>
      <c r="C48" s="80" t="s">
        <v>1007</v>
      </c>
      <c r="D48" s="80" t="s">
        <v>245</v>
      </c>
      <c r="E48" s="80"/>
      <c r="F48" s="106">
        <v>42064</v>
      </c>
      <c r="G48" s="87">
        <v>8.6</v>
      </c>
      <c r="H48" s="93" t="s">
        <v>154</v>
      </c>
      <c r="I48" s="94">
        <v>4.8000000000000001E-2</v>
      </c>
      <c r="J48" s="94">
        <v>4.8499999999999995E-2</v>
      </c>
      <c r="K48" s="87">
        <v>3353000</v>
      </c>
      <c r="L48" s="107">
        <v>101.27930000000001</v>
      </c>
      <c r="M48" s="87">
        <v>3395.8933500000003</v>
      </c>
      <c r="N48" s="80"/>
      <c r="O48" s="88">
        <f t="shared" si="0"/>
        <v>1.4623993590774449E-2</v>
      </c>
      <c r="P48" s="88">
        <f>M48/'סכום נכסי הקרן'!$C$42</f>
        <v>4.0372587329190589E-3</v>
      </c>
    </row>
    <row r="49" spans="2:16">
      <c r="B49" s="86" t="s">
        <v>1008</v>
      </c>
      <c r="C49" s="80" t="s">
        <v>1009</v>
      </c>
      <c r="D49" s="80" t="s">
        <v>245</v>
      </c>
      <c r="E49" s="80"/>
      <c r="F49" s="106">
        <v>42095</v>
      </c>
      <c r="G49" s="87">
        <v>8.4799999999999986</v>
      </c>
      <c r="H49" s="93" t="s">
        <v>154</v>
      </c>
      <c r="I49" s="94">
        <v>4.8000000000000001E-2</v>
      </c>
      <c r="J49" s="94">
        <v>4.8499999999999995E-2</v>
      </c>
      <c r="K49" s="87">
        <v>3244000</v>
      </c>
      <c r="L49" s="107">
        <v>104.04089999999999</v>
      </c>
      <c r="M49" s="87">
        <v>3375.0858900000003</v>
      </c>
      <c r="N49" s="80"/>
      <c r="O49" s="88">
        <f t="shared" si="0"/>
        <v>1.4534388844594685E-2</v>
      </c>
      <c r="P49" s="88">
        <f>M49/'סכום נכסי הקרן'!$C$42</f>
        <v>4.0125214720757932E-3</v>
      </c>
    </row>
    <row r="50" spans="2:16">
      <c r="B50" s="86" t="s">
        <v>1010</v>
      </c>
      <c r="C50" s="80" t="s">
        <v>1011</v>
      </c>
      <c r="D50" s="80" t="s">
        <v>245</v>
      </c>
      <c r="E50" s="80"/>
      <c r="F50" s="106">
        <v>42125</v>
      </c>
      <c r="G50" s="87">
        <v>8.56</v>
      </c>
      <c r="H50" s="93" t="s">
        <v>154</v>
      </c>
      <c r="I50" s="94">
        <v>4.8000000000000001E-2</v>
      </c>
      <c r="J50" s="94">
        <v>4.8500000000000008E-2</v>
      </c>
      <c r="K50" s="87">
        <v>3210000</v>
      </c>
      <c r="L50" s="107">
        <v>103.31570000000001</v>
      </c>
      <c r="M50" s="87">
        <v>3316.4355</v>
      </c>
      <c r="N50" s="80"/>
      <c r="O50" s="88">
        <f t="shared" si="0"/>
        <v>1.4281818213230062E-2</v>
      </c>
      <c r="P50" s="88">
        <f>M50/'סכום נכסי הקרן'!$C$42</f>
        <v>3.9427940764210946E-3</v>
      </c>
    </row>
    <row r="51" spans="2:16">
      <c r="B51" s="86" t="s">
        <v>1012</v>
      </c>
      <c r="C51" s="80" t="s">
        <v>1013</v>
      </c>
      <c r="D51" s="80" t="s">
        <v>245</v>
      </c>
      <c r="E51" s="80"/>
      <c r="F51" s="106">
        <v>42156</v>
      </c>
      <c r="G51" s="87">
        <v>8.6399999999999988</v>
      </c>
      <c r="H51" s="93" t="s">
        <v>154</v>
      </c>
      <c r="I51" s="94">
        <v>4.8000000000000001E-2</v>
      </c>
      <c r="J51" s="94">
        <v>4.8500000000000008E-2</v>
      </c>
      <c r="K51" s="87">
        <v>128000</v>
      </c>
      <c r="L51" s="107">
        <v>102.28749999999999</v>
      </c>
      <c r="M51" s="87">
        <v>130.9273</v>
      </c>
      <c r="N51" s="80"/>
      <c r="O51" s="88">
        <f t="shared" si="0"/>
        <v>5.6382218129948135E-4</v>
      </c>
      <c r="P51" s="88">
        <f>M51/'סכום נכסי הקרן'!$C$42</f>
        <v>1.5565488395049673E-4</v>
      </c>
    </row>
    <row r="52" spans="2:16">
      <c r="B52" s="86" t="s">
        <v>1014</v>
      </c>
      <c r="C52" s="80" t="s">
        <v>1015</v>
      </c>
      <c r="D52" s="80" t="s">
        <v>245</v>
      </c>
      <c r="E52" s="80"/>
      <c r="F52" s="106">
        <v>42218</v>
      </c>
      <c r="G52" s="87">
        <v>8.82</v>
      </c>
      <c r="H52" s="93" t="s">
        <v>154</v>
      </c>
      <c r="I52" s="94">
        <v>4.8000000000000001E-2</v>
      </c>
      <c r="J52" s="94">
        <v>4.8499999999999995E-2</v>
      </c>
      <c r="K52" s="87">
        <v>3641000</v>
      </c>
      <c r="L52" s="107">
        <v>100.9601</v>
      </c>
      <c r="M52" s="87">
        <v>3675.95739</v>
      </c>
      <c r="N52" s="80"/>
      <c r="O52" s="88">
        <f t="shared" si="0"/>
        <v>1.5830054648600777E-2</v>
      </c>
      <c r="P52" s="88">
        <f>M52/'סכום נכסי הקרן'!$C$42</f>
        <v>4.3702170666272107E-3</v>
      </c>
    </row>
    <row r="53" spans="2:16">
      <c r="B53" s="86" t="s">
        <v>1016</v>
      </c>
      <c r="C53" s="80" t="s">
        <v>1017</v>
      </c>
      <c r="D53" s="80" t="s">
        <v>245</v>
      </c>
      <c r="E53" s="80"/>
      <c r="F53" s="106">
        <v>42309</v>
      </c>
      <c r="G53" s="87">
        <v>8.85</v>
      </c>
      <c r="H53" s="93" t="s">
        <v>154</v>
      </c>
      <c r="I53" s="94">
        <v>4.8000000000000001E-2</v>
      </c>
      <c r="J53" s="94">
        <v>4.8499999999999995E-2</v>
      </c>
      <c r="K53" s="87">
        <v>4976000</v>
      </c>
      <c r="L53" s="107">
        <v>102.5886</v>
      </c>
      <c r="M53" s="87">
        <v>5104.8099000000002</v>
      </c>
      <c r="N53" s="80"/>
      <c r="O53" s="88">
        <f t="shared" si="0"/>
        <v>2.1983230792487034E-2</v>
      </c>
      <c r="P53" s="88">
        <f>M53/'סכום נכסי הקרן'!$C$42</f>
        <v>6.0689297997732084E-3</v>
      </c>
    </row>
    <row r="54" spans="2:16">
      <c r="B54" s="86" t="s">
        <v>1018</v>
      </c>
      <c r="C54" s="80" t="s">
        <v>1019</v>
      </c>
      <c r="D54" s="80" t="s">
        <v>245</v>
      </c>
      <c r="E54" s="80"/>
      <c r="F54" s="106">
        <v>42339</v>
      </c>
      <c r="G54" s="87">
        <v>8.94</v>
      </c>
      <c r="H54" s="93" t="s">
        <v>154</v>
      </c>
      <c r="I54" s="94">
        <v>4.8000000000000001E-2</v>
      </c>
      <c r="J54" s="94">
        <v>4.8499999999999995E-2</v>
      </c>
      <c r="K54" s="87">
        <v>2929000</v>
      </c>
      <c r="L54" s="107">
        <v>102.0812</v>
      </c>
      <c r="M54" s="87">
        <v>2989.95883</v>
      </c>
      <c r="N54" s="80"/>
      <c r="O54" s="88">
        <f t="shared" si="0"/>
        <v>1.2875886919887948E-2</v>
      </c>
      <c r="P54" s="88">
        <f>M54/'סכום נכסי הקרן'!$C$42</f>
        <v>3.554657391547927E-3</v>
      </c>
    </row>
    <row r="55" spans="2:16">
      <c r="B55" s="86" t="s">
        <v>1020</v>
      </c>
      <c r="C55" s="80" t="s">
        <v>1021</v>
      </c>
      <c r="D55" s="80" t="s">
        <v>245</v>
      </c>
      <c r="E55" s="80"/>
      <c r="F55" s="106">
        <v>42370</v>
      </c>
      <c r="G55" s="87">
        <v>9.02</v>
      </c>
      <c r="H55" s="93" t="s">
        <v>154</v>
      </c>
      <c r="I55" s="94">
        <v>4.8000000000000001E-2</v>
      </c>
      <c r="J55" s="94">
        <v>4.8499999999999995E-2</v>
      </c>
      <c r="K55" s="87">
        <v>2572000</v>
      </c>
      <c r="L55" s="107">
        <v>102.08839999999999</v>
      </c>
      <c r="M55" s="87">
        <v>2625.7136800000003</v>
      </c>
      <c r="N55" s="80"/>
      <c r="O55" s="88">
        <f t="shared" si="0"/>
        <v>1.1307310351053514E-2</v>
      </c>
      <c r="P55" s="88">
        <f>M55/'סכום נכסי הקרן'!$C$42</f>
        <v>3.1216190828622578E-3</v>
      </c>
    </row>
    <row r="56" spans="2:16">
      <c r="B56" s="86" t="s">
        <v>1022</v>
      </c>
      <c r="C56" s="80" t="s">
        <v>1023</v>
      </c>
      <c r="D56" s="80" t="s">
        <v>245</v>
      </c>
      <c r="E56" s="80"/>
      <c r="F56" s="106">
        <v>42461</v>
      </c>
      <c r="G56" s="87">
        <v>9.0500000000000007</v>
      </c>
      <c r="H56" s="93" t="s">
        <v>154</v>
      </c>
      <c r="I56" s="94">
        <v>4.8000000000000001E-2</v>
      </c>
      <c r="J56" s="94">
        <v>4.8500000000000008E-2</v>
      </c>
      <c r="K56" s="87">
        <v>3308000</v>
      </c>
      <c r="L56" s="107">
        <v>104.252</v>
      </c>
      <c r="M56" s="87">
        <v>3448.6558999999997</v>
      </c>
      <c r="N56" s="80"/>
      <c r="O56" s="88">
        <f t="shared" si="0"/>
        <v>1.4851208969323633E-2</v>
      </c>
      <c r="P56" s="88">
        <f>M56/'סכום נכסי הקרן'!$C$42</f>
        <v>4.0999862816975203E-3</v>
      </c>
    </row>
    <row r="57" spans="2:16">
      <c r="B57" s="86" t="s">
        <v>1024</v>
      </c>
      <c r="C57" s="80" t="s">
        <v>1025</v>
      </c>
      <c r="D57" s="80" t="s">
        <v>245</v>
      </c>
      <c r="E57" s="80"/>
      <c r="F57" s="106">
        <v>42491</v>
      </c>
      <c r="G57" s="87">
        <v>9.1300000000000008</v>
      </c>
      <c r="H57" s="93" t="s">
        <v>154</v>
      </c>
      <c r="I57" s="94">
        <v>4.8000000000000001E-2</v>
      </c>
      <c r="J57" s="94">
        <v>4.8500000000000008E-2</v>
      </c>
      <c r="K57" s="87">
        <v>2489000</v>
      </c>
      <c r="L57" s="107">
        <v>104.0523</v>
      </c>
      <c r="M57" s="87">
        <v>2589.8622599999999</v>
      </c>
      <c r="N57" s="80"/>
      <c r="O57" s="88">
        <f t="shared" si="0"/>
        <v>1.1152920656718687E-2</v>
      </c>
      <c r="P57" s="88">
        <f>M57/'סכום נכסי הקרן'!$C$42</f>
        <v>3.0789965845783966E-3</v>
      </c>
    </row>
    <row r="58" spans="2:16">
      <c r="B58" s="86" t="s">
        <v>1026</v>
      </c>
      <c r="C58" s="80" t="s">
        <v>1027</v>
      </c>
      <c r="D58" s="80" t="s">
        <v>245</v>
      </c>
      <c r="E58" s="80"/>
      <c r="F58" s="106">
        <v>42522</v>
      </c>
      <c r="G58" s="87">
        <v>9.2200000000000006</v>
      </c>
      <c r="H58" s="93" t="s">
        <v>154</v>
      </c>
      <c r="I58" s="94">
        <v>4.8000000000000001E-2</v>
      </c>
      <c r="J58" s="94">
        <v>4.8500000000000008E-2</v>
      </c>
      <c r="K58" s="87">
        <v>3050000</v>
      </c>
      <c r="L58" s="107">
        <v>103.2209</v>
      </c>
      <c r="M58" s="87">
        <v>3148.2361099999998</v>
      </c>
      <c r="N58" s="80"/>
      <c r="O58" s="88">
        <f t="shared" si="0"/>
        <v>1.355748839841648E-2</v>
      </c>
      <c r="P58" s="88">
        <f>M58/'סכום נכסי הקרן'!$C$42</f>
        <v>3.7428277093533068E-3</v>
      </c>
    </row>
    <row r="59" spans="2:16">
      <c r="B59" s="86" t="s">
        <v>1028</v>
      </c>
      <c r="C59" s="80" t="s">
        <v>1029</v>
      </c>
      <c r="D59" s="80" t="s">
        <v>245</v>
      </c>
      <c r="E59" s="80"/>
      <c r="F59" s="106">
        <v>42552</v>
      </c>
      <c r="G59" s="87">
        <v>9.3000000000000007</v>
      </c>
      <c r="H59" s="93" t="s">
        <v>154</v>
      </c>
      <c r="I59" s="94">
        <v>4.8000000000000001E-2</v>
      </c>
      <c r="J59" s="94">
        <v>4.8499999999999995E-2</v>
      </c>
      <c r="K59" s="87">
        <v>407000</v>
      </c>
      <c r="L59" s="107">
        <v>102.5008</v>
      </c>
      <c r="M59" s="87">
        <v>417.18059999999997</v>
      </c>
      <c r="N59" s="80"/>
      <c r="O59" s="88">
        <f t="shared" si="0"/>
        <v>1.7965365197924834E-3</v>
      </c>
      <c r="P59" s="88">
        <f>M59/'סכום נכסי הקרן'!$C$42</f>
        <v>4.959714122218864E-4</v>
      </c>
    </row>
    <row r="60" spans="2:16">
      <c r="B60" s="86" t="s">
        <v>1030</v>
      </c>
      <c r="C60" s="80" t="s">
        <v>1031</v>
      </c>
      <c r="D60" s="80" t="s">
        <v>245</v>
      </c>
      <c r="E60" s="80"/>
      <c r="F60" s="106">
        <v>42583</v>
      </c>
      <c r="G60" s="87">
        <v>9.3899999999999988</v>
      </c>
      <c r="H60" s="93" t="s">
        <v>154</v>
      </c>
      <c r="I60" s="94">
        <v>4.8000000000000001E-2</v>
      </c>
      <c r="J60" s="94">
        <v>4.8500000000000008E-2</v>
      </c>
      <c r="K60" s="87">
        <v>4755000</v>
      </c>
      <c r="L60" s="107">
        <v>101.7996</v>
      </c>
      <c r="M60" s="87">
        <v>4840.5683300000001</v>
      </c>
      <c r="N60" s="80"/>
      <c r="O60" s="88">
        <f t="shared" si="0"/>
        <v>2.0845307239588596E-2</v>
      </c>
      <c r="P60" s="88">
        <f>M60/'סכום נכסי הקרן'!$C$42</f>
        <v>5.7547822467934467E-3</v>
      </c>
    </row>
    <row r="61" spans="2:16">
      <c r="B61" s="86" t="s">
        <v>1032</v>
      </c>
      <c r="C61" s="80" t="s">
        <v>1033</v>
      </c>
      <c r="D61" s="80" t="s">
        <v>245</v>
      </c>
      <c r="E61" s="80"/>
      <c r="F61" s="106">
        <v>42614</v>
      </c>
      <c r="G61" s="87">
        <v>9.4699999999999989</v>
      </c>
      <c r="H61" s="93" t="s">
        <v>154</v>
      </c>
      <c r="I61" s="94">
        <v>4.8000000000000001E-2</v>
      </c>
      <c r="J61" s="94">
        <v>4.8499999999999995E-2</v>
      </c>
      <c r="K61" s="87">
        <v>3227000</v>
      </c>
      <c r="L61" s="107">
        <v>100.9794</v>
      </c>
      <c r="M61" s="87">
        <v>3258.5791600000002</v>
      </c>
      <c r="N61" s="80"/>
      <c r="O61" s="88">
        <f t="shared" si="0"/>
        <v>1.4032667059721173E-2</v>
      </c>
      <c r="P61" s="88">
        <f>M61/'סכום נכסי הקרן'!$C$42</f>
        <v>3.8740106990162258E-3</v>
      </c>
    </row>
    <row r="62" spans="2:16">
      <c r="B62" s="86" t="s">
        <v>1034</v>
      </c>
      <c r="C62" s="80" t="s">
        <v>1035</v>
      </c>
      <c r="D62" s="80" t="s">
        <v>245</v>
      </c>
      <c r="E62" s="80"/>
      <c r="F62" s="106">
        <v>42644</v>
      </c>
      <c r="G62" s="87">
        <v>9.33</v>
      </c>
      <c r="H62" s="93" t="s">
        <v>154</v>
      </c>
      <c r="I62" s="94">
        <v>4.8000000000000001E-2</v>
      </c>
      <c r="J62" s="94">
        <v>4.8500000000000008E-2</v>
      </c>
      <c r="K62" s="87">
        <v>1705000</v>
      </c>
      <c r="L62" s="107">
        <v>103.3064</v>
      </c>
      <c r="M62" s="87">
        <v>1761.3641699999998</v>
      </c>
      <c r="N62" s="80"/>
      <c r="O62" s="88">
        <f t="shared" si="0"/>
        <v>7.5850963732708955E-3</v>
      </c>
      <c r="P62" s="88">
        <f>M62/'סכום נכסי הקרן'!$C$42</f>
        <v>2.0940242063795171E-3</v>
      </c>
    </row>
    <row r="63" spans="2:16">
      <c r="B63" s="86" t="s">
        <v>1036</v>
      </c>
      <c r="C63" s="80" t="s">
        <v>1037</v>
      </c>
      <c r="D63" s="80" t="s">
        <v>245</v>
      </c>
      <c r="E63" s="80"/>
      <c r="F63" s="106">
        <v>42675</v>
      </c>
      <c r="G63" s="87">
        <v>9.41</v>
      </c>
      <c r="H63" s="93" t="s">
        <v>154</v>
      </c>
      <c r="I63" s="94">
        <v>4.8000000000000001E-2</v>
      </c>
      <c r="J63" s="94">
        <v>4.8500000000000008E-2</v>
      </c>
      <c r="K63" s="87">
        <v>1797000</v>
      </c>
      <c r="L63" s="107">
        <v>103.0017</v>
      </c>
      <c r="M63" s="87">
        <v>1850.9460200000001</v>
      </c>
      <c r="N63" s="80"/>
      <c r="O63" s="88">
        <f t="shared" si="0"/>
        <v>7.9708695013491725E-3</v>
      </c>
      <c r="P63" s="88">
        <f>M63/'סכום נכסי הקרן'!$C$42</f>
        <v>2.2005249320938701E-3</v>
      </c>
    </row>
    <row r="64" spans="2:16">
      <c r="B64" s="86" t="s">
        <v>1038</v>
      </c>
      <c r="C64" s="80" t="s">
        <v>1039</v>
      </c>
      <c r="D64" s="80" t="s">
        <v>245</v>
      </c>
      <c r="E64" s="80"/>
      <c r="F64" s="106">
        <v>42705</v>
      </c>
      <c r="G64" s="87">
        <v>9.49</v>
      </c>
      <c r="H64" s="93" t="s">
        <v>154</v>
      </c>
      <c r="I64" s="94">
        <v>4.8000000000000001E-2</v>
      </c>
      <c r="J64" s="94">
        <v>4.8499999999999995E-2</v>
      </c>
      <c r="K64" s="87">
        <v>3516000</v>
      </c>
      <c r="L64" s="107">
        <v>102.3888</v>
      </c>
      <c r="M64" s="87">
        <v>3599.9946500000001</v>
      </c>
      <c r="N64" s="80"/>
      <c r="O64" s="88">
        <f t="shared" si="0"/>
        <v>1.5502930528846643E-2</v>
      </c>
      <c r="P64" s="88">
        <f>M64/'סכום נכסי הקרן'!$C$42</f>
        <v>4.2799076240643396E-3</v>
      </c>
    </row>
    <row r="65" spans="2:16">
      <c r="B65" s="86" t="s">
        <v>1040</v>
      </c>
      <c r="C65" s="80" t="s">
        <v>1041</v>
      </c>
      <c r="D65" s="80" t="s">
        <v>245</v>
      </c>
      <c r="E65" s="80"/>
      <c r="F65" s="106">
        <v>42736</v>
      </c>
      <c r="G65" s="87">
        <v>9.58</v>
      </c>
      <c r="H65" s="93" t="s">
        <v>154</v>
      </c>
      <c r="I65" s="94">
        <v>4.8000000000000001E-2</v>
      </c>
      <c r="J65" s="94">
        <v>4.8499999999999995E-2</v>
      </c>
      <c r="K65" s="87">
        <v>7393000</v>
      </c>
      <c r="L65" s="107">
        <v>102.3974</v>
      </c>
      <c r="M65" s="87">
        <v>7570.2383200000004</v>
      </c>
      <c r="N65" s="80"/>
      <c r="O65" s="88">
        <f t="shared" si="0"/>
        <v>3.2600292548149404E-2</v>
      </c>
      <c r="P65" s="88">
        <f>M65/'סכום נכסי הקרן'!$C$42</f>
        <v>8.9999913476960357E-3</v>
      </c>
    </row>
    <row r="66" spans="2:16">
      <c r="B66" s="86" t="s">
        <v>1042</v>
      </c>
      <c r="C66" s="80" t="s">
        <v>1043</v>
      </c>
      <c r="D66" s="80" t="s">
        <v>245</v>
      </c>
      <c r="E66" s="80"/>
      <c r="F66" s="106">
        <v>42767</v>
      </c>
      <c r="G66" s="87">
        <v>9.67</v>
      </c>
      <c r="H66" s="93" t="s">
        <v>154</v>
      </c>
      <c r="I66" s="94">
        <v>4.8000000000000001E-2</v>
      </c>
      <c r="J66" s="94">
        <v>4.8499999999999995E-2</v>
      </c>
      <c r="K66" s="87">
        <v>2848000</v>
      </c>
      <c r="L66" s="107">
        <v>101.9933</v>
      </c>
      <c r="M66" s="87">
        <v>2904.7698799999998</v>
      </c>
      <c r="N66" s="80"/>
      <c r="O66" s="88">
        <f t="shared" si="0"/>
        <v>1.250903127090097E-2</v>
      </c>
      <c r="P66" s="88">
        <f>M66/'סכום נכסי הקרן'!$C$42</f>
        <v>3.4533792308731504E-3</v>
      </c>
    </row>
    <row r="67" spans="2:16">
      <c r="B67" s="86" t="s">
        <v>1044</v>
      </c>
      <c r="C67" s="80" t="s">
        <v>1045</v>
      </c>
      <c r="D67" s="80" t="s">
        <v>245</v>
      </c>
      <c r="E67" s="80"/>
      <c r="F67" s="106">
        <v>42795</v>
      </c>
      <c r="G67" s="87">
        <v>9.75</v>
      </c>
      <c r="H67" s="93" t="s">
        <v>154</v>
      </c>
      <c r="I67" s="94">
        <v>4.8000000000000001E-2</v>
      </c>
      <c r="J67" s="94">
        <v>4.8499999999999995E-2</v>
      </c>
      <c r="K67" s="87">
        <v>5336000</v>
      </c>
      <c r="L67" s="107">
        <v>101.7945</v>
      </c>
      <c r="M67" s="87">
        <v>5431.7542599999997</v>
      </c>
      <c r="N67" s="80"/>
      <c r="O67" s="88">
        <f t="shared" si="0"/>
        <v>2.3391176134816422E-2</v>
      </c>
      <c r="P67" s="88">
        <f>M67/'סכום נכסי הקרן'!$C$42</f>
        <v>6.4576225049162101E-3</v>
      </c>
    </row>
    <row r="68" spans="2:16">
      <c r="B68" s="86" t="s">
        <v>1046</v>
      </c>
      <c r="C68" s="80" t="s">
        <v>1047</v>
      </c>
      <c r="D68" s="80" t="s">
        <v>245</v>
      </c>
      <c r="E68" s="80"/>
      <c r="F68" s="106">
        <v>42826</v>
      </c>
      <c r="G68" s="87">
        <v>9.6</v>
      </c>
      <c r="H68" s="93" t="s">
        <v>154</v>
      </c>
      <c r="I68" s="94">
        <v>4.8000000000000001E-2</v>
      </c>
      <c r="J68" s="94">
        <v>4.8500000000000008E-2</v>
      </c>
      <c r="K68" s="87">
        <v>4899000</v>
      </c>
      <c r="L68" s="107">
        <v>103.8265</v>
      </c>
      <c r="M68" s="87">
        <v>5086.4620100000002</v>
      </c>
      <c r="N68" s="80"/>
      <c r="O68" s="88">
        <f t="shared" si="0"/>
        <v>2.1904217879503699E-2</v>
      </c>
      <c r="P68" s="88">
        <f>M68/'סכום נכסי הקרן'!$C$42</f>
        <v>6.0471166356073965E-3</v>
      </c>
    </row>
    <row r="69" spans="2:16">
      <c r="B69" s="86" t="s">
        <v>1048</v>
      </c>
      <c r="C69" s="80" t="s">
        <v>1049</v>
      </c>
      <c r="D69" s="80" t="s">
        <v>245</v>
      </c>
      <c r="E69" s="80"/>
      <c r="F69" s="106">
        <v>42856</v>
      </c>
      <c r="G69" s="87">
        <v>9.6800000000000015</v>
      </c>
      <c r="H69" s="93" t="s">
        <v>154</v>
      </c>
      <c r="I69" s="94">
        <v>4.8000000000000001E-2</v>
      </c>
      <c r="J69" s="94">
        <v>4.8499999999999995E-2</v>
      </c>
      <c r="K69" s="87">
        <v>3852000</v>
      </c>
      <c r="L69" s="107">
        <v>103.1031</v>
      </c>
      <c r="M69" s="87">
        <v>3971.6752299999998</v>
      </c>
      <c r="N69" s="80"/>
      <c r="O69" s="88">
        <f t="shared" si="0"/>
        <v>1.7103526854916579E-2</v>
      </c>
      <c r="P69" s="88">
        <f>M69/'סכום נכסי הקרן'!$C$42</f>
        <v>4.7217856552049294E-3</v>
      </c>
    </row>
    <row r="70" spans="2:16">
      <c r="B70" s="86" t="s">
        <v>1050</v>
      </c>
      <c r="C70" s="80" t="s">
        <v>1051</v>
      </c>
      <c r="D70" s="80" t="s">
        <v>245</v>
      </c>
      <c r="E70" s="80"/>
      <c r="F70" s="106">
        <v>42887</v>
      </c>
      <c r="G70" s="87">
        <v>9.7700000000000014</v>
      </c>
      <c r="H70" s="93" t="s">
        <v>154</v>
      </c>
      <c r="I70" s="94">
        <v>4.8000000000000001E-2</v>
      </c>
      <c r="J70" s="94">
        <v>4.8499999999999995E-2</v>
      </c>
      <c r="K70" s="87">
        <v>5184000</v>
      </c>
      <c r="L70" s="107">
        <v>102.49460000000001</v>
      </c>
      <c r="M70" s="87">
        <v>5313.3537500000002</v>
      </c>
      <c r="N70" s="80"/>
      <c r="O70" s="88">
        <f t="shared" si="0"/>
        <v>2.288129902121849E-2</v>
      </c>
      <c r="P70" s="88">
        <f>M70/'סכום נכסי הקרן'!$C$42</f>
        <v>6.3168602831051015E-3</v>
      </c>
    </row>
    <row r="71" spans="2:16">
      <c r="B71" s="86" t="s">
        <v>1052</v>
      </c>
      <c r="C71" s="80" t="s">
        <v>1053</v>
      </c>
      <c r="D71" s="80" t="s">
        <v>245</v>
      </c>
      <c r="E71" s="80"/>
      <c r="F71" s="106">
        <v>42949</v>
      </c>
      <c r="G71" s="87">
        <v>9.9400000000000013</v>
      </c>
      <c r="H71" s="93" t="s">
        <v>154</v>
      </c>
      <c r="I71" s="94">
        <v>4.8000000000000001E-2</v>
      </c>
      <c r="J71" s="94">
        <v>4.8500000000000015E-2</v>
      </c>
      <c r="K71" s="87">
        <v>5160000</v>
      </c>
      <c r="L71" s="107">
        <v>101.992</v>
      </c>
      <c r="M71" s="87">
        <v>5262.7860199999996</v>
      </c>
      <c r="N71" s="80"/>
      <c r="O71" s="88">
        <f t="shared" si="0"/>
        <v>2.2663535362822083E-2</v>
      </c>
      <c r="P71" s="88">
        <f>M71/'סכום נכסי הקרן'!$C$42</f>
        <v>6.2567420789964847E-3</v>
      </c>
    </row>
    <row r="72" spans="2:16">
      <c r="B72" s="86" t="s">
        <v>1054</v>
      </c>
      <c r="C72" s="80" t="s">
        <v>1055</v>
      </c>
      <c r="D72" s="80" t="s">
        <v>245</v>
      </c>
      <c r="E72" s="80"/>
      <c r="F72" s="106">
        <v>42979</v>
      </c>
      <c r="G72" s="87">
        <v>10.020000000000001</v>
      </c>
      <c r="H72" s="93" t="s">
        <v>154</v>
      </c>
      <c r="I72" s="94">
        <v>4.8000000000000001E-2</v>
      </c>
      <c r="J72" s="94">
        <v>4.8500000000000008E-2</v>
      </c>
      <c r="K72" s="87">
        <v>3143000</v>
      </c>
      <c r="L72" s="107">
        <v>101.7047</v>
      </c>
      <c r="M72" s="87">
        <v>3196.5798999999997</v>
      </c>
      <c r="N72" s="80"/>
      <c r="O72" s="88">
        <f t="shared" si="0"/>
        <v>1.3765674934991236E-2</v>
      </c>
      <c r="P72" s="88">
        <f>M72/'סכום נכסי הקרן'!$C$42</f>
        <v>3.8003019490434032E-3</v>
      </c>
    </row>
    <row r="73" spans="2:16">
      <c r="B73" s="86" t="s">
        <v>1056</v>
      </c>
      <c r="C73" s="80" t="s">
        <v>1057</v>
      </c>
      <c r="D73" s="80" t="s">
        <v>245</v>
      </c>
      <c r="E73" s="80"/>
      <c r="F73" s="106">
        <v>43009</v>
      </c>
      <c r="G73" s="87">
        <v>9.8600000000000012</v>
      </c>
      <c r="H73" s="93" t="s">
        <v>154</v>
      </c>
      <c r="I73" s="94">
        <v>4.8000000000000001E-2</v>
      </c>
      <c r="J73" s="94">
        <v>4.8500000000000008E-2</v>
      </c>
      <c r="K73" s="87">
        <v>7448000</v>
      </c>
      <c r="L73" s="107">
        <v>103.4241</v>
      </c>
      <c r="M73" s="87">
        <v>7703.0305900000003</v>
      </c>
      <c r="N73" s="80"/>
      <c r="O73" s="88">
        <f t="shared" si="0"/>
        <v>3.3172145991481009E-2</v>
      </c>
      <c r="P73" s="88">
        <f>M73/'סכום נכסי הקרן'!$C$42</f>
        <v>9.1578634291975495E-3</v>
      </c>
    </row>
    <row r="74" spans="2:16">
      <c r="B74" s="86" t="s">
        <v>1058</v>
      </c>
      <c r="C74" s="80" t="s">
        <v>1059</v>
      </c>
      <c r="D74" s="80" t="s">
        <v>245</v>
      </c>
      <c r="E74" s="80"/>
      <c r="F74" s="106">
        <v>43040</v>
      </c>
      <c r="G74" s="87">
        <v>9.9500000000000011</v>
      </c>
      <c r="H74" s="93" t="s">
        <v>154</v>
      </c>
      <c r="I74" s="94">
        <v>4.8000000000000001E-2</v>
      </c>
      <c r="J74" s="94">
        <v>4.8499999999999995E-2</v>
      </c>
      <c r="K74" s="87">
        <v>6169000</v>
      </c>
      <c r="L74" s="107">
        <v>102.9134</v>
      </c>
      <c r="M74" s="87">
        <v>6348.7349100000001</v>
      </c>
      <c r="N74" s="80"/>
      <c r="O74" s="88">
        <f t="shared" si="0"/>
        <v>2.7340039590279239E-2</v>
      </c>
      <c r="P74" s="88">
        <f>M74/'סכום נכסי הקרן'!$C$42</f>
        <v>7.5477887014283283E-3</v>
      </c>
    </row>
    <row r="75" spans="2:16">
      <c r="B75" s="86" t="s">
        <v>1060</v>
      </c>
      <c r="C75" s="80" t="s">
        <v>1061</v>
      </c>
      <c r="D75" s="80" t="s">
        <v>245</v>
      </c>
      <c r="E75" s="80"/>
      <c r="F75" s="106">
        <v>43070</v>
      </c>
      <c r="G75" s="87">
        <v>10.030000000000001</v>
      </c>
      <c r="H75" s="93" t="s">
        <v>154</v>
      </c>
      <c r="I75" s="94">
        <v>4.8000000000000001E-2</v>
      </c>
      <c r="J75" s="94">
        <v>4.8499999999999995E-2</v>
      </c>
      <c r="K75" s="87">
        <v>5173000</v>
      </c>
      <c r="L75" s="107">
        <v>102.20180000000001</v>
      </c>
      <c r="M75" s="87">
        <v>5286.8977400000003</v>
      </c>
      <c r="N75" s="80"/>
      <c r="O75" s="88">
        <f t="shared" si="0"/>
        <v>2.27673694949342E-2</v>
      </c>
      <c r="P75" s="88">
        <f>M75/'סכום נכסי הקרן'!$C$42</f>
        <v>6.2854076588904177E-3</v>
      </c>
    </row>
    <row r="76" spans="2:16">
      <c r="B76" s="86" t="s">
        <v>1062</v>
      </c>
      <c r="C76" s="80" t="s">
        <v>1063</v>
      </c>
      <c r="D76" s="80" t="s">
        <v>245</v>
      </c>
      <c r="E76" s="80"/>
      <c r="F76" s="106">
        <v>43101</v>
      </c>
      <c r="G76" s="87">
        <v>10.11</v>
      </c>
      <c r="H76" s="93" t="s">
        <v>154</v>
      </c>
      <c r="I76" s="94">
        <v>4.8000000000000001E-2</v>
      </c>
      <c r="J76" s="94">
        <v>4.8500000000000008E-2</v>
      </c>
      <c r="K76" s="87">
        <v>10196000</v>
      </c>
      <c r="L76" s="107">
        <v>102.1031</v>
      </c>
      <c r="M76" s="87">
        <v>10410.43658</v>
      </c>
      <c r="N76" s="80"/>
      <c r="O76" s="88">
        <f t="shared" ref="O76:O95" si="1">M76/$M$11</f>
        <v>4.4831254144975977E-2</v>
      </c>
      <c r="P76" s="88">
        <f>M76/'סכום נכסי הקרן'!$C$42</f>
        <v>1.2376603639836045E-2</v>
      </c>
    </row>
    <row r="77" spans="2:16">
      <c r="B77" s="86" t="s">
        <v>1064</v>
      </c>
      <c r="C77" s="80" t="s">
        <v>1065</v>
      </c>
      <c r="D77" s="80" t="s">
        <v>245</v>
      </c>
      <c r="E77" s="80"/>
      <c r="F77" s="106">
        <v>43132</v>
      </c>
      <c r="G77" s="87">
        <v>10.200000000000001</v>
      </c>
      <c r="H77" s="93" t="s">
        <v>154</v>
      </c>
      <c r="I77" s="94">
        <v>4.8000000000000001E-2</v>
      </c>
      <c r="J77" s="94">
        <v>4.8499999999999988E-2</v>
      </c>
      <c r="K77" s="87">
        <v>9726000</v>
      </c>
      <c r="L77" s="107">
        <v>101.59529999999999</v>
      </c>
      <c r="M77" s="87">
        <v>9881.5222400000002</v>
      </c>
      <c r="N77" s="80"/>
      <c r="O77" s="88">
        <f t="shared" si="1"/>
        <v>4.2553550129851736E-2</v>
      </c>
      <c r="P77" s="88">
        <f>M77/'סכום נכסי הקרן'!$C$42</f>
        <v>1.1747795895290382E-2</v>
      </c>
    </row>
    <row r="78" spans="2:16">
      <c r="B78" s="86" t="s">
        <v>1066</v>
      </c>
      <c r="C78" s="80" t="s">
        <v>1067</v>
      </c>
      <c r="D78" s="80" t="s">
        <v>245</v>
      </c>
      <c r="E78" s="80"/>
      <c r="F78" s="106">
        <v>43161</v>
      </c>
      <c r="G78" s="87">
        <v>10.28</v>
      </c>
      <c r="H78" s="93" t="s">
        <v>154</v>
      </c>
      <c r="I78" s="94">
        <v>4.8000000000000001E-2</v>
      </c>
      <c r="J78" s="94">
        <v>4.8499999999999995E-2</v>
      </c>
      <c r="K78" s="87">
        <v>3028000</v>
      </c>
      <c r="L78" s="107">
        <v>101.6913</v>
      </c>
      <c r="M78" s="87">
        <v>3079.2138500000001</v>
      </c>
      <c r="N78" s="80"/>
      <c r="O78" s="88">
        <f t="shared" si="1"/>
        <v>1.3260252595101054E-2</v>
      </c>
      <c r="P78" s="88">
        <f>M78/'סכום נכסי הקרן'!$C$42</f>
        <v>3.6607695605157383E-3</v>
      </c>
    </row>
    <row r="79" spans="2:16">
      <c r="B79" s="86" t="s">
        <v>1068</v>
      </c>
      <c r="C79" s="80" t="s">
        <v>1069</v>
      </c>
      <c r="D79" s="80" t="s">
        <v>245</v>
      </c>
      <c r="E79" s="80"/>
      <c r="F79" s="106">
        <v>43221</v>
      </c>
      <c r="G79" s="87">
        <v>10.200000000000001</v>
      </c>
      <c r="H79" s="93" t="s">
        <v>154</v>
      </c>
      <c r="I79" s="94">
        <v>4.8000000000000001E-2</v>
      </c>
      <c r="J79" s="94">
        <v>4.8499999999999995E-2</v>
      </c>
      <c r="K79" s="87">
        <v>5743000</v>
      </c>
      <c r="L79" s="107">
        <v>102.9019</v>
      </c>
      <c r="M79" s="87">
        <v>5910.32359</v>
      </c>
      <c r="N79" s="80"/>
      <c r="O79" s="88">
        <f t="shared" si="1"/>
        <v>2.5452075607604995E-2</v>
      </c>
      <c r="P79" s="88">
        <f>M79/'סכום נכסי הקרן'!$C$42</f>
        <v>7.0265768293650988E-3</v>
      </c>
    </row>
    <row r="80" spans="2:16">
      <c r="B80" s="86" t="s">
        <v>1070</v>
      </c>
      <c r="C80" s="80" t="s">
        <v>1071</v>
      </c>
      <c r="D80" s="80" t="s">
        <v>245</v>
      </c>
      <c r="E80" s="80"/>
      <c r="F80" s="106">
        <v>43252</v>
      </c>
      <c r="G80" s="87">
        <v>10.29</v>
      </c>
      <c r="H80" s="93" t="s">
        <v>154</v>
      </c>
      <c r="I80" s="94">
        <v>4.8000000000000001E-2</v>
      </c>
      <c r="J80" s="94">
        <v>4.8500000000000008E-2</v>
      </c>
      <c r="K80" s="87">
        <v>5047000</v>
      </c>
      <c r="L80" s="107">
        <v>102.0992</v>
      </c>
      <c r="M80" s="87">
        <v>5153.0055000000002</v>
      </c>
      <c r="N80" s="80"/>
      <c r="O80" s="88">
        <f t="shared" si="1"/>
        <v>2.2190779167203668E-2</v>
      </c>
      <c r="P80" s="88">
        <f>M80/'סכום נכסי הקרן'!$C$42</f>
        <v>6.1262278615595933E-3</v>
      </c>
    </row>
    <row r="81" spans="2:16">
      <c r="B81" s="86" t="s">
        <v>1072</v>
      </c>
      <c r="C81" s="80" t="s">
        <v>1073</v>
      </c>
      <c r="D81" s="80" t="s">
        <v>245</v>
      </c>
      <c r="E81" s="80"/>
      <c r="F81" s="106">
        <v>43282</v>
      </c>
      <c r="G81" s="87">
        <v>10.370000000000001</v>
      </c>
      <c r="H81" s="93" t="s">
        <v>154</v>
      </c>
      <c r="I81" s="94">
        <v>4.8000000000000001E-2</v>
      </c>
      <c r="J81" s="94">
        <v>4.8499999999999995E-2</v>
      </c>
      <c r="K81" s="87">
        <v>3786000</v>
      </c>
      <c r="L81" s="107">
        <v>101.19540000000001</v>
      </c>
      <c r="M81" s="87">
        <v>3831.2471299999997</v>
      </c>
      <c r="N81" s="80"/>
      <c r="O81" s="88">
        <f t="shared" si="1"/>
        <v>1.649879065660086E-2</v>
      </c>
      <c r="P81" s="88">
        <f>M81/'סכום נכסי הקרן'!$C$42</f>
        <v>4.5548356027033596E-3</v>
      </c>
    </row>
    <row r="82" spans="2:16">
      <c r="B82" s="86" t="s">
        <v>1074</v>
      </c>
      <c r="C82" s="80" t="s">
        <v>1075</v>
      </c>
      <c r="D82" s="80" t="s">
        <v>245</v>
      </c>
      <c r="E82" s="80"/>
      <c r="F82" s="106">
        <v>43313</v>
      </c>
      <c r="G82" s="87">
        <v>10.46</v>
      </c>
      <c r="H82" s="93" t="s">
        <v>154</v>
      </c>
      <c r="I82" s="94">
        <v>4.8000000000000001E-2</v>
      </c>
      <c r="J82" s="94">
        <v>4.8500000000000008E-2</v>
      </c>
      <c r="K82" s="87">
        <v>9367000</v>
      </c>
      <c r="L82" s="107">
        <v>100.77330000000001</v>
      </c>
      <c r="M82" s="87">
        <v>9441.3585999999996</v>
      </c>
      <c r="N82" s="80"/>
      <c r="O82" s="88">
        <f t="shared" si="1"/>
        <v>4.0658039998400772E-2</v>
      </c>
      <c r="P82" s="88">
        <f>M82/'סכום נכסי הקרן'!$C$42</f>
        <v>1.12245007513179E-2</v>
      </c>
    </row>
    <row r="83" spans="2:16">
      <c r="B83" s="86" t="s">
        <v>1076</v>
      </c>
      <c r="C83" s="80" t="s">
        <v>1077</v>
      </c>
      <c r="D83" s="80" t="s">
        <v>245</v>
      </c>
      <c r="E83" s="80"/>
      <c r="F83" s="106">
        <v>43345</v>
      </c>
      <c r="G83" s="87">
        <v>10.54</v>
      </c>
      <c r="H83" s="93" t="s">
        <v>154</v>
      </c>
      <c r="I83" s="94">
        <v>4.8000000000000001E-2</v>
      </c>
      <c r="J83" s="94">
        <v>4.8499999999999995E-2</v>
      </c>
      <c r="K83" s="87">
        <v>8133000</v>
      </c>
      <c r="L83" s="107">
        <v>100.38290000000001</v>
      </c>
      <c r="M83" s="87">
        <v>8164.1479800000006</v>
      </c>
      <c r="N83" s="80"/>
      <c r="O83" s="88">
        <f t="shared" si="1"/>
        <v>3.5157890848855476E-2</v>
      </c>
      <c r="P83" s="88">
        <f>M83/'סכום נכסי הקרן'!$C$42</f>
        <v>9.7060697530735162E-3</v>
      </c>
    </row>
    <row r="84" spans="2:16">
      <c r="B84" s="86" t="s">
        <v>1078</v>
      </c>
      <c r="C84" s="80" t="s">
        <v>1079</v>
      </c>
      <c r="D84" s="80" t="s">
        <v>245</v>
      </c>
      <c r="E84" s="80"/>
      <c r="F84" s="106">
        <v>43375</v>
      </c>
      <c r="G84" s="87">
        <v>10.379999999999999</v>
      </c>
      <c r="H84" s="93" t="s">
        <v>154</v>
      </c>
      <c r="I84" s="94">
        <v>4.8000000000000001E-2</v>
      </c>
      <c r="J84" s="94">
        <v>4.8499999999999988E-2</v>
      </c>
      <c r="K84" s="87">
        <v>2611000</v>
      </c>
      <c r="L84" s="107">
        <v>102.3866</v>
      </c>
      <c r="M84" s="87">
        <v>2673.31574</v>
      </c>
      <c r="N84" s="80"/>
      <c r="O84" s="88">
        <f t="shared" si="1"/>
        <v>1.151230271936439E-2</v>
      </c>
      <c r="P84" s="88">
        <f>M84/'סכום נכסי הקרן'!$C$42</f>
        <v>3.1782115057190992E-3</v>
      </c>
    </row>
    <row r="85" spans="2:16">
      <c r="B85" s="86" t="s">
        <v>1080</v>
      </c>
      <c r="C85" s="80" t="s">
        <v>1081</v>
      </c>
      <c r="D85" s="80" t="s">
        <v>245</v>
      </c>
      <c r="E85" s="80"/>
      <c r="F85" s="106">
        <v>43435</v>
      </c>
      <c r="G85" s="87">
        <v>10.540000000000001</v>
      </c>
      <c r="H85" s="93" t="s">
        <v>154</v>
      </c>
      <c r="I85" s="94">
        <v>4.8000000000000001E-2</v>
      </c>
      <c r="J85" s="94">
        <v>4.8499999999999995E-2</v>
      </c>
      <c r="K85" s="87">
        <v>5403000</v>
      </c>
      <c r="L85" s="107">
        <v>101.5937</v>
      </c>
      <c r="M85" s="87">
        <v>5489.1141699999998</v>
      </c>
      <c r="N85" s="80"/>
      <c r="O85" s="88">
        <f t="shared" si="1"/>
        <v>2.3638189474092051E-2</v>
      </c>
      <c r="P85" s="88">
        <f>M85/'סכום נכסי הקרן'!$C$42</f>
        <v>6.5258156940712674E-3</v>
      </c>
    </row>
    <row r="86" spans="2:16">
      <c r="B86" s="86" t="s">
        <v>1082</v>
      </c>
      <c r="C86" s="80" t="s">
        <v>1083</v>
      </c>
      <c r="D86" s="80" t="s">
        <v>245</v>
      </c>
      <c r="E86" s="80"/>
      <c r="F86" s="106">
        <v>43497</v>
      </c>
      <c r="G86" s="87">
        <v>10.709999999999999</v>
      </c>
      <c r="H86" s="93" t="s">
        <v>154</v>
      </c>
      <c r="I86" s="94">
        <v>4.8000000000000001E-2</v>
      </c>
      <c r="J86" s="94">
        <v>4.8499999999999995E-2</v>
      </c>
      <c r="K86" s="87">
        <v>7694000</v>
      </c>
      <c r="L86" s="107">
        <v>100.7957</v>
      </c>
      <c r="M86" s="87">
        <v>7755.2375300000003</v>
      </c>
      <c r="N86" s="80"/>
      <c r="O86" s="88">
        <f t="shared" si="1"/>
        <v>3.3396968704465776E-2</v>
      </c>
      <c r="P86" s="88">
        <f>M86/'סכום נכסי הקרן'!$C$42</f>
        <v>9.2199304326957537E-3</v>
      </c>
    </row>
    <row r="87" spans="2:16">
      <c r="B87" s="86" t="s">
        <v>1084</v>
      </c>
      <c r="C87" s="80" t="s">
        <v>1085</v>
      </c>
      <c r="D87" s="80" t="s">
        <v>245</v>
      </c>
      <c r="E87" s="80"/>
      <c r="F87" s="106">
        <v>43525</v>
      </c>
      <c r="G87" s="87">
        <v>10.79</v>
      </c>
      <c r="H87" s="93" t="s">
        <v>154</v>
      </c>
      <c r="I87" s="94">
        <v>4.8000000000000001E-2</v>
      </c>
      <c r="J87" s="94">
        <v>4.8499999999999995E-2</v>
      </c>
      <c r="K87" s="87">
        <v>8388000</v>
      </c>
      <c r="L87" s="107">
        <v>100.4965</v>
      </c>
      <c r="M87" s="87">
        <v>8429.6482699999997</v>
      </c>
      <c r="N87" s="80"/>
      <c r="O87" s="88">
        <f t="shared" si="1"/>
        <v>3.6301234923341426E-2</v>
      </c>
      <c r="P87" s="88">
        <f>M87/'סכום נכסי הקרן'!$C$42</f>
        <v>1.0021713754200655E-2</v>
      </c>
    </row>
    <row r="88" spans="2:16">
      <c r="B88" s="86" t="s">
        <v>1086</v>
      </c>
      <c r="C88" s="80" t="s">
        <v>1087</v>
      </c>
      <c r="D88" s="80" t="s">
        <v>245</v>
      </c>
      <c r="E88" s="80"/>
      <c r="F88" s="106">
        <v>40057</v>
      </c>
      <c r="G88" s="87">
        <v>4.83</v>
      </c>
      <c r="H88" s="93" t="s">
        <v>154</v>
      </c>
      <c r="I88" s="94">
        <v>4.8000000000000001E-2</v>
      </c>
      <c r="J88" s="94">
        <v>4.8499999999999995E-2</v>
      </c>
      <c r="K88" s="87">
        <v>103000</v>
      </c>
      <c r="L88" s="107">
        <v>109.4699</v>
      </c>
      <c r="M88" s="87">
        <v>112.76002</v>
      </c>
      <c r="N88" s="80"/>
      <c r="O88" s="88">
        <f t="shared" si="1"/>
        <v>4.8558704288389928E-4</v>
      </c>
      <c r="P88" s="88">
        <f>M88/'סכום נכסי הקרן'!$C$42</f>
        <v>1.3405644069155697E-4</v>
      </c>
    </row>
    <row r="89" spans="2:16">
      <c r="B89" s="86" t="s">
        <v>1088</v>
      </c>
      <c r="C89" s="80" t="s">
        <v>1089</v>
      </c>
      <c r="D89" s="80" t="s">
        <v>245</v>
      </c>
      <c r="E89" s="80"/>
      <c r="F89" s="106">
        <v>39995</v>
      </c>
      <c r="G89" s="87">
        <v>4.6500000000000004</v>
      </c>
      <c r="H89" s="93" t="s">
        <v>154</v>
      </c>
      <c r="I89" s="94">
        <v>4.8000000000000001E-2</v>
      </c>
      <c r="J89" s="94">
        <v>4.8500000000000008E-2</v>
      </c>
      <c r="K89" s="87">
        <v>51000</v>
      </c>
      <c r="L89" s="107">
        <v>112.48560000000001</v>
      </c>
      <c r="M89" s="87">
        <v>57.371629999999996</v>
      </c>
      <c r="N89" s="80"/>
      <c r="O89" s="88">
        <f t="shared" si="1"/>
        <v>2.4706381000224372E-4</v>
      </c>
      <c r="P89" s="88">
        <f>M89/'סכום נכסי הקרן'!$C$42</f>
        <v>6.8207122652806822E-5</v>
      </c>
    </row>
    <row r="90" spans="2:16">
      <c r="B90" s="86" t="s">
        <v>1090</v>
      </c>
      <c r="C90" s="80" t="s">
        <v>1091</v>
      </c>
      <c r="D90" s="80" t="s">
        <v>245</v>
      </c>
      <c r="E90" s="80"/>
      <c r="F90" s="106">
        <v>40756</v>
      </c>
      <c r="G90" s="87">
        <v>6.23</v>
      </c>
      <c r="H90" s="93" t="s">
        <v>154</v>
      </c>
      <c r="I90" s="94">
        <v>4.8000000000000001E-2</v>
      </c>
      <c r="J90" s="94">
        <v>4.8500000000000008E-2</v>
      </c>
      <c r="K90" s="87">
        <v>346000</v>
      </c>
      <c r="L90" s="107">
        <v>104.08</v>
      </c>
      <c r="M90" s="87">
        <v>360.15303999999998</v>
      </c>
      <c r="N90" s="80"/>
      <c r="O90" s="88">
        <f t="shared" si="1"/>
        <v>1.5509544045774974E-3</v>
      </c>
      <c r="P90" s="88">
        <f>M90/'סכום נכסי הקרן'!$C$42</f>
        <v>4.281733423481474E-4</v>
      </c>
    </row>
    <row r="91" spans="2:16">
      <c r="B91" s="86" t="s">
        <v>1092</v>
      </c>
      <c r="C91" s="80" t="s">
        <v>1093</v>
      </c>
      <c r="D91" s="80" t="s">
        <v>245</v>
      </c>
      <c r="E91" s="80"/>
      <c r="F91" s="106">
        <v>40848</v>
      </c>
      <c r="G91" s="87">
        <v>6.33</v>
      </c>
      <c r="H91" s="93" t="s">
        <v>154</v>
      </c>
      <c r="I91" s="94">
        <v>4.8000000000000001E-2</v>
      </c>
      <c r="J91" s="94">
        <v>4.8499999999999988E-2</v>
      </c>
      <c r="K91" s="87">
        <v>204000</v>
      </c>
      <c r="L91" s="107">
        <v>105.3237</v>
      </c>
      <c r="M91" s="87">
        <v>214.85297</v>
      </c>
      <c r="N91" s="80"/>
      <c r="O91" s="88">
        <f t="shared" si="1"/>
        <v>9.2523767162442088E-4</v>
      </c>
      <c r="P91" s="88">
        <f>M91/'סכום נכסי הקרן'!$C$42</f>
        <v>2.5543117525351512E-4</v>
      </c>
    </row>
    <row r="92" spans="2:16">
      <c r="B92" s="86" t="s">
        <v>1094</v>
      </c>
      <c r="C92" s="80" t="s">
        <v>1095</v>
      </c>
      <c r="D92" s="80" t="s">
        <v>245</v>
      </c>
      <c r="E92" s="80"/>
      <c r="F92" s="106">
        <v>40940</v>
      </c>
      <c r="G92" s="87">
        <v>6.580000000000001</v>
      </c>
      <c r="H92" s="93" t="s">
        <v>154</v>
      </c>
      <c r="I92" s="94">
        <v>4.8000000000000001E-2</v>
      </c>
      <c r="J92" s="94">
        <v>4.8499999999999995E-2</v>
      </c>
      <c r="K92" s="87">
        <v>346000</v>
      </c>
      <c r="L92" s="107">
        <v>104.0915</v>
      </c>
      <c r="M92" s="87">
        <v>360.15878999999995</v>
      </c>
      <c r="N92" s="80"/>
      <c r="O92" s="88">
        <f t="shared" si="1"/>
        <v>1.5509791662394461E-3</v>
      </c>
      <c r="P92" s="88">
        <f>M92/'סכום נכסי הקרן'!$C$42</f>
        <v>4.2818017832187258E-4</v>
      </c>
    </row>
    <row r="93" spans="2:16">
      <c r="B93" s="86" t="s">
        <v>1096</v>
      </c>
      <c r="C93" s="80" t="s">
        <v>1097</v>
      </c>
      <c r="D93" s="80" t="s">
        <v>245</v>
      </c>
      <c r="E93" s="80"/>
      <c r="F93" s="106">
        <v>40969</v>
      </c>
      <c r="G93" s="87">
        <v>6.6599999999999993</v>
      </c>
      <c r="H93" s="93" t="s">
        <v>154</v>
      </c>
      <c r="I93" s="94">
        <v>4.8000000000000001E-2</v>
      </c>
      <c r="J93" s="94">
        <v>4.8600000000000004E-2</v>
      </c>
      <c r="K93" s="87">
        <v>741000</v>
      </c>
      <c r="L93" s="107">
        <v>103.6598</v>
      </c>
      <c r="M93" s="87">
        <v>768.01853000000006</v>
      </c>
      <c r="N93" s="80"/>
      <c r="O93" s="88">
        <f t="shared" si="1"/>
        <v>3.3073765583115301E-3</v>
      </c>
      <c r="P93" s="88">
        <f>M93/'סכום נכסי הקרן'!$C$42</f>
        <v>9.1307034636001119E-4</v>
      </c>
    </row>
    <row r="94" spans="2:16">
      <c r="B94" s="86" t="s">
        <v>1098</v>
      </c>
      <c r="C94" s="80">
        <v>8789</v>
      </c>
      <c r="D94" s="80" t="s">
        <v>245</v>
      </c>
      <c r="E94" s="80"/>
      <c r="F94" s="106">
        <v>41000</v>
      </c>
      <c r="G94" s="87">
        <v>6.5900000000000007</v>
      </c>
      <c r="H94" s="93" t="s">
        <v>154</v>
      </c>
      <c r="I94" s="94">
        <v>4.8000000000000001E-2</v>
      </c>
      <c r="J94" s="94">
        <v>4.8500000000000008E-2</v>
      </c>
      <c r="K94" s="87">
        <v>479000</v>
      </c>
      <c r="L94" s="107">
        <v>105.74169999999999</v>
      </c>
      <c r="M94" s="87">
        <v>506.49155999999999</v>
      </c>
      <c r="N94" s="80"/>
      <c r="O94" s="88">
        <f t="shared" si="1"/>
        <v>2.181143093678531E-3</v>
      </c>
      <c r="P94" s="88">
        <f>M94/'סכום נכסי הקרן'!$C$42</f>
        <v>6.0215008629755631E-4</v>
      </c>
    </row>
    <row r="95" spans="2:16">
      <c r="B95" s="86" t="s">
        <v>1099</v>
      </c>
      <c r="C95" s="80" t="s">
        <v>1100</v>
      </c>
      <c r="D95" s="80" t="s">
        <v>245</v>
      </c>
      <c r="E95" s="80"/>
      <c r="F95" s="106">
        <v>41640</v>
      </c>
      <c r="G95" s="87">
        <v>7.82</v>
      </c>
      <c r="H95" s="93" t="s">
        <v>154</v>
      </c>
      <c r="I95" s="94">
        <v>4.8000000000000001E-2</v>
      </c>
      <c r="J95" s="94">
        <v>4.8499999999999995E-2</v>
      </c>
      <c r="K95" s="87">
        <v>757000</v>
      </c>
      <c r="L95" s="107">
        <v>101.1828</v>
      </c>
      <c r="M95" s="87">
        <v>765.95362</v>
      </c>
      <c r="N95" s="80"/>
      <c r="O95" s="88">
        <f t="shared" si="1"/>
        <v>3.298484279463749E-3</v>
      </c>
      <c r="P95" s="88">
        <f>M95/'סכום נכסי הקרן'!$C$42</f>
        <v>9.1061544714175617E-4</v>
      </c>
    </row>
    <row r="99" spans="2:2">
      <c r="B99" s="95" t="s">
        <v>102</v>
      </c>
    </row>
    <row r="100" spans="2:2">
      <c r="B100" s="95" t="s">
        <v>222</v>
      </c>
    </row>
    <row r="101" spans="2:2">
      <c r="B101" s="95" t="s">
        <v>230</v>
      </c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169</v>
      </c>
      <c r="C1" s="78" t="s" vm="1">
        <v>240</v>
      </c>
    </row>
    <row r="2" spans="2:65">
      <c r="B2" s="57" t="s">
        <v>168</v>
      </c>
      <c r="C2" s="78" t="s">
        <v>241</v>
      </c>
    </row>
    <row r="3" spans="2:65">
      <c r="B3" s="57" t="s">
        <v>170</v>
      </c>
      <c r="C3" s="78" t="s">
        <v>242</v>
      </c>
    </row>
    <row r="4" spans="2:65">
      <c r="B4" s="57" t="s">
        <v>171</v>
      </c>
      <c r="C4" s="78">
        <v>2142</v>
      </c>
    </row>
    <row r="6" spans="2:65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65" ht="26.25" customHeight="1">
      <c r="B7" s="142" t="s">
        <v>77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65" s="3" customFormat="1" ht="78.75">
      <c r="B8" s="23" t="s">
        <v>106</v>
      </c>
      <c r="C8" s="31" t="s">
        <v>37</v>
      </c>
      <c r="D8" s="31" t="s">
        <v>108</v>
      </c>
      <c r="E8" s="31" t="s">
        <v>107</v>
      </c>
      <c r="F8" s="31" t="s">
        <v>52</v>
      </c>
      <c r="G8" s="31" t="s">
        <v>15</v>
      </c>
      <c r="H8" s="31" t="s">
        <v>53</v>
      </c>
      <c r="I8" s="31" t="s">
        <v>92</v>
      </c>
      <c r="J8" s="31" t="s">
        <v>18</v>
      </c>
      <c r="K8" s="31" t="s">
        <v>91</v>
      </c>
      <c r="L8" s="31" t="s">
        <v>17</v>
      </c>
      <c r="M8" s="71" t="s">
        <v>19</v>
      </c>
      <c r="N8" s="31" t="s">
        <v>224</v>
      </c>
      <c r="O8" s="31" t="s">
        <v>223</v>
      </c>
      <c r="P8" s="31" t="s">
        <v>100</v>
      </c>
      <c r="Q8" s="31" t="s">
        <v>48</v>
      </c>
      <c r="R8" s="31" t="s">
        <v>172</v>
      </c>
      <c r="S8" s="32" t="s">
        <v>174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231</v>
      </c>
      <c r="O9" s="33"/>
      <c r="P9" s="33" t="s">
        <v>227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103</v>
      </c>
      <c r="R10" s="21" t="s">
        <v>104</v>
      </c>
      <c r="S10" s="21" t="s">
        <v>175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239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102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169</v>
      </c>
      <c r="C1" s="78" t="s" vm="1">
        <v>240</v>
      </c>
    </row>
    <row r="2" spans="2:81">
      <c r="B2" s="57" t="s">
        <v>168</v>
      </c>
      <c r="C2" s="78" t="s">
        <v>241</v>
      </c>
    </row>
    <row r="3" spans="2:81">
      <c r="B3" s="57" t="s">
        <v>170</v>
      </c>
      <c r="C3" s="78" t="s">
        <v>242</v>
      </c>
    </row>
    <row r="4" spans="2:81">
      <c r="B4" s="57" t="s">
        <v>171</v>
      </c>
      <c r="C4" s="78">
        <v>2142</v>
      </c>
    </row>
    <row r="6" spans="2:81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81" ht="26.25" customHeight="1">
      <c r="B7" s="142" t="s">
        <v>78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81" s="3" customFormat="1" ht="78.75">
      <c r="B8" s="23" t="s">
        <v>106</v>
      </c>
      <c r="C8" s="31" t="s">
        <v>37</v>
      </c>
      <c r="D8" s="31" t="s">
        <v>108</v>
      </c>
      <c r="E8" s="31" t="s">
        <v>107</v>
      </c>
      <c r="F8" s="31" t="s">
        <v>52</v>
      </c>
      <c r="G8" s="31" t="s">
        <v>15</v>
      </c>
      <c r="H8" s="31" t="s">
        <v>53</v>
      </c>
      <c r="I8" s="31" t="s">
        <v>92</v>
      </c>
      <c r="J8" s="31" t="s">
        <v>18</v>
      </c>
      <c r="K8" s="31" t="s">
        <v>91</v>
      </c>
      <c r="L8" s="31" t="s">
        <v>17</v>
      </c>
      <c r="M8" s="71" t="s">
        <v>19</v>
      </c>
      <c r="N8" s="71" t="s">
        <v>224</v>
      </c>
      <c r="O8" s="31" t="s">
        <v>223</v>
      </c>
      <c r="P8" s="31" t="s">
        <v>100</v>
      </c>
      <c r="Q8" s="31" t="s">
        <v>48</v>
      </c>
      <c r="R8" s="31" t="s">
        <v>172</v>
      </c>
      <c r="S8" s="32" t="s">
        <v>174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231</v>
      </c>
      <c r="O9" s="33"/>
      <c r="P9" s="33" t="s">
        <v>227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103</v>
      </c>
      <c r="R10" s="21" t="s">
        <v>104</v>
      </c>
      <c r="S10" s="21" t="s">
        <v>175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95" t="s">
        <v>239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95" t="s">
        <v>102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95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95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169</v>
      </c>
      <c r="C1" s="78" t="s" vm="1">
        <v>240</v>
      </c>
    </row>
    <row r="2" spans="2:98">
      <c r="B2" s="57" t="s">
        <v>168</v>
      </c>
      <c r="C2" s="78" t="s">
        <v>241</v>
      </c>
    </row>
    <row r="3" spans="2:98">
      <c r="B3" s="57" t="s">
        <v>170</v>
      </c>
      <c r="C3" s="78" t="s">
        <v>242</v>
      </c>
    </row>
    <row r="4" spans="2:98">
      <c r="B4" s="57" t="s">
        <v>171</v>
      </c>
      <c r="C4" s="78">
        <v>2142</v>
      </c>
    </row>
    <row r="6" spans="2:98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4"/>
    </row>
    <row r="7" spans="2:98" ht="26.25" customHeight="1"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4"/>
    </row>
    <row r="8" spans="2:98" s="3" customFormat="1" ht="78.75">
      <c r="B8" s="23" t="s">
        <v>106</v>
      </c>
      <c r="C8" s="31" t="s">
        <v>37</v>
      </c>
      <c r="D8" s="31" t="s">
        <v>108</v>
      </c>
      <c r="E8" s="31" t="s">
        <v>107</v>
      </c>
      <c r="F8" s="31" t="s">
        <v>52</v>
      </c>
      <c r="G8" s="31" t="s">
        <v>91</v>
      </c>
      <c r="H8" s="31" t="s">
        <v>224</v>
      </c>
      <c r="I8" s="31" t="s">
        <v>223</v>
      </c>
      <c r="J8" s="31" t="s">
        <v>100</v>
      </c>
      <c r="K8" s="31" t="s">
        <v>48</v>
      </c>
      <c r="L8" s="31" t="s">
        <v>172</v>
      </c>
      <c r="M8" s="32" t="s">
        <v>174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231</v>
      </c>
      <c r="I9" s="33"/>
      <c r="J9" s="33" t="s">
        <v>227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5" t="s">
        <v>239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95" t="s">
        <v>102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95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95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M21" sqref="M2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169</v>
      </c>
      <c r="C1" s="78" t="s" vm="1">
        <v>240</v>
      </c>
    </row>
    <row r="2" spans="2:55">
      <c r="B2" s="57" t="s">
        <v>168</v>
      </c>
      <c r="C2" s="78" t="s">
        <v>241</v>
      </c>
    </row>
    <row r="3" spans="2:55">
      <c r="B3" s="57" t="s">
        <v>170</v>
      </c>
      <c r="C3" s="78" t="s">
        <v>242</v>
      </c>
    </row>
    <row r="4" spans="2:55">
      <c r="B4" s="57" t="s">
        <v>171</v>
      </c>
      <c r="C4" s="78">
        <v>2142</v>
      </c>
    </row>
    <row r="6" spans="2:55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5" ht="26.25" customHeight="1">
      <c r="B7" s="142" t="s">
        <v>86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5" s="3" customFormat="1" ht="78.75">
      <c r="B8" s="23" t="s">
        <v>106</v>
      </c>
      <c r="C8" s="31" t="s">
        <v>37</v>
      </c>
      <c r="D8" s="31" t="s">
        <v>91</v>
      </c>
      <c r="E8" s="31" t="s">
        <v>92</v>
      </c>
      <c r="F8" s="31" t="s">
        <v>224</v>
      </c>
      <c r="G8" s="31" t="s">
        <v>223</v>
      </c>
      <c r="H8" s="31" t="s">
        <v>100</v>
      </c>
      <c r="I8" s="31" t="s">
        <v>48</v>
      </c>
      <c r="J8" s="31" t="s">
        <v>172</v>
      </c>
      <c r="K8" s="32" t="s">
        <v>174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231</v>
      </c>
      <c r="G9" s="33"/>
      <c r="H9" s="33" t="s">
        <v>227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102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5" t="s">
        <v>222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5" t="s">
        <v>230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169</v>
      </c>
      <c r="C1" s="78" t="s" vm="1">
        <v>240</v>
      </c>
    </row>
    <row r="2" spans="2:59">
      <c r="B2" s="57" t="s">
        <v>168</v>
      </c>
      <c r="C2" s="78" t="s">
        <v>241</v>
      </c>
    </row>
    <row r="3" spans="2:59">
      <c r="B3" s="57" t="s">
        <v>170</v>
      </c>
      <c r="C3" s="78" t="s">
        <v>242</v>
      </c>
    </row>
    <row r="4" spans="2:59">
      <c r="B4" s="57" t="s">
        <v>171</v>
      </c>
      <c r="C4" s="78">
        <v>2142</v>
      </c>
    </row>
    <row r="6" spans="2:59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9" ht="26.25" customHeight="1">
      <c r="B7" s="142" t="s">
        <v>87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9" s="3" customFormat="1" ht="78.75">
      <c r="B8" s="23" t="s">
        <v>106</v>
      </c>
      <c r="C8" s="31" t="s">
        <v>37</v>
      </c>
      <c r="D8" s="31" t="s">
        <v>52</v>
      </c>
      <c r="E8" s="31" t="s">
        <v>91</v>
      </c>
      <c r="F8" s="31" t="s">
        <v>92</v>
      </c>
      <c r="G8" s="31" t="s">
        <v>224</v>
      </c>
      <c r="H8" s="31" t="s">
        <v>223</v>
      </c>
      <c r="I8" s="31" t="s">
        <v>100</v>
      </c>
      <c r="J8" s="31" t="s">
        <v>48</v>
      </c>
      <c r="K8" s="31" t="s">
        <v>172</v>
      </c>
      <c r="L8" s="32" t="s">
        <v>174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231</v>
      </c>
      <c r="H9" s="17"/>
      <c r="I9" s="17" t="s">
        <v>227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3" t="s">
        <v>39</v>
      </c>
      <c r="C11" s="114"/>
      <c r="D11" s="114"/>
      <c r="E11" s="114"/>
      <c r="F11" s="114"/>
      <c r="G11" s="115"/>
      <c r="H11" s="116"/>
      <c r="I11" s="115">
        <v>0.36725999999999998</v>
      </c>
      <c r="J11" s="114"/>
      <c r="K11" s="117">
        <f>I11/$I$11</f>
        <v>1</v>
      </c>
      <c r="L11" s="117">
        <f>I11/'סכום נכסי הקרן'!$C$42</f>
        <v>4.366225583179323E-7</v>
      </c>
      <c r="M11" s="96"/>
      <c r="N11" s="96"/>
      <c r="O11" s="96"/>
      <c r="P11" s="96"/>
      <c r="BG11" s="96"/>
    </row>
    <row r="12" spans="2:59" s="96" customFormat="1" ht="21" customHeight="1">
      <c r="B12" s="118" t="s">
        <v>220</v>
      </c>
      <c r="C12" s="114"/>
      <c r="D12" s="114"/>
      <c r="E12" s="114"/>
      <c r="F12" s="114"/>
      <c r="G12" s="115"/>
      <c r="H12" s="116"/>
      <c r="I12" s="115">
        <v>0.36725999999999998</v>
      </c>
      <c r="J12" s="114"/>
      <c r="K12" s="117">
        <f t="shared" ref="K12:K13" si="0">I12/$I$11</f>
        <v>1</v>
      </c>
      <c r="L12" s="117">
        <f>I12/'סכום נכסי הקרן'!$C$42</f>
        <v>4.366225583179323E-7</v>
      </c>
    </row>
    <row r="13" spans="2:59">
      <c r="B13" s="83" t="s">
        <v>1101</v>
      </c>
      <c r="C13" s="80" t="s">
        <v>1102</v>
      </c>
      <c r="D13" s="93" t="s">
        <v>443</v>
      </c>
      <c r="E13" s="93" t="s">
        <v>153</v>
      </c>
      <c r="F13" s="106">
        <v>43375</v>
      </c>
      <c r="G13" s="87">
        <v>939</v>
      </c>
      <c r="H13" s="89">
        <v>10.769399999999999</v>
      </c>
      <c r="I13" s="87">
        <v>0.36725999999999998</v>
      </c>
      <c r="J13" s="88">
        <v>4.6359885023535416E-5</v>
      </c>
      <c r="K13" s="88">
        <f t="shared" si="0"/>
        <v>1</v>
      </c>
      <c r="L13" s="88">
        <f>I13/'סכום נכסי הקרן'!$C$42</f>
        <v>4.366225583179323E-7</v>
      </c>
    </row>
    <row r="14" spans="2:59">
      <c r="B14" s="79"/>
      <c r="C14" s="80"/>
      <c r="D14" s="80"/>
      <c r="E14" s="80"/>
      <c r="F14" s="80"/>
      <c r="G14" s="87"/>
      <c r="H14" s="89"/>
      <c r="I14" s="80"/>
      <c r="J14" s="80"/>
      <c r="K14" s="88"/>
      <c r="L14" s="80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108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108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108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74</v>
      </c>
      <c r="C6" s="14" t="s">
        <v>37</v>
      </c>
      <c r="E6" s="14" t="s">
        <v>107</v>
      </c>
      <c r="I6" s="14" t="s">
        <v>15</v>
      </c>
      <c r="J6" s="14" t="s">
        <v>53</v>
      </c>
      <c r="M6" s="14" t="s">
        <v>91</v>
      </c>
      <c r="Q6" s="14" t="s">
        <v>17</v>
      </c>
      <c r="R6" s="14" t="s">
        <v>19</v>
      </c>
      <c r="U6" s="14" t="s">
        <v>49</v>
      </c>
      <c r="W6" s="15" t="s">
        <v>47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76</v>
      </c>
      <c r="C8" s="31" t="s">
        <v>37</v>
      </c>
      <c r="D8" s="31" t="s">
        <v>109</v>
      </c>
      <c r="I8" s="31" t="s">
        <v>15</v>
      </c>
      <c r="J8" s="31" t="s">
        <v>53</v>
      </c>
      <c r="K8" s="31" t="s">
        <v>92</v>
      </c>
      <c r="L8" s="31" t="s">
        <v>18</v>
      </c>
      <c r="M8" s="31" t="s">
        <v>91</v>
      </c>
      <c r="Q8" s="31" t="s">
        <v>17</v>
      </c>
      <c r="R8" s="31" t="s">
        <v>19</v>
      </c>
      <c r="S8" s="31" t="s">
        <v>0</v>
      </c>
      <c r="T8" s="31" t="s">
        <v>95</v>
      </c>
      <c r="U8" s="31" t="s">
        <v>49</v>
      </c>
      <c r="V8" s="31" t="s">
        <v>48</v>
      </c>
      <c r="W8" s="32" t="s">
        <v>101</v>
      </c>
    </row>
    <row r="9" spans="2:25" ht="31.5">
      <c r="B9" s="49" t="str">
        <f>'תעודות חוב מסחריות '!B7:T7</f>
        <v>2. תעודות חוב מסחריות</v>
      </c>
      <c r="C9" s="14" t="s">
        <v>37</v>
      </c>
      <c r="D9" s="14" t="s">
        <v>109</v>
      </c>
      <c r="E9" s="42" t="s">
        <v>107</v>
      </c>
      <c r="G9" s="14" t="s">
        <v>52</v>
      </c>
      <c r="I9" s="14" t="s">
        <v>15</v>
      </c>
      <c r="J9" s="14" t="s">
        <v>53</v>
      </c>
      <c r="K9" s="14" t="s">
        <v>92</v>
      </c>
      <c r="L9" s="14" t="s">
        <v>18</v>
      </c>
      <c r="M9" s="14" t="s">
        <v>91</v>
      </c>
      <c r="Q9" s="14" t="s">
        <v>17</v>
      </c>
      <c r="R9" s="14" t="s">
        <v>19</v>
      </c>
      <c r="S9" s="14" t="s">
        <v>0</v>
      </c>
      <c r="T9" s="14" t="s">
        <v>95</v>
      </c>
      <c r="U9" s="14" t="s">
        <v>49</v>
      </c>
      <c r="V9" s="14" t="s">
        <v>48</v>
      </c>
      <c r="W9" s="39" t="s">
        <v>101</v>
      </c>
    </row>
    <row r="10" spans="2:25" ht="31.5">
      <c r="B10" s="49" t="str">
        <f>'אג"ח קונצרני'!B7:U7</f>
        <v>3. אג"ח קונצרני</v>
      </c>
      <c r="C10" s="31" t="s">
        <v>37</v>
      </c>
      <c r="D10" s="14" t="s">
        <v>109</v>
      </c>
      <c r="E10" s="42" t="s">
        <v>107</v>
      </c>
      <c r="G10" s="31" t="s">
        <v>52</v>
      </c>
      <c r="I10" s="31" t="s">
        <v>15</v>
      </c>
      <c r="J10" s="31" t="s">
        <v>53</v>
      </c>
      <c r="K10" s="31" t="s">
        <v>92</v>
      </c>
      <c r="L10" s="31" t="s">
        <v>18</v>
      </c>
      <c r="M10" s="31" t="s">
        <v>91</v>
      </c>
      <c r="Q10" s="31" t="s">
        <v>17</v>
      </c>
      <c r="R10" s="31" t="s">
        <v>19</v>
      </c>
      <c r="S10" s="31" t="s">
        <v>0</v>
      </c>
      <c r="T10" s="31" t="s">
        <v>95</v>
      </c>
      <c r="U10" s="31" t="s">
        <v>49</v>
      </c>
      <c r="V10" s="14" t="s">
        <v>48</v>
      </c>
      <c r="W10" s="32" t="s">
        <v>101</v>
      </c>
    </row>
    <row r="11" spans="2:25" ht="31.5">
      <c r="B11" s="49" t="str">
        <f>מניות!B7</f>
        <v>4. מניות</v>
      </c>
      <c r="C11" s="31" t="s">
        <v>37</v>
      </c>
      <c r="D11" s="14" t="s">
        <v>109</v>
      </c>
      <c r="E11" s="42" t="s">
        <v>107</v>
      </c>
      <c r="H11" s="31" t="s">
        <v>91</v>
      </c>
      <c r="S11" s="31" t="s">
        <v>0</v>
      </c>
      <c r="T11" s="14" t="s">
        <v>95</v>
      </c>
      <c r="U11" s="14" t="s">
        <v>49</v>
      </c>
      <c r="V11" s="14" t="s">
        <v>48</v>
      </c>
      <c r="W11" s="15" t="s">
        <v>101</v>
      </c>
    </row>
    <row r="12" spans="2:25" ht="31.5">
      <c r="B12" s="49" t="str">
        <f>'תעודות סל'!B7:N7</f>
        <v>5. תעודות סל</v>
      </c>
      <c r="C12" s="31" t="s">
        <v>37</v>
      </c>
      <c r="D12" s="14" t="s">
        <v>109</v>
      </c>
      <c r="E12" s="42" t="s">
        <v>107</v>
      </c>
      <c r="H12" s="31" t="s">
        <v>91</v>
      </c>
      <c r="S12" s="31" t="s">
        <v>0</v>
      </c>
      <c r="T12" s="31" t="s">
        <v>95</v>
      </c>
      <c r="U12" s="31" t="s">
        <v>49</v>
      </c>
      <c r="V12" s="31" t="s">
        <v>48</v>
      </c>
      <c r="W12" s="32" t="s">
        <v>101</v>
      </c>
    </row>
    <row r="13" spans="2:25" ht="31.5">
      <c r="B13" s="49" t="str">
        <f>'קרנות נאמנות'!B7:O7</f>
        <v>6. קרנות נאמנות</v>
      </c>
      <c r="C13" s="31" t="s">
        <v>37</v>
      </c>
      <c r="D13" s="31" t="s">
        <v>109</v>
      </c>
      <c r="G13" s="31" t="s">
        <v>52</v>
      </c>
      <c r="H13" s="31" t="s">
        <v>91</v>
      </c>
      <c r="S13" s="31" t="s">
        <v>0</v>
      </c>
      <c r="T13" s="31" t="s">
        <v>95</v>
      </c>
      <c r="U13" s="31" t="s">
        <v>49</v>
      </c>
      <c r="V13" s="31" t="s">
        <v>48</v>
      </c>
      <c r="W13" s="32" t="s">
        <v>101</v>
      </c>
    </row>
    <row r="14" spans="2:25" ht="31.5">
      <c r="B14" s="49" t="str">
        <f>'כתבי אופציה'!B7:L7</f>
        <v>7. כתבי אופציה</v>
      </c>
      <c r="C14" s="31" t="s">
        <v>37</v>
      </c>
      <c r="D14" s="31" t="s">
        <v>109</v>
      </c>
      <c r="G14" s="31" t="s">
        <v>52</v>
      </c>
      <c r="H14" s="31" t="s">
        <v>91</v>
      </c>
      <c r="S14" s="31" t="s">
        <v>0</v>
      </c>
      <c r="T14" s="31" t="s">
        <v>95</v>
      </c>
      <c r="U14" s="31" t="s">
        <v>49</v>
      </c>
      <c r="V14" s="31" t="s">
        <v>48</v>
      </c>
      <c r="W14" s="32" t="s">
        <v>101</v>
      </c>
    </row>
    <row r="15" spans="2:25" ht="31.5">
      <c r="B15" s="49" t="str">
        <f>אופציות!B7</f>
        <v>8. אופציות</v>
      </c>
      <c r="C15" s="31" t="s">
        <v>37</v>
      </c>
      <c r="D15" s="31" t="s">
        <v>109</v>
      </c>
      <c r="G15" s="31" t="s">
        <v>52</v>
      </c>
      <c r="H15" s="31" t="s">
        <v>91</v>
      </c>
      <c r="S15" s="31" t="s">
        <v>0</v>
      </c>
      <c r="T15" s="31" t="s">
        <v>95</v>
      </c>
      <c r="U15" s="31" t="s">
        <v>49</v>
      </c>
      <c r="V15" s="31" t="s">
        <v>48</v>
      </c>
      <c r="W15" s="32" t="s">
        <v>101</v>
      </c>
    </row>
    <row r="16" spans="2:25" ht="31.5">
      <c r="B16" s="49" t="str">
        <f>'חוזים עתידיים'!B7:I7</f>
        <v>9. חוזים עתידיים</v>
      </c>
      <c r="C16" s="31" t="s">
        <v>37</v>
      </c>
      <c r="D16" s="31" t="s">
        <v>109</v>
      </c>
      <c r="G16" s="31" t="s">
        <v>52</v>
      </c>
      <c r="H16" s="31" t="s">
        <v>91</v>
      </c>
      <c r="S16" s="31" t="s">
        <v>0</v>
      </c>
      <c r="T16" s="32" t="s">
        <v>95</v>
      </c>
    </row>
    <row r="17" spans="2:25" ht="31.5">
      <c r="B17" s="49" t="str">
        <f>'מוצרים מובנים'!B7:Q7</f>
        <v>10. מוצרים מובנים</v>
      </c>
      <c r="C17" s="31" t="s">
        <v>37</v>
      </c>
      <c r="F17" s="14" t="s">
        <v>41</v>
      </c>
      <c r="I17" s="31" t="s">
        <v>15</v>
      </c>
      <c r="J17" s="31" t="s">
        <v>53</v>
      </c>
      <c r="K17" s="31" t="s">
        <v>92</v>
      </c>
      <c r="L17" s="31" t="s">
        <v>18</v>
      </c>
      <c r="M17" s="31" t="s">
        <v>91</v>
      </c>
      <c r="Q17" s="31" t="s">
        <v>17</v>
      </c>
      <c r="R17" s="31" t="s">
        <v>19</v>
      </c>
      <c r="S17" s="31" t="s">
        <v>0</v>
      </c>
      <c r="T17" s="31" t="s">
        <v>95</v>
      </c>
      <c r="U17" s="31" t="s">
        <v>49</v>
      </c>
      <c r="V17" s="31" t="s">
        <v>48</v>
      </c>
      <c r="W17" s="32" t="s">
        <v>101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53</v>
      </c>
      <c r="K19" s="31" t="s">
        <v>92</v>
      </c>
      <c r="L19" s="31" t="s">
        <v>18</v>
      </c>
      <c r="M19" s="31" t="s">
        <v>91</v>
      </c>
      <c r="Q19" s="31" t="s">
        <v>17</v>
      </c>
      <c r="R19" s="31" t="s">
        <v>19</v>
      </c>
      <c r="S19" s="31" t="s">
        <v>0</v>
      </c>
      <c r="T19" s="31" t="s">
        <v>95</v>
      </c>
      <c r="U19" s="31" t="s">
        <v>100</v>
      </c>
      <c r="V19" s="31" t="s">
        <v>48</v>
      </c>
      <c r="W19" s="32" t="s">
        <v>101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37</v>
      </c>
      <c r="D20" s="42" t="s">
        <v>108</v>
      </c>
      <c r="E20" s="42" t="s">
        <v>107</v>
      </c>
      <c r="G20" s="31" t="s">
        <v>52</v>
      </c>
      <c r="I20" s="31" t="s">
        <v>15</v>
      </c>
      <c r="J20" s="31" t="s">
        <v>53</v>
      </c>
      <c r="K20" s="31" t="s">
        <v>92</v>
      </c>
      <c r="L20" s="31" t="s">
        <v>18</v>
      </c>
      <c r="M20" s="31" t="s">
        <v>91</v>
      </c>
      <c r="Q20" s="31" t="s">
        <v>17</v>
      </c>
      <c r="R20" s="31" t="s">
        <v>19</v>
      </c>
      <c r="S20" s="31" t="s">
        <v>0</v>
      </c>
      <c r="T20" s="31" t="s">
        <v>95</v>
      </c>
      <c r="U20" s="31" t="s">
        <v>100</v>
      </c>
      <c r="V20" s="31" t="s">
        <v>48</v>
      </c>
      <c r="W20" s="32" t="s">
        <v>101</v>
      </c>
    </row>
    <row r="21" spans="2:25" ht="31.5">
      <c r="B21" s="49" t="str">
        <f>'לא סחיר - אג"ח קונצרני'!B7:S7</f>
        <v>3. אג"ח קונצרני</v>
      </c>
      <c r="C21" s="31" t="s">
        <v>37</v>
      </c>
      <c r="D21" s="42" t="s">
        <v>108</v>
      </c>
      <c r="E21" s="42" t="s">
        <v>107</v>
      </c>
      <c r="G21" s="31" t="s">
        <v>52</v>
      </c>
      <c r="I21" s="31" t="s">
        <v>15</v>
      </c>
      <c r="J21" s="31" t="s">
        <v>53</v>
      </c>
      <c r="K21" s="31" t="s">
        <v>92</v>
      </c>
      <c r="L21" s="31" t="s">
        <v>18</v>
      </c>
      <c r="M21" s="31" t="s">
        <v>91</v>
      </c>
      <c r="Q21" s="31" t="s">
        <v>17</v>
      </c>
      <c r="R21" s="31" t="s">
        <v>19</v>
      </c>
      <c r="S21" s="31" t="s">
        <v>0</v>
      </c>
      <c r="T21" s="31" t="s">
        <v>95</v>
      </c>
      <c r="U21" s="31" t="s">
        <v>100</v>
      </c>
      <c r="V21" s="31" t="s">
        <v>48</v>
      </c>
      <c r="W21" s="32" t="s">
        <v>101</v>
      </c>
    </row>
    <row r="22" spans="2:25" ht="31.5">
      <c r="B22" s="49" t="str">
        <f>'לא סחיר - מניות'!B7:M7</f>
        <v>4. מניות</v>
      </c>
      <c r="C22" s="31" t="s">
        <v>37</v>
      </c>
      <c r="D22" s="42" t="s">
        <v>108</v>
      </c>
      <c r="E22" s="42" t="s">
        <v>107</v>
      </c>
      <c r="G22" s="31" t="s">
        <v>52</v>
      </c>
      <c r="H22" s="31" t="s">
        <v>91</v>
      </c>
      <c r="S22" s="31" t="s">
        <v>0</v>
      </c>
      <c r="T22" s="31" t="s">
        <v>95</v>
      </c>
      <c r="U22" s="31" t="s">
        <v>100</v>
      </c>
      <c r="V22" s="31" t="s">
        <v>48</v>
      </c>
      <c r="W22" s="32" t="s">
        <v>101</v>
      </c>
    </row>
    <row r="23" spans="2:25" ht="31.5">
      <c r="B23" s="49" t="str">
        <f>'לא סחיר - קרנות השקעה'!B7:K7</f>
        <v>5. קרנות השקעה</v>
      </c>
      <c r="C23" s="31" t="s">
        <v>37</v>
      </c>
      <c r="G23" s="31" t="s">
        <v>52</v>
      </c>
      <c r="H23" s="31" t="s">
        <v>91</v>
      </c>
      <c r="K23" s="31" t="s">
        <v>92</v>
      </c>
      <c r="S23" s="31" t="s">
        <v>0</v>
      </c>
      <c r="T23" s="31" t="s">
        <v>95</v>
      </c>
      <c r="U23" s="31" t="s">
        <v>100</v>
      </c>
      <c r="V23" s="31" t="s">
        <v>48</v>
      </c>
      <c r="W23" s="32" t="s">
        <v>101</v>
      </c>
    </row>
    <row r="24" spans="2:25" ht="31.5">
      <c r="B24" s="49" t="str">
        <f>'לא סחיר - כתבי אופציה'!B7:L7</f>
        <v>6. כתבי אופציה</v>
      </c>
      <c r="C24" s="31" t="s">
        <v>37</v>
      </c>
      <c r="G24" s="31" t="s">
        <v>52</v>
      </c>
      <c r="H24" s="31" t="s">
        <v>91</v>
      </c>
      <c r="K24" s="31" t="s">
        <v>92</v>
      </c>
      <c r="S24" s="31" t="s">
        <v>0</v>
      </c>
      <c r="T24" s="31" t="s">
        <v>95</v>
      </c>
      <c r="U24" s="31" t="s">
        <v>100</v>
      </c>
      <c r="V24" s="31" t="s">
        <v>48</v>
      </c>
      <c r="W24" s="32" t="s">
        <v>101</v>
      </c>
    </row>
    <row r="25" spans="2:25" ht="31.5">
      <c r="B25" s="49" t="str">
        <f>'לא סחיר - אופציות'!B7:L7</f>
        <v>7. אופציות</v>
      </c>
      <c r="C25" s="31" t="s">
        <v>37</v>
      </c>
      <c r="G25" s="31" t="s">
        <v>52</v>
      </c>
      <c r="H25" s="31" t="s">
        <v>91</v>
      </c>
      <c r="K25" s="31" t="s">
        <v>92</v>
      </c>
      <c r="S25" s="31" t="s">
        <v>0</v>
      </c>
      <c r="T25" s="31" t="s">
        <v>95</v>
      </c>
      <c r="U25" s="31" t="s">
        <v>100</v>
      </c>
      <c r="V25" s="31" t="s">
        <v>48</v>
      </c>
      <c r="W25" s="32" t="s">
        <v>101</v>
      </c>
    </row>
    <row r="26" spans="2:25" ht="31.5">
      <c r="B26" s="49" t="str">
        <f>'לא סחיר - חוזים עתידיים'!B7:K7</f>
        <v>8. חוזים עתידיים</v>
      </c>
      <c r="C26" s="31" t="s">
        <v>37</v>
      </c>
      <c r="G26" s="31" t="s">
        <v>52</v>
      </c>
      <c r="H26" s="31" t="s">
        <v>91</v>
      </c>
      <c r="K26" s="31" t="s">
        <v>92</v>
      </c>
      <c r="S26" s="31" t="s">
        <v>0</v>
      </c>
      <c r="T26" s="31" t="s">
        <v>95</v>
      </c>
      <c r="U26" s="31" t="s">
        <v>100</v>
      </c>
      <c r="V26" s="32" t="s">
        <v>101</v>
      </c>
    </row>
    <row r="27" spans="2:25" ht="31.5">
      <c r="B27" s="49" t="str">
        <f>'לא סחיר - מוצרים מובנים'!B7:Q7</f>
        <v>9. מוצרים מובנים</v>
      </c>
      <c r="C27" s="31" t="s">
        <v>37</v>
      </c>
      <c r="F27" s="31" t="s">
        <v>41</v>
      </c>
      <c r="I27" s="31" t="s">
        <v>15</v>
      </c>
      <c r="J27" s="31" t="s">
        <v>53</v>
      </c>
      <c r="K27" s="31" t="s">
        <v>92</v>
      </c>
      <c r="L27" s="31" t="s">
        <v>18</v>
      </c>
      <c r="M27" s="31" t="s">
        <v>91</v>
      </c>
      <c r="Q27" s="31" t="s">
        <v>17</v>
      </c>
      <c r="R27" s="31" t="s">
        <v>19</v>
      </c>
      <c r="S27" s="31" t="s">
        <v>0</v>
      </c>
      <c r="T27" s="31" t="s">
        <v>95</v>
      </c>
      <c r="U27" s="31" t="s">
        <v>100</v>
      </c>
      <c r="V27" s="31" t="s">
        <v>48</v>
      </c>
      <c r="W27" s="32" t="s">
        <v>101</v>
      </c>
    </row>
    <row r="28" spans="2:25" ht="31.5">
      <c r="B28" s="53" t="str">
        <f>הלוואות!B6</f>
        <v>1.ד. הלוואות:</v>
      </c>
      <c r="C28" s="31" t="s">
        <v>37</v>
      </c>
      <c r="I28" s="31" t="s">
        <v>15</v>
      </c>
      <c r="J28" s="31" t="s">
        <v>53</v>
      </c>
      <c r="L28" s="31" t="s">
        <v>18</v>
      </c>
      <c r="M28" s="31" t="s">
        <v>91</v>
      </c>
      <c r="Q28" s="14" t="s">
        <v>32</v>
      </c>
      <c r="R28" s="31" t="s">
        <v>19</v>
      </c>
      <c r="S28" s="31" t="s">
        <v>0</v>
      </c>
      <c r="T28" s="31" t="s">
        <v>95</v>
      </c>
      <c r="U28" s="31" t="s">
        <v>100</v>
      </c>
      <c r="V28" s="32" t="s">
        <v>101</v>
      </c>
    </row>
    <row r="29" spans="2:25" ht="47.25">
      <c r="B29" s="53" t="str">
        <f>'פקדונות מעל 3 חודשים'!B6:O6</f>
        <v>1.ה. פקדונות מעל 3 חודשים:</v>
      </c>
      <c r="C29" s="31" t="s">
        <v>37</v>
      </c>
      <c r="E29" s="31" t="s">
        <v>107</v>
      </c>
      <c r="I29" s="31" t="s">
        <v>15</v>
      </c>
      <c r="J29" s="31" t="s">
        <v>53</v>
      </c>
      <c r="L29" s="31" t="s">
        <v>18</v>
      </c>
      <c r="M29" s="31" t="s">
        <v>91</v>
      </c>
      <c r="O29" s="50" t="s">
        <v>42</v>
      </c>
      <c r="P29" s="51"/>
      <c r="R29" s="31" t="s">
        <v>19</v>
      </c>
      <c r="S29" s="31" t="s">
        <v>0</v>
      </c>
      <c r="T29" s="31" t="s">
        <v>95</v>
      </c>
      <c r="U29" s="31" t="s">
        <v>100</v>
      </c>
      <c r="V29" s="32" t="s">
        <v>101</v>
      </c>
    </row>
    <row r="30" spans="2:25" ht="63">
      <c r="B30" s="53" t="str">
        <f>'זכויות מקרקעין'!B6</f>
        <v>1. ו. זכויות במקרקעין:</v>
      </c>
      <c r="C30" s="14" t="s">
        <v>44</v>
      </c>
      <c r="N30" s="50" t="s">
        <v>75</v>
      </c>
      <c r="P30" s="51" t="s">
        <v>45</v>
      </c>
      <c r="U30" s="31" t="s">
        <v>100</v>
      </c>
      <c r="V30" s="15" t="s">
        <v>47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46</v>
      </c>
      <c r="R31" s="14" t="s">
        <v>43</v>
      </c>
      <c r="U31" s="31" t="s">
        <v>100</v>
      </c>
      <c r="V31" s="15" t="s">
        <v>47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97</v>
      </c>
      <c r="Y32" s="15" t="s">
        <v>96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169</v>
      </c>
      <c r="C1" s="78" t="s" vm="1">
        <v>240</v>
      </c>
    </row>
    <row r="2" spans="2:54">
      <c r="B2" s="57" t="s">
        <v>168</v>
      </c>
      <c r="C2" s="78" t="s">
        <v>241</v>
      </c>
    </row>
    <row r="3" spans="2:54">
      <c r="B3" s="57" t="s">
        <v>170</v>
      </c>
      <c r="C3" s="78" t="s">
        <v>242</v>
      </c>
    </row>
    <row r="4" spans="2:54">
      <c r="B4" s="57" t="s">
        <v>171</v>
      </c>
      <c r="C4" s="78">
        <v>2142</v>
      </c>
    </row>
    <row r="6" spans="2:54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4" ht="26.25" customHeight="1">
      <c r="B7" s="142" t="s">
        <v>88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4" s="3" customFormat="1" ht="78.75">
      <c r="B8" s="23" t="s">
        <v>106</v>
      </c>
      <c r="C8" s="31" t="s">
        <v>37</v>
      </c>
      <c r="D8" s="31" t="s">
        <v>52</v>
      </c>
      <c r="E8" s="31" t="s">
        <v>91</v>
      </c>
      <c r="F8" s="31" t="s">
        <v>92</v>
      </c>
      <c r="G8" s="31" t="s">
        <v>224</v>
      </c>
      <c r="H8" s="31" t="s">
        <v>223</v>
      </c>
      <c r="I8" s="31" t="s">
        <v>100</v>
      </c>
      <c r="J8" s="31" t="s">
        <v>48</v>
      </c>
      <c r="K8" s="31" t="s">
        <v>172</v>
      </c>
      <c r="L8" s="32" t="s">
        <v>174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231</v>
      </c>
      <c r="H9" s="17"/>
      <c r="I9" s="17" t="s">
        <v>227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239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102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169</v>
      </c>
      <c r="C1" s="78" t="s" vm="1">
        <v>240</v>
      </c>
    </row>
    <row r="2" spans="2:51">
      <c r="B2" s="57" t="s">
        <v>168</v>
      </c>
      <c r="C2" s="78" t="s">
        <v>241</v>
      </c>
    </row>
    <row r="3" spans="2:51">
      <c r="B3" s="57" t="s">
        <v>170</v>
      </c>
      <c r="C3" s="78" t="s">
        <v>242</v>
      </c>
    </row>
    <row r="4" spans="2:51">
      <c r="B4" s="57" t="s">
        <v>171</v>
      </c>
      <c r="C4" s="78">
        <v>2142</v>
      </c>
    </row>
    <row r="6" spans="2:51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1" ht="26.25" customHeight="1">
      <c r="B7" s="142" t="s">
        <v>89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1" s="3" customFormat="1" ht="63">
      <c r="B8" s="23" t="s">
        <v>106</v>
      </c>
      <c r="C8" s="31" t="s">
        <v>37</v>
      </c>
      <c r="D8" s="31" t="s">
        <v>52</v>
      </c>
      <c r="E8" s="31" t="s">
        <v>91</v>
      </c>
      <c r="F8" s="31" t="s">
        <v>92</v>
      </c>
      <c r="G8" s="31" t="s">
        <v>224</v>
      </c>
      <c r="H8" s="31" t="s">
        <v>223</v>
      </c>
      <c r="I8" s="31" t="s">
        <v>100</v>
      </c>
      <c r="J8" s="31" t="s">
        <v>172</v>
      </c>
      <c r="K8" s="32" t="s">
        <v>174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231</v>
      </c>
      <c r="H9" s="17"/>
      <c r="I9" s="17" t="s">
        <v>227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97" t="s">
        <v>40</v>
      </c>
      <c r="C11" s="99"/>
      <c r="D11" s="99"/>
      <c r="E11" s="99"/>
      <c r="F11" s="99"/>
      <c r="G11" s="100"/>
      <c r="H11" s="101"/>
      <c r="I11" s="100">
        <v>-965.26717000000019</v>
      </c>
      <c r="J11" s="102">
        <f>I11/$I$11</f>
        <v>1</v>
      </c>
      <c r="K11" s="102">
        <f>I11/'סכום נכסי הקרן'!$C$42</f>
        <v>-1.1475723499039117E-3</v>
      </c>
      <c r="AW11" s="1"/>
    </row>
    <row r="12" spans="2:51" ht="19.5" customHeight="1">
      <c r="B12" s="81" t="s">
        <v>31</v>
      </c>
      <c r="C12" s="82"/>
      <c r="D12" s="82"/>
      <c r="E12" s="82"/>
      <c r="F12" s="82"/>
      <c r="G12" s="90"/>
      <c r="H12" s="92"/>
      <c r="I12" s="90">
        <v>-965.26716999999974</v>
      </c>
      <c r="J12" s="91">
        <f t="shared" ref="J12:J48" si="0">I12/$I$11</f>
        <v>0.99999999999999956</v>
      </c>
      <c r="K12" s="91">
        <f>I12/'סכום נכסי הקרן'!$C$42</f>
        <v>-1.1475723499039111E-3</v>
      </c>
    </row>
    <row r="13" spans="2:51">
      <c r="B13" s="98" t="s">
        <v>1103</v>
      </c>
      <c r="C13" s="82"/>
      <c r="D13" s="82"/>
      <c r="E13" s="82"/>
      <c r="F13" s="82"/>
      <c r="G13" s="90"/>
      <c r="H13" s="92"/>
      <c r="I13" s="90">
        <v>-1562.0826200000001</v>
      </c>
      <c r="J13" s="91">
        <f t="shared" si="0"/>
        <v>1.6182904262661288</v>
      </c>
      <c r="K13" s="91">
        <f>I13/'סכום נכסי הקרן'!$C$42</f>
        <v>-1.8571053472972244E-3</v>
      </c>
    </row>
    <row r="14" spans="2:51">
      <c r="B14" s="86" t="s">
        <v>1104</v>
      </c>
      <c r="C14" s="80" t="s">
        <v>1105</v>
      </c>
      <c r="D14" s="93" t="s">
        <v>938</v>
      </c>
      <c r="E14" s="93" t="s">
        <v>153</v>
      </c>
      <c r="F14" s="106">
        <v>43313</v>
      </c>
      <c r="G14" s="87">
        <v>10520496</v>
      </c>
      <c r="H14" s="89">
        <v>-0.73329999999999995</v>
      </c>
      <c r="I14" s="87">
        <v>-77.145669999999996</v>
      </c>
      <c r="J14" s="88">
        <f t="shared" si="0"/>
        <v>7.992157238705215E-2</v>
      </c>
      <c r="K14" s="88">
        <f>I14/'סכום נכסי הקרן'!$C$42</f>
        <v>-9.1715786632225014E-5</v>
      </c>
    </row>
    <row r="15" spans="2:51">
      <c r="B15" s="86" t="s">
        <v>1104</v>
      </c>
      <c r="C15" s="80" t="s">
        <v>1106</v>
      </c>
      <c r="D15" s="93" t="s">
        <v>938</v>
      </c>
      <c r="E15" s="93" t="s">
        <v>153</v>
      </c>
      <c r="F15" s="106">
        <v>43312</v>
      </c>
      <c r="G15" s="87">
        <v>356780</v>
      </c>
      <c r="H15" s="89">
        <v>-1.0056</v>
      </c>
      <c r="I15" s="87">
        <v>-3.5876700000000001</v>
      </c>
      <c r="J15" s="88">
        <f t="shared" si="0"/>
        <v>3.716763722524614E-3</v>
      </c>
      <c r="K15" s="88">
        <f>I15/'סכום נכסי הקרן'!$C$42</f>
        <v>-4.2652552790951817E-6</v>
      </c>
    </row>
    <row r="16" spans="2:51" s="7" customFormat="1">
      <c r="B16" s="86" t="s">
        <v>1104</v>
      </c>
      <c r="C16" s="80" t="s">
        <v>1107</v>
      </c>
      <c r="D16" s="93" t="s">
        <v>938</v>
      </c>
      <c r="E16" s="93" t="s">
        <v>153</v>
      </c>
      <c r="F16" s="106">
        <v>43328</v>
      </c>
      <c r="G16" s="87">
        <v>3573300</v>
      </c>
      <c r="H16" s="89">
        <v>-0.56179999999999997</v>
      </c>
      <c r="I16" s="87">
        <v>-20.074540000000002</v>
      </c>
      <c r="J16" s="88">
        <f t="shared" si="0"/>
        <v>2.0796874299578633E-2</v>
      </c>
      <c r="K16" s="88">
        <f>I16/'סכום נכסי הקרן'!$C$42</f>
        <v>-2.3865917910623717E-5</v>
      </c>
      <c r="AW16" s="1"/>
      <c r="AY16" s="1"/>
    </row>
    <row r="17" spans="2:51" s="7" customFormat="1">
      <c r="B17" s="86" t="s">
        <v>1104</v>
      </c>
      <c r="C17" s="80" t="s">
        <v>1108</v>
      </c>
      <c r="D17" s="93" t="s">
        <v>938</v>
      </c>
      <c r="E17" s="93" t="s">
        <v>153</v>
      </c>
      <c r="F17" s="106">
        <v>43493</v>
      </c>
      <c r="G17" s="87">
        <v>1275855</v>
      </c>
      <c r="H17" s="89">
        <v>0.69310000000000005</v>
      </c>
      <c r="I17" s="87">
        <v>8.8432300000000001</v>
      </c>
      <c r="J17" s="88">
        <f t="shared" si="0"/>
        <v>-9.1614324767722057E-3</v>
      </c>
      <c r="K17" s="88">
        <f>I17/'סכום נכסי הקרן'!$C$42</f>
        <v>1.0513406595855494E-5</v>
      </c>
      <c r="AW17" s="1"/>
      <c r="AY17" s="1"/>
    </row>
    <row r="18" spans="2:51" s="7" customFormat="1">
      <c r="B18" s="86" t="s">
        <v>1104</v>
      </c>
      <c r="C18" s="80" t="s">
        <v>1109</v>
      </c>
      <c r="D18" s="93" t="s">
        <v>938</v>
      </c>
      <c r="E18" s="93" t="s">
        <v>153</v>
      </c>
      <c r="F18" s="106">
        <v>43396</v>
      </c>
      <c r="G18" s="87">
        <v>7940900</v>
      </c>
      <c r="H18" s="89">
        <v>-0.33090000000000003</v>
      </c>
      <c r="I18" s="87">
        <v>-26.27591</v>
      </c>
      <c r="J18" s="88">
        <f t="shared" si="0"/>
        <v>2.7221385764109221E-2</v>
      </c>
      <c r="K18" s="88">
        <f>I18/'סכום נכסי הקרן'!$C$42</f>
        <v>-3.1238509628959708E-5</v>
      </c>
      <c r="AW18" s="1"/>
      <c r="AY18" s="1"/>
    </row>
    <row r="19" spans="2:51">
      <c r="B19" s="86" t="s">
        <v>1104</v>
      </c>
      <c r="C19" s="80" t="s">
        <v>1110</v>
      </c>
      <c r="D19" s="93" t="s">
        <v>938</v>
      </c>
      <c r="E19" s="93" t="s">
        <v>153</v>
      </c>
      <c r="F19" s="106">
        <v>43486</v>
      </c>
      <c r="G19" s="87">
        <v>3669300</v>
      </c>
      <c r="H19" s="89">
        <v>1.1191</v>
      </c>
      <c r="I19" s="87">
        <v>41.06476</v>
      </c>
      <c r="J19" s="88">
        <f t="shared" si="0"/>
        <v>-4.2542377153467252E-2</v>
      </c>
      <c r="K19" s="88">
        <f>I19/'סכום נכסי הקרן'!$C$42</f>
        <v>4.8820455720502903E-5</v>
      </c>
    </row>
    <row r="20" spans="2:51">
      <c r="B20" s="86" t="s">
        <v>1104</v>
      </c>
      <c r="C20" s="80" t="s">
        <v>1111</v>
      </c>
      <c r="D20" s="93" t="s">
        <v>938</v>
      </c>
      <c r="E20" s="93" t="s">
        <v>153</v>
      </c>
      <c r="F20" s="106">
        <v>43488</v>
      </c>
      <c r="G20" s="87">
        <v>2084262</v>
      </c>
      <c r="H20" s="89">
        <v>0.87150000000000005</v>
      </c>
      <c r="I20" s="87">
        <v>18.164369999999998</v>
      </c>
      <c r="J20" s="88">
        <f t="shared" si="0"/>
        <v>-1.8817971401637948E-2</v>
      </c>
      <c r="K20" s="88">
        <f>I20/'סכום נכסי הקרן'!$C$42</f>
        <v>2.1594983661802264E-5</v>
      </c>
    </row>
    <row r="21" spans="2:51">
      <c r="B21" s="86" t="s">
        <v>1104</v>
      </c>
      <c r="C21" s="80" t="s">
        <v>1112</v>
      </c>
      <c r="D21" s="93" t="s">
        <v>938</v>
      </c>
      <c r="E21" s="93" t="s">
        <v>153</v>
      </c>
      <c r="F21" s="106">
        <v>43326</v>
      </c>
      <c r="G21" s="87">
        <v>9752670</v>
      </c>
      <c r="H21" s="89">
        <v>-0.12</v>
      </c>
      <c r="I21" s="87">
        <v>-11.698399999999999</v>
      </c>
      <c r="J21" s="88">
        <f t="shared" si="0"/>
        <v>1.2119338939083566E-2</v>
      </c>
      <c r="K21" s="88">
        <f>I21/'סכום נכסי הקרן'!$C$42</f>
        <v>-1.3907818265606109E-5</v>
      </c>
    </row>
    <row r="22" spans="2:51">
      <c r="B22" s="86" t="s">
        <v>1104</v>
      </c>
      <c r="C22" s="80" t="s">
        <v>1113</v>
      </c>
      <c r="D22" s="93" t="s">
        <v>938</v>
      </c>
      <c r="E22" s="93" t="s">
        <v>155</v>
      </c>
      <c r="F22" s="106">
        <v>43423</v>
      </c>
      <c r="G22" s="87">
        <v>2119000</v>
      </c>
      <c r="H22" s="89">
        <v>3.6755</v>
      </c>
      <c r="I22" s="87">
        <v>77.883490000000009</v>
      </c>
      <c r="J22" s="88">
        <f t="shared" si="0"/>
        <v>-8.0685941074738921E-2</v>
      </c>
      <c r="K22" s="88">
        <f>I22/'סכום נכסי הקרן'!$C$42</f>
        <v>9.2592955003346691E-5</v>
      </c>
    </row>
    <row r="23" spans="2:51">
      <c r="B23" s="86" t="s">
        <v>1104</v>
      </c>
      <c r="C23" s="80" t="s">
        <v>1114</v>
      </c>
      <c r="D23" s="93" t="s">
        <v>938</v>
      </c>
      <c r="E23" s="93" t="s">
        <v>153</v>
      </c>
      <c r="F23" s="106">
        <v>43423</v>
      </c>
      <c r="G23" s="87">
        <v>3637600</v>
      </c>
      <c r="H23" s="89">
        <v>0.61460000000000004</v>
      </c>
      <c r="I23" s="87">
        <v>22.357119999999998</v>
      </c>
      <c r="J23" s="88">
        <f t="shared" si="0"/>
        <v>-2.3161587480489982E-2</v>
      </c>
      <c r="K23" s="88">
        <f>I23/'סכום נכסי הקרן'!$C$42</f>
        <v>2.6579597372490908E-5</v>
      </c>
    </row>
    <row r="24" spans="2:51">
      <c r="B24" s="86" t="s">
        <v>1104</v>
      </c>
      <c r="C24" s="80" t="s">
        <v>1115</v>
      </c>
      <c r="D24" s="93" t="s">
        <v>938</v>
      </c>
      <c r="E24" s="93" t="s">
        <v>153</v>
      </c>
      <c r="F24" s="106">
        <v>43458</v>
      </c>
      <c r="G24" s="87">
        <v>7264000</v>
      </c>
      <c r="H24" s="89">
        <v>-3.0676999999999999</v>
      </c>
      <c r="I24" s="87">
        <v>-222.83507999999998</v>
      </c>
      <c r="J24" s="88">
        <f t="shared" si="0"/>
        <v>0.23085326728764632</v>
      </c>
      <c r="K24" s="88">
        <f>I24/'סכום נכסי הקרן'!$C$42</f>
        <v>-2.6492082642428012E-4</v>
      </c>
    </row>
    <row r="25" spans="2:51">
      <c r="B25" s="86" t="s">
        <v>1104</v>
      </c>
      <c r="C25" s="80" t="s">
        <v>1116</v>
      </c>
      <c r="D25" s="93" t="s">
        <v>938</v>
      </c>
      <c r="E25" s="93" t="s">
        <v>153</v>
      </c>
      <c r="F25" s="106">
        <v>43458</v>
      </c>
      <c r="G25" s="87">
        <v>3745500</v>
      </c>
      <c r="H25" s="89">
        <v>3.1305999999999998</v>
      </c>
      <c r="I25" s="87">
        <v>117.25588999999999</v>
      </c>
      <c r="J25" s="88">
        <f t="shared" si="0"/>
        <v>-0.12147506270207031</v>
      </c>
      <c r="K25" s="88">
        <f>I25/'סכום נכסי הקרן'!$C$42</f>
        <v>1.3940142315973985E-4</v>
      </c>
    </row>
    <row r="26" spans="2:51">
      <c r="B26" s="86" t="s">
        <v>1104</v>
      </c>
      <c r="C26" s="80" t="s">
        <v>1117</v>
      </c>
      <c r="D26" s="93" t="s">
        <v>938</v>
      </c>
      <c r="E26" s="93" t="s">
        <v>153</v>
      </c>
      <c r="F26" s="106">
        <v>43395</v>
      </c>
      <c r="G26" s="87">
        <v>4488750</v>
      </c>
      <c r="H26" s="89">
        <v>-0.85419999999999996</v>
      </c>
      <c r="I26" s="87">
        <v>-38.342489999999998</v>
      </c>
      <c r="J26" s="88">
        <f t="shared" si="0"/>
        <v>3.9722152779732463E-2</v>
      </c>
      <c r="K26" s="88">
        <f>I26/'סכום נכסי הקרן'!$C$42</f>
        <v>-4.5584044208679783E-5</v>
      </c>
    </row>
    <row r="27" spans="2:51">
      <c r="B27" s="86" t="s">
        <v>1104</v>
      </c>
      <c r="C27" s="80" t="s">
        <v>1118</v>
      </c>
      <c r="D27" s="93" t="s">
        <v>938</v>
      </c>
      <c r="E27" s="93" t="s">
        <v>153</v>
      </c>
      <c r="F27" s="106">
        <v>43500</v>
      </c>
      <c r="G27" s="87">
        <v>2150880</v>
      </c>
      <c r="H27" s="89">
        <v>-0.93559999999999999</v>
      </c>
      <c r="I27" s="87">
        <v>-20.122700000000002</v>
      </c>
      <c r="J27" s="88">
        <f t="shared" si="0"/>
        <v>2.0846767221970264E-2</v>
      </c>
      <c r="K27" s="88">
        <f>I27/'סכום נכסי הקרן'!$C$42</f>
        <v>-2.3923173648816254E-5</v>
      </c>
    </row>
    <row r="28" spans="2:51">
      <c r="B28" s="86" t="s">
        <v>1104</v>
      </c>
      <c r="C28" s="80" t="s">
        <v>1119</v>
      </c>
      <c r="D28" s="93" t="s">
        <v>938</v>
      </c>
      <c r="E28" s="93" t="s">
        <v>153</v>
      </c>
      <c r="F28" s="106">
        <v>43269</v>
      </c>
      <c r="G28" s="87">
        <v>8830000</v>
      </c>
      <c r="H28" s="89">
        <v>-2.3073000000000001</v>
      </c>
      <c r="I28" s="87">
        <v>-203.73554000000001</v>
      </c>
      <c r="J28" s="88">
        <f t="shared" si="0"/>
        <v>0.21106647603067238</v>
      </c>
      <c r="K28" s="88">
        <f>I28/'סכום נכסי הקרן'!$C$42</f>
        <v>-2.4221405188445635E-4</v>
      </c>
    </row>
    <row r="29" spans="2:51">
      <c r="B29" s="86" t="s">
        <v>1104</v>
      </c>
      <c r="C29" s="80" t="s">
        <v>1120</v>
      </c>
      <c r="D29" s="93" t="s">
        <v>938</v>
      </c>
      <c r="E29" s="93" t="s">
        <v>153</v>
      </c>
      <c r="F29" s="106">
        <v>43360</v>
      </c>
      <c r="G29" s="87">
        <v>1489120</v>
      </c>
      <c r="H29" s="89">
        <v>2.6291000000000002</v>
      </c>
      <c r="I29" s="87">
        <v>39.151150000000001</v>
      </c>
      <c r="J29" s="88">
        <f t="shared" si="0"/>
        <v>-4.0559910475355745E-2</v>
      </c>
      <c r="K29" s="88">
        <f>I29/'סכום נכסי הקרן'!$C$42</f>
        <v>4.654543177609627E-5</v>
      </c>
    </row>
    <row r="30" spans="2:51">
      <c r="B30" s="86" t="s">
        <v>1104</v>
      </c>
      <c r="C30" s="80" t="s">
        <v>1121</v>
      </c>
      <c r="D30" s="93" t="s">
        <v>938</v>
      </c>
      <c r="E30" s="93" t="s">
        <v>153</v>
      </c>
      <c r="F30" s="106">
        <v>43255</v>
      </c>
      <c r="G30" s="87">
        <v>16474900</v>
      </c>
      <c r="H30" s="89">
        <v>-4.37</v>
      </c>
      <c r="I30" s="87">
        <v>-719.96055000000001</v>
      </c>
      <c r="J30" s="88">
        <f t="shared" si="0"/>
        <v>0.7458666081018791</v>
      </c>
      <c r="K30" s="88">
        <f>I30/'סכום נכסי הקרן'!$C$42</f>
        <v>-8.5593589617433325E-4</v>
      </c>
    </row>
    <row r="31" spans="2:51">
      <c r="B31" s="86" t="s">
        <v>1104</v>
      </c>
      <c r="C31" s="80" t="s">
        <v>1122</v>
      </c>
      <c r="D31" s="93" t="s">
        <v>938</v>
      </c>
      <c r="E31" s="93" t="s">
        <v>153</v>
      </c>
      <c r="F31" s="106">
        <v>43502</v>
      </c>
      <c r="G31" s="87">
        <v>3524815</v>
      </c>
      <c r="H31" s="89">
        <v>-0.73870000000000002</v>
      </c>
      <c r="I31" s="87">
        <v>-26.039470000000001</v>
      </c>
      <c r="J31" s="88">
        <f t="shared" si="0"/>
        <v>2.697643803632107E-2</v>
      </c>
      <c r="K31" s="88">
        <f>I31/'סכום נכסי הקרן'!$C$42</f>
        <v>-3.0957414389378235E-5</v>
      </c>
    </row>
    <row r="32" spans="2:51">
      <c r="B32" s="86" t="s">
        <v>1104</v>
      </c>
      <c r="C32" s="80" t="s">
        <v>1123</v>
      </c>
      <c r="D32" s="93" t="s">
        <v>938</v>
      </c>
      <c r="E32" s="93" t="s">
        <v>153</v>
      </c>
      <c r="F32" s="106">
        <v>43314</v>
      </c>
      <c r="G32" s="87">
        <v>10958650</v>
      </c>
      <c r="H32" s="89">
        <v>-0.24460000000000001</v>
      </c>
      <c r="I32" s="87">
        <v>-26.801740000000002</v>
      </c>
      <c r="J32" s="88">
        <f t="shared" si="0"/>
        <v>2.776613649876852E-2</v>
      </c>
      <c r="K32" s="88">
        <f>I32/'סכום נכסי הקרן'!$C$42</f>
        <v>-3.186365050964456E-5</v>
      </c>
    </row>
    <row r="33" spans="2:11">
      <c r="B33" s="86" t="s">
        <v>1104</v>
      </c>
      <c r="C33" s="80" t="s">
        <v>1124</v>
      </c>
      <c r="D33" s="93" t="s">
        <v>938</v>
      </c>
      <c r="E33" s="93" t="s">
        <v>153</v>
      </c>
      <c r="F33" s="106">
        <v>43419</v>
      </c>
      <c r="G33" s="87">
        <v>5074860</v>
      </c>
      <c r="H33" s="89">
        <v>0.27989999999999998</v>
      </c>
      <c r="I33" s="87">
        <v>14.204030000000001</v>
      </c>
      <c r="J33" s="88">
        <f t="shared" si="0"/>
        <v>-1.4715128040664636E-2</v>
      </c>
      <c r="K33" s="88">
        <f>I33/'סכום נכסי הקרן'!$C$42</f>
        <v>1.688667406476246E-5</v>
      </c>
    </row>
    <row r="34" spans="2:11">
      <c r="B34" s="86" t="s">
        <v>1104</v>
      </c>
      <c r="C34" s="80" t="s">
        <v>1125</v>
      </c>
      <c r="D34" s="93" t="s">
        <v>938</v>
      </c>
      <c r="E34" s="93" t="s">
        <v>153</v>
      </c>
      <c r="F34" s="106">
        <v>43271</v>
      </c>
      <c r="G34" s="87">
        <v>3715110</v>
      </c>
      <c r="H34" s="89">
        <v>-2.0798999999999999</v>
      </c>
      <c r="I34" s="87">
        <v>-77.269869999999997</v>
      </c>
      <c r="J34" s="88">
        <f t="shared" si="0"/>
        <v>8.005024142694088E-2</v>
      </c>
      <c r="K34" s="88">
        <f>I34/'סכום נכסי הקרן'!$C$42</f>
        <v>-9.1863443664689999E-5</v>
      </c>
    </row>
    <row r="35" spans="2:11">
      <c r="B35" s="86" t="s">
        <v>1104</v>
      </c>
      <c r="C35" s="80" t="s">
        <v>1126</v>
      </c>
      <c r="D35" s="93" t="s">
        <v>938</v>
      </c>
      <c r="E35" s="93" t="s">
        <v>155</v>
      </c>
      <c r="F35" s="106">
        <v>43488</v>
      </c>
      <c r="G35" s="87">
        <v>2039100</v>
      </c>
      <c r="H35" s="89">
        <v>-2.7115999999999998</v>
      </c>
      <c r="I35" s="87">
        <v>-55.292769999999997</v>
      </c>
      <c r="J35" s="88">
        <f t="shared" si="0"/>
        <v>5.7282348057066924E-2</v>
      </c>
      <c r="K35" s="88">
        <f>I35/'סכום נכסי הקרן'!$C$42</f>
        <v>-6.5735638767862057E-5</v>
      </c>
    </row>
    <row r="36" spans="2:11">
      <c r="B36" s="86" t="s">
        <v>1104</v>
      </c>
      <c r="C36" s="80" t="s">
        <v>1127</v>
      </c>
      <c r="D36" s="93" t="s">
        <v>938</v>
      </c>
      <c r="E36" s="93" t="s">
        <v>153</v>
      </c>
      <c r="F36" s="106">
        <v>43312</v>
      </c>
      <c r="G36" s="87">
        <v>12140040</v>
      </c>
      <c r="H36" s="89">
        <v>-0.9264</v>
      </c>
      <c r="I36" s="87">
        <v>-112.46875</v>
      </c>
      <c r="J36" s="88">
        <f t="shared" si="0"/>
        <v>0.11651566892096825</v>
      </c>
      <c r="K36" s="88">
        <f>I36/'סכום נכסי הקרן'!$C$42</f>
        <v>-1.337101599842617E-4</v>
      </c>
    </row>
    <row r="37" spans="2:11">
      <c r="B37" s="86" t="s">
        <v>1104</v>
      </c>
      <c r="C37" s="80" t="s">
        <v>1128</v>
      </c>
      <c r="D37" s="93" t="s">
        <v>938</v>
      </c>
      <c r="E37" s="93" t="s">
        <v>153</v>
      </c>
      <c r="F37" s="106">
        <v>43313</v>
      </c>
      <c r="G37" s="87">
        <v>1799900</v>
      </c>
      <c r="H37" s="89">
        <v>-0.56159999999999999</v>
      </c>
      <c r="I37" s="87">
        <v>-10.108709999999999</v>
      </c>
      <c r="J37" s="88">
        <f t="shared" si="0"/>
        <v>1.047244774729052E-2</v>
      </c>
      <c r="K37" s="88">
        <f>I37/'סכום נכסי הקרן'!$C$42</f>
        <v>-1.2017891470604108E-5</v>
      </c>
    </row>
    <row r="38" spans="2:11">
      <c r="B38" s="86" t="s">
        <v>1104</v>
      </c>
      <c r="C38" s="80" t="s">
        <v>1129</v>
      </c>
      <c r="D38" s="93" t="s">
        <v>938</v>
      </c>
      <c r="E38" s="93" t="s">
        <v>153</v>
      </c>
      <c r="F38" s="106">
        <v>43326</v>
      </c>
      <c r="G38" s="87">
        <v>4308000</v>
      </c>
      <c r="H38" s="89">
        <v>-0.1414</v>
      </c>
      <c r="I38" s="87">
        <v>-6.0914899999999994</v>
      </c>
      <c r="J38" s="88">
        <f t="shared" si="0"/>
        <v>6.3106776955855629E-3</v>
      </c>
      <c r="K38" s="88">
        <f>I38/'סכום נכסי הקרן'!$C$42</f>
        <v>-7.2419592326093265E-6</v>
      </c>
    </row>
    <row r="39" spans="2:11">
      <c r="B39" s="86" t="s">
        <v>1104</v>
      </c>
      <c r="C39" s="80" t="s">
        <v>1130</v>
      </c>
      <c r="D39" s="93" t="s">
        <v>938</v>
      </c>
      <c r="E39" s="93" t="s">
        <v>153</v>
      </c>
      <c r="F39" s="106">
        <v>43514</v>
      </c>
      <c r="G39" s="87">
        <v>3956700</v>
      </c>
      <c r="H39" s="89">
        <v>-0.59330000000000005</v>
      </c>
      <c r="I39" s="87">
        <v>-23.477040000000002</v>
      </c>
      <c r="J39" s="88">
        <f t="shared" si="0"/>
        <v>2.4321805122616981E-2</v>
      </c>
      <c r="K39" s="88">
        <f>I39/'סכום נכסי הקרן'!$C$42</f>
        <v>-2.7911031058466567E-5</v>
      </c>
    </row>
    <row r="40" spans="2:11">
      <c r="B40" s="86" t="s">
        <v>1104</v>
      </c>
      <c r="C40" s="80" t="s">
        <v>1131</v>
      </c>
      <c r="D40" s="93" t="s">
        <v>938</v>
      </c>
      <c r="E40" s="93" t="s">
        <v>153</v>
      </c>
      <c r="F40" s="106">
        <v>43523</v>
      </c>
      <c r="G40" s="87">
        <v>6621056</v>
      </c>
      <c r="H40" s="89">
        <v>-0.54759999999999998</v>
      </c>
      <c r="I40" s="87">
        <v>-36.253660000000004</v>
      </c>
      <c r="J40" s="88">
        <f t="shared" si="0"/>
        <v>3.7558161229082301E-2</v>
      </c>
      <c r="K40" s="88">
        <f>I40/'סכום נכסי הקרן'!$C$42</f>
        <v>-4.3100707339727966E-5</v>
      </c>
    </row>
    <row r="41" spans="2:11">
      <c r="B41" s="86" t="s">
        <v>1104</v>
      </c>
      <c r="C41" s="80" t="s">
        <v>1132</v>
      </c>
      <c r="D41" s="93" t="s">
        <v>938</v>
      </c>
      <c r="E41" s="93" t="s">
        <v>153</v>
      </c>
      <c r="F41" s="106">
        <v>43528</v>
      </c>
      <c r="G41" s="87">
        <v>1623825</v>
      </c>
      <c r="H41" s="89">
        <v>-0.4108</v>
      </c>
      <c r="I41" s="87">
        <v>-6.6707700000000001</v>
      </c>
      <c r="J41" s="88">
        <f t="shared" si="0"/>
        <v>6.9108017006317525E-3</v>
      </c>
      <c r="K41" s="88">
        <f>I41/'סכום נכסי הקרן'!$C$42</f>
        <v>-7.9306449473139286E-6</v>
      </c>
    </row>
    <row r="42" spans="2:11">
      <c r="B42" s="86" t="s">
        <v>1104</v>
      </c>
      <c r="C42" s="80" t="s">
        <v>1133</v>
      </c>
      <c r="D42" s="93" t="s">
        <v>938</v>
      </c>
      <c r="E42" s="93" t="s">
        <v>153</v>
      </c>
      <c r="F42" s="106">
        <v>43530</v>
      </c>
      <c r="G42" s="87">
        <v>6984194</v>
      </c>
      <c r="H42" s="89">
        <v>-0.61240000000000006</v>
      </c>
      <c r="I42" s="87">
        <v>-42.773600000000002</v>
      </c>
      <c r="J42" s="88">
        <f t="shared" si="0"/>
        <v>4.4312705672979631E-2</v>
      </c>
      <c r="K42" s="88">
        <f>I42/'סכום נכסי הקרן'!$C$42</f>
        <v>-5.085203577974163E-5</v>
      </c>
    </row>
    <row r="43" spans="2:11">
      <c r="B43" s="86" t="s">
        <v>1104</v>
      </c>
      <c r="C43" s="80" t="s">
        <v>1134</v>
      </c>
      <c r="D43" s="93" t="s">
        <v>938</v>
      </c>
      <c r="E43" s="93" t="s">
        <v>153</v>
      </c>
      <c r="F43" s="106">
        <v>43535</v>
      </c>
      <c r="G43" s="87">
        <v>3596500</v>
      </c>
      <c r="H43" s="89">
        <v>-0.31940000000000002</v>
      </c>
      <c r="I43" s="87">
        <v>-11.487780000000001</v>
      </c>
      <c r="J43" s="88">
        <f t="shared" si="0"/>
        <v>1.1901140282228804E-2</v>
      </c>
      <c r="K43" s="88">
        <f>I43/'סכום נכסי הקרן'!$C$42</f>
        <v>-1.365741952021341E-5</v>
      </c>
    </row>
    <row r="44" spans="2:11">
      <c r="B44" s="86" t="s">
        <v>1104</v>
      </c>
      <c r="C44" s="80" t="s">
        <v>1135</v>
      </c>
      <c r="D44" s="93" t="s">
        <v>938</v>
      </c>
      <c r="E44" s="93" t="s">
        <v>153</v>
      </c>
      <c r="F44" s="106">
        <v>43536</v>
      </c>
      <c r="G44" s="87">
        <v>1805650</v>
      </c>
      <c r="H44" s="89">
        <v>-0.50639999999999996</v>
      </c>
      <c r="I44" s="87">
        <v>-9.1432099999999998</v>
      </c>
      <c r="J44" s="88">
        <f t="shared" si="0"/>
        <v>9.4722065394599493E-3</v>
      </c>
      <c r="K44" s="88">
        <f>I44/'סכום נכסי הקרן'!$C$42</f>
        <v>-1.0870042317263252E-5</v>
      </c>
    </row>
    <row r="45" spans="2:11">
      <c r="B45" s="86" t="s">
        <v>1104</v>
      </c>
      <c r="C45" s="80" t="s">
        <v>1136</v>
      </c>
      <c r="D45" s="93" t="s">
        <v>938</v>
      </c>
      <c r="E45" s="93" t="s">
        <v>153</v>
      </c>
      <c r="F45" s="106">
        <v>43537</v>
      </c>
      <c r="G45" s="87">
        <v>3277713</v>
      </c>
      <c r="H45" s="89">
        <v>-0.71960000000000002</v>
      </c>
      <c r="I45" s="87">
        <v>-23.586639999999999</v>
      </c>
      <c r="J45" s="88">
        <f t="shared" si="0"/>
        <v>2.4435348816431821E-2</v>
      </c>
      <c r="K45" s="88">
        <f>I45/'סכום נכסי הקרן'!$C$42</f>
        <v>-2.8041330661994433E-5</v>
      </c>
    </row>
    <row r="46" spans="2:11">
      <c r="B46" s="86" t="s">
        <v>1104</v>
      </c>
      <c r="C46" s="80" t="s">
        <v>1137</v>
      </c>
      <c r="D46" s="93" t="s">
        <v>938</v>
      </c>
      <c r="E46" s="93" t="s">
        <v>153</v>
      </c>
      <c r="F46" s="106">
        <v>43538</v>
      </c>
      <c r="G46" s="87">
        <v>6787940</v>
      </c>
      <c r="H46" s="89">
        <v>-0.99009999999999998</v>
      </c>
      <c r="I46" s="87">
        <v>-67.204920000000001</v>
      </c>
      <c r="J46" s="88">
        <f t="shared" si="0"/>
        <v>6.9623128278567675E-2</v>
      </c>
      <c r="K46" s="88">
        <f>I46/'סכום נכסי הקרן'!$C$42</f>
        <v>-7.9897576926297382E-5</v>
      </c>
    </row>
    <row r="47" spans="2:11">
      <c r="B47" s="86" t="s">
        <v>1104</v>
      </c>
      <c r="C47" s="80" t="s">
        <v>1138</v>
      </c>
      <c r="D47" s="93" t="s">
        <v>938</v>
      </c>
      <c r="E47" s="93" t="s">
        <v>153</v>
      </c>
      <c r="F47" s="106">
        <v>43543</v>
      </c>
      <c r="G47" s="87">
        <v>2515310</v>
      </c>
      <c r="H47" s="89">
        <v>-0.84850000000000003</v>
      </c>
      <c r="I47" s="87">
        <v>-21.341200000000001</v>
      </c>
      <c r="J47" s="88">
        <f t="shared" si="0"/>
        <v>2.2109112029574149E-2</v>
      </c>
      <c r="K47" s="88">
        <f>I47/'סכום נכסי הקרן'!$C$42</f>
        <v>-2.5371805646067249E-5</v>
      </c>
    </row>
    <row r="48" spans="2:11">
      <c r="B48" s="86" t="s">
        <v>1104</v>
      </c>
      <c r="C48" s="80" t="s">
        <v>1139</v>
      </c>
      <c r="D48" s="93" t="s">
        <v>938</v>
      </c>
      <c r="E48" s="93" t="s">
        <v>153</v>
      </c>
      <c r="F48" s="106">
        <v>43551</v>
      </c>
      <c r="G48" s="87">
        <v>3250530</v>
      </c>
      <c r="H48" s="89">
        <v>-3.7400000000000003E-2</v>
      </c>
      <c r="I48" s="87">
        <v>-1.2164900000000001</v>
      </c>
      <c r="J48" s="88">
        <f t="shared" si="0"/>
        <v>1.2602624825622112E-3</v>
      </c>
      <c r="K48" s="88">
        <f>I48/'סכום נכסי הקרן'!$C$42</f>
        <v>-1.4462423786096541E-6</v>
      </c>
    </row>
    <row r="49" spans="2:11">
      <c r="B49" s="83"/>
      <c r="C49" s="80"/>
      <c r="D49" s="80"/>
      <c r="E49" s="80"/>
      <c r="F49" s="80"/>
      <c r="G49" s="87"/>
      <c r="H49" s="89"/>
      <c r="I49" s="80"/>
      <c r="J49" s="88"/>
      <c r="K49" s="80"/>
    </row>
    <row r="50" spans="2:11">
      <c r="B50" s="98" t="s">
        <v>217</v>
      </c>
      <c r="C50" s="82"/>
      <c r="D50" s="82"/>
      <c r="E50" s="82"/>
      <c r="F50" s="82"/>
      <c r="G50" s="90"/>
      <c r="H50" s="92"/>
      <c r="I50" s="90">
        <v>596.81544999999994</v>
      </c>
      <c r="J50" s="91">
        <f t="shared" ref="J50:J83" si="1">I50/$I$11</f>
        <v>-0.61829042626612885</v>
      </c>
      <c r="K50" s="91">
        <f>I50/'סכום נכסי הקרן'!$C$42</f>
        <v>7.095329973933126E-4</v>
      </c>
    </row>
    <row r="51" spans="2:11">
      <c r="B51" s="86" t="s">
        <v>1140</v>
      </c>
      <c r="C51" s="80" t="s">
        <v>1141</v>
      </c>
      <c r="D51" s="93" t="s">
        <v>938</v>
      </c>
      <c r="E51" s="93" t="s">
        <v>156</v>
      </c>
      <c r="F51" s="106">
        <v>43494</v>
      </c>
      <c r="G51" s="87">
        <v>5963467.9699999997</v>
      </c>
      <c r="H51" s="89">
        <v>1.3476999999999999</v>
      </c>
      <c r="I51" s="87">
        <v>80.367850000000004</v>
      </c>
      <c r="J51" s="88">
        <f t="shared" si="1"/>
        <v>-8.3259694826252076E-2</v>
      </c>
      <c r="K51" s="88">
        <f>I51/'סכום נכסי הקרן'!$C$42</f>
        <v>9.5546523644044653E-5</v>
      </c>
    </row>
    <row r="52" spans="2:11">
      <c r="B52" s="86" t="s">
        <v>1140</v>
      </c>
      <c r="C52" s="80" t="s">
        <v>1142</v>
      </c>
      <c r="D52" s="93" t="s">
        <v>938</v>
      </c>
      <c r="E52" s="93" t="s">
        <v>155</v>
      </c>
      <c r="F52" s="106">
        <v>43474</v>
      </c>
      <c r="G52" s="87">
        <v>379376.93</v>
      </c>
      <c r="H52" s="89">
        <v>2.7425999999999999</v>
      </c>
      <c r="I52" s="87">
        <v>10.404879999999999</v>
      </c>
      <c r="J52" s="88">
        <f t="shared" si="1"/>
        <v>-1.0779274716242546E-2</v>
      </c>
      <c r="K52" s="88">
        <f>I52/'סכום נכסי הקרן'!$C$42</f>
        <v>1.236999761637828E-5</v>
      </c>
    </row>
    <row r="53" spans="2:11">
      <c r="B53" s="86" t="s">
        <v>1140</v>
      </c>
      <c r="C53" s="80" t="s">
        <v>1143</v>
      </c>
      <c r="D53" s="93" t="s">
        <v>938</v>
      </c>
      <c r="E53" s="93" t="s">
        <v>153</v>
      </c>
      <c r="F53" s="106">
        <v>43451</v>
      </c>
      <c r="G53" s="87">
        <v>20317.3</v>
      </c>
      <c r="H53" s="89">
        <v>3.383</v>
      </c>
      <c r="I53" s="87">
        <v>0.68734000000000006</v>
      </c>
      <c r="J53" s="88">
        <f t="shared" si="1"/>
        <v>-7.120722856450198E-4</v>
      </c>
      <c r="K53" s="88">
        <f>I53/'סכום נכסי הקרן'!$C$42</f>
        <v>8.1715446613910482E-7</v>
      </c>
    </row>
    <row r="54" spans="2:11">
      <c r="B54" s="86" t="s">
        <v>1140</v>
      </c>
      <c r="C54" s="80" t="s">
        <v>1144</v>
      </c>
      <c r="D54" s="93" t="s">
        <v>938</v>
      </c>
      <c r="E54" s="93" t="s">
        <v>153</v>
      </c>
      <c r="F54" s="106">
        <v>43383</v>
      </c>
      <c r="G54" s="87">
        <v>1263936</v>
      </c>
      <c r="H54" s="89">
        <v>-0.54920000000000002</v>
      </c>
      <c r="I54" s="87">
        <v>-6.9421499999999998</v>
      </c>
      <c r="J54" s="88">
        <f t="shared" si="1"/>
        <v>7.1919466607364242E-3</v>
      </c>
      <c r="K54" s="88">
        <f>I54/'סכום נכסי הקרן'!$C$42</f>
        <v>-8.2532791298448893E-6</v>
      </c>
    </row>
    <row r="55" spans="2:11">
      <c r="B55" s="86" t="s">
        <v>1140</v>
      </c>
      <c r="C55" s="80" t="s">
        <v>1145</v>
      </c>
      <c r="D55" s="93" t="s">
        <v>938</v>
      </c>
      <c r="E55" s="93" t="s">
        <v>153</v>
      </c>
      <c r="F55" s="106">
        <v>43444</v>
      </c>
      <c r="G55" s="87">
        <v>180696.5</v>
      </c>
      <c r="H55" s="89">
        <v>1.0424</v>
      </c>
      <c r="I55" s="87">
        <v>1.8836300000000001</v>
      </c>
      <c r="J55" s="88">
        <f t="shared" si="1"/>
        <v>-1.9514079195296777E-3</v>
      </c>
      <c r="K55" s="88">
        <f>I55/'סכום נכסי הקרן'!$C$42</f>
        <v>2.2393817718357756E-6</v>
      </c>
    </row>
    <row r="56" spans="2:11">
      <c r="B56" s="86" t="s">
        <v>1140</v>
      </c>
      <c r="C56" s="80" t="s">
        <v>1146</v>
      </c>
      <c r="D56" s="93" t="s">
        <v>938</v>
      </c>
      <c r="E56" s="93" t="s">
        <v>155</v>
      </c>
      <c r="F56" s="106">
        <v>43502</v>
      </c>
      <c r="G56" s="87">
        <v>1631280</v>
      </c>
      <c r="H56" s="89">
        <v>-1.9078999999999999</v>
      </c>
      <c r="I56" s="87">
        <v>-31.123619999999999</v>
      </c>
      <c r="J56" s="88">
        <f t="shared" si="1"/>
        <v>3.224352901176572E-2</v>
      </c>
      <c r="K56" s="88">
        <f>I56/'סכום נכסי הקרן'!$C$42</f>
        <v>-3.7001782357226936E-5</v>
      </c>
    </row>
    <row r="57" spans="2:11">
      <c r="B57" s="86" t="s">
        <v>1140</v>
      </c>
      <c r="C57" s="80" t="s">
        <v>1147</v>
      </c>
      <c r="D57" s="93" t="s">
        <v>938</v>
      </c>
      <c r="E57" s="93" t="s">
        <v>153</v>
      </c>
      <c r="F57" s="106">
        <v>43474</v>
      </c>
      <c r="G57" s="87">
        <v>244013.74</v>
      </c>
      <c r="H57" s="89">
        <v>4.7670000000000003</v>
      </c>
      <c r="I57" s="87">
        <v>11.632020000000001</v>
      </c>
      <c r="J57" s="88">
        <f t="shared" si="1"/>
        <v>-1.2050570413577827E-2</v>
      </c>
      <c r="K57" s="88">
        <f>I57/'סכום נכסי הקרן'!$C$42</f>
        <v>1.3828901407192058E-5</v>
      </c>
    </row>
    <row r="58" spans="2:11">
      <c r="B58" s="86" t="s">
        <v>1140</v>
      </c>
      <c r="C58" s="80" t="s">
        <v>1148</v>
      </c>
      <c r="D58" s="93" t="s">
        <v>938</v>
      </c>
      <c r="E58" s="93" t="s">
        <v>155</v>
      </c>
      <c r="F58" s="106">
        <v>43440</v>
      </c>
      <c r="G58" s="87">
        <v>2470312.06</v>
      </c>
      <c r="H58" s="89">
        <v>1.9590000000000001</v>
      </c>
      <c r="I58" s="87">
        <v>48.39311</v>
      </c>
      <c r="J58" s="88">
        <f t="shared" si="1"/>
        <v>-5.0134420297335905E-2</v>
      </c>
      <c r="K58" s="88">
        <f>I58/'סכום נכסי הקרן'!$C$42</f>
        <v>5.7532874511684135E-5</v>
      </c>
    </row>
    <row r="59" spans="2:11">
      <c r="B59" s="86" t="s">
        <v>1140</v>
      </c>
      <c r="C59" s="80" t="s">
        <v>1149</v>
      </c>
      <c r="D59" s="93" t="s">
        <v>938</v>
      </c>
      <c r="E59" s="93" t="s">
        <v>155</v>
      </c>
      <c r="F59" s="106">
        <v>43489</v>
      </c>
      <c r="G59" s="87">
        <v>2835284.48</v>
      </c>
      <c r="H59" s="89">
        <v>1.8967000000000001</v>
      </c>
      <c r="I59" s="87">
        <v>53.775730000000003</v>
      </c>
      <c r="J59" s="88">
        <f t="shared" si="1"/>
        <v>-5.571072100173053E-2</v>
      </c>
      <c r="K59" s="88">
        <f>I59/'סכום נכסי הקרן'!$C$42</f>
        <v>6.3932083014797101E-5</v>
      </c>
    </row>
    <row r="60" spans="2:11">
      <c r="B60" s="86" t="s">
        <v>1140</v>
      </c>
      <c r="C60" s="80" t="s">
        <v>1150</v>
      </c>
      <c r="D60" s="93" t="s">
        <v>938</v>
      </c>
      <c r="E60" s="93" t="s">
        <v>156</v>
      </c>
      <c r="F60" s="106">
        <v>43430</v>
      </c>
      <c r="G60" s="87">
        <v>706469.4</v>
      </c>
      <c r="H60" s="89">
        <v>-0.86319999999999997</v>
      </c>
      <c r="I60" s="87">
        <v>-6.0979899999999994</v>
      </c>
      <c r="J60" s="88">
        <f t="shared" si="1"/>
        <v>6.3174115825362608E-3</v>
      </c>
      <c r="K60" s="88">
        <f>I60/'סכום נכסי הקרן'!$C$42</f>
        <v>-7.2496868550813267E-6</v>
      </c>
    </row>
    <row r="61" spans="2:11">
      <c r="B61" s="86" t="s">
        <v>1140</v>
      </c>
      <c r="C61" s="80" t="s">
        <v>1151</v>
      </c>
      <c r="D61" s="93" t="s">
        <v>938</v>
      </c>
      <c r="E61" s="93" t="s">
        <v>153</v>
      </c>
      <c r="F61" s="106">
        <v>43417</v>
      </c>
      <c r="G61" s="87">
        <v>1586287.26</v>
      </c>
      <c r="H61" s="89">
        <v>1.5888</v>
      </c>
      <c r="I61" s="87">
        <v>25.202990000000003</v>
      </c>
      <c r="J61" s="88">
        <f t="shared" si="1"/>
        <v>-2.6109859304548809E-2</v>
      </c>
      <c r="K61" s="88">
        <f>I61/'סכום נכסי הקרן'!$C$42</f>
        <v>2.9962952597781589E-5</v>
      </c>
    </row>
    <row r="62" spans="2:11">
      <c r="B62" s="86" t="s">
        <v>1140</v>
      </c>
      <c r="C62" s="80" t="s">
        <v>1152</v>
      </c>
      <c r="D62" s="93" t="s">
        <v>938</v>
      </c>
      <c r="E62" s="93" t="s">
        <v>156</v>
      </c>
      <c r="F62" s="106">
        <v>43503</v>
      </c>
      <c r="G62" s="87">
        <v>283956</v>
      </c>
      <c r="H62" s="89">
        <v>0.66720000000000002</v>
      </c>
      <c r="I62" s="87">
        <v>1.89453</v>
      </c>
      <c r="J62" s="88">
        <f t="shared" si="1"/>
        <v>-1.9627001299546941E-3</v>
      </c>
      <c r="K62" s="88">
        <f>I62/'סכום נכסי הקרן'!$C$42</f>
        <v>2.2523404002888209E-6</v>
      </c>
    </row>
    <row r="63" spans="2:11">
      <c r="B63" s="86" t="s">
        <v>1140</v>
      </c>
      <c r="C63" s="80" t="s">
        <v>1153</v>
      </c>
      <c r="D63" s="93" t="s">
        <v>938</v>
      </c>
      <c r="E63" s="93" t="s">
        <v>155</v>
      </c>
      <c r="F63" s="106">
        <v>43488</v>
      </c>
      <c r="G63" s="87">
        <v>2079410.8</v>
      </c>
      <c r="H63" s="89">
        <v>1.6446000000000001</v>
      </c>
      <c r="I63" s="87">
        <v>34.197580000000002</v>
      </c>
      <c r="J63" s="88">
        <f t="shared" si="1"/>
        <v>-3.5428098108837569E-2</v>
      </c>
      <c r="K63" s="88">
        <f>I63/'סכום נכסי הקרן'!$C$42</f>
        <v>4.065630579938506E-5</v>
      </c>
    </row>
    <row r="64" spans="2:11">
      <c r="B64" s="86" t="s">
        <v>1140</v>
      </c>
      <c r="C64" s="80" t="s">
        <v>1154</v>
      </c>
      <c r="D64" s="93" t="s">
        <v>938</v>
      </c>
      <c r="E64" s="93" t="s">
        <v>153</v>
      </c>
      <c r="F64" s="106">
        <v>43507</v>
      </c>
      <c r="G64" s="87">
        <v>326880</v>
      </c>
      <c r="H64" s="89">
        <v>0.69889999999999997</v>
      </c>
      <c r="I64" s="87">
        <v>2.2846500000000001</v>
      </c>
      <c r="J64" s="88">
        <f t="shared" si="1"/>
        <v>-2.3668576649094981E-3</v>
      </c>
      <c r="K64" s="88">
        <f>I64/'סכום נכסי הקרן'!$C$42</f>
        <v>2.7161404124082781E-6</v>
      </c>
    </row>
    <row r="65" spans="2:11">
      <c r="B65" s="86" t="s">
        <v>1140</v>
      </c>
      <c r="C65" s="80" t="s">
        <v>1155</v>
      </c>
      <c r="D65" s="93" t="s">
        <v>938</v>
      </c>
      <c r="E65" s="93" t="s">
        <v>156</v>
      </c>
      <c r="F65" s="106">
        <v>43460</v>
      </c>
      <c r="G65" s="87">
        <v>478992.52</v>
      </c>
      <c r="H65" s="89">
        <v>-2.2088000000000001</v>
      </c>
      <c r="I65" s="87">
        <v>-10.580120000000001</v>
      </c>
      <c r="J65" s="88">
        <f t="shared" si="1"/>
        <v>1.0960820308433362E-2</v>
      </c>
      <c r="K65" s="88">
        <f>I65/'סכום נכסי הקרן'!$C$42</f>
        <v>-1.2578334318223391E-5</v>
      </c>
    </row>
    <row r="66" spans="2:11">
      <c r="B66" s="86" t="s">
        <v>1140</v>
      </c>
      <c r="C66" s="80" t="s">
        <v>1156</v>
      </c>
      <c r="D66" s="93" t="s">
        <v>938</v>
      </c>
      <c r="E66" s="93" t="s">
        <v>156</v>
      </c>
      <c r="F66" s="106">
        <v>43489</v>
      </c>
      <c r="G66" s="87">
        <v>675830.94</v>
      </c>
      <c r="H66" s="89">
        <v>0.48530000000000001</v>
      </c>
      <c r="I66" s="87">
        <v>3.2801100000000001</v>
      </c>
      <c r="J66" s="88">
        <f t="shared" si="1"/>
        <v>-3.3981369116697501E-3</v>
      </c>
      <c r="K66" s="88">
        <f>I66/'סכום נכסי הקרן'!$C$42</f>
        <v>3.8996079610200758E-6</v>
      </c>
    </row>
    <row r="67" spans="2:11">
      <c r="B67" s="86" t="s">
        <v>1140</v>
      </c>
      <c r="C67" s="80" t="s">
        <v>1157</v>
      </c>
      <c r="D67" s="93" t="s">
        <v>938</v>
      </c>
      <c r="E67" s="93" t="s">
        <v>155</v>
      </c>
      <c r="F67" s="106">
        <v>43417</v>
      </c>
      <c r="G67" s="87">
        <v>2232159.1</v>
      </c>
      <c r="H67" s="89">
        <v>1.6717</v>
      </c>
      <c r="I67" s="87">
        <v>37.314869999999999</v>
      </c>
      <c r="J67" s="88">
        <f t="shared" si="1"/>
        <v>-3.865755633230538E-2</v>
      </c>
      <c r="K67" s="88">
        <f>I67/'סכום נכסי הקרן'!$C$42</f>
        <v>4.436234276180652E-5</v>
      </c>
    </row>
    <row r="68" spans="2:11">
      <c r="B68" s="86" t="s">
        <v>1140</v>
      </c>
      <c r="C68" s="80" t="s">
        <v>1158</v>
      </c>
      <c r="D68" s="93" t="s">
        <v>938</v>
      </c>
      <c r="E68" s="93" t="s">
        <v>153</v>
      </c>
      <c r="F68" s="106">
        <v>43412</v>
      </c>
      <c r="G68" s="87">
        <v>1188298.04</v>
      </c>
      <c r="H68" s="89">
        <v>4.5498000000000003</v>
      </c>
      <c r="I68" s="87">
        <v>54.064620000000005</v>
      </c>
      <c r="J68" s="88">
        <f t="shared" si="1"/>
        <v>-5.6010006017297775E-2</v>
      </c>
      <c r="K68" s="88">
        <f>I68/'סכום נכסי הקרן'!$C$42</f>
        <v>6.4275534223402634E-5</v>
      </c>
    </row>
    <row r="69" spans="2:11">
      <c r="B69" s="86" t="s">
        <v>1140</v>
      </c>
      <c r="C69" s="80" t="s">
        <v>1159</v>
      </c>
      <c r="D69" s="93" t="s">
        <v>938</v>
      </c>
      <c r="E69" s="93" t="s">
        <v>153</v>
      </c>
      <c r="F69" s="106">
        <v>43377</v>
      </c>
      <c r="G69" s="87">
        <v>196147.61</v>
      </c>
      <c r="H69" s="89">
        <v>4.2847999999999997</v>
      </c>
      <c r="I69" s="87">
        <v>8.4045199999999998</v>
      </c>
      <c r="J69" s="88">
        <f t="shared" si="1"/>
        <v>-8.706936546904416E-3</v>
      </c>
      <c r="K69" s="88">
        <f>I69/'סכום נכסי הקרן'!$C$42</f>
        <v>9.9918396335953505E-6</v>
      </c>
    </row>
    <row r="70" spans="2:11">
      <c r="B70" s="86" t="s">
        <v>1140</v>
      </c>
      <c r="C70" s="80" t="s">
        <v>1160</v>
      </c>
      <c r="D70" s="93" t="s">
        <v>938</v>
      </c>
      <c r="E70" s="93" t="s">
        <v>155</v>
      </c>
      <c r="F70" s="106">
        <v>43402</v>
      </c>
      <c r="G70" s="87">
        <v>7457361.4299999997</v>
      </c>
      <c r="H70" s="89">
        <v>2.8858999999999999</v>
      </c>
      <c r="I70" s="87">
        <v>215.21020999999999</v>
      </c>
      <c r="J70" s="88">
        <f t="shared" si="1"/>
        <v>-0.22295403458091292</v>
      </c>
      <c r="K70" s="88">
        <f>I70/'סכום נכסי הקרן'!$C$42</f>
        <v>2.5585588538457624E-4</v>
      </c>
    </row>
    <row r="71" spans="2:11">
      <c r="B71" s="86" t="s">
        <v>1140</v>
      </c>
      <c r="C71" s="80" t="s">
        <v>1161</v>
      </c>
      <c r="D71" s="93" t="s">
        <v>938</v>
      </c>
      <c r="E71" s="93" t="s">
        <v>153</v>
      </c>
      <c r="F71" s="106">
        <v>43516</v>
      </c>
      <c r="G71" s="87">
        <v>609186.03</v>
      </c>
      <c r="H71" s="89">
        <v>0.3533</v>
      </c>
      <c r="I71" s="87">
        <v>2.1520300000000003</v>
      </c>
      <c r="J71" s="88">
        <f t="shared" si="1"/>
        <v>-2.2294656514631073E-3</v>
      </c>
      <c r="K71" s="88">
        <f>I71/'סכום נכסי הקרן'!$C$42</f>
        <v>2.5584731366795734E-6</v>
      </c>
    </row>
    <row r="72" spans="2:11">
      <c r="B72" s="86" t="s">
        <v>1140</v>
      </c>
      <c r="C72" s="80" t="s">
        <v>1162</v>
      </c>
      <c r="D72" s="93" t="s">
        <v>938</v>
      </c>
      <c r="E72" s="93" t="s">
        <v>155</v>
      </c>
      <c r="F72" s="106">
        <v>43517</v>
      </c>
      <c r="G72" s="87">
        <v>458273.41</v>
      </c>
      <c r="H72" s="89">
        <v>1.4148000000000001</v>
      </c>
      <c r="I72" s="87">
        <v>6.4836400000000003</v>
      </c>
      <c r="J72" s="88">
        <f t="shared" si="1"/>
        <v>-6.7169382752342022E-3</v>
      </c>
      <c r="K72" s="88">
        <f>I72/'סכום נכסי הקרן'!$C$42</f>
        <v>7.7081726406700395E-6</v>
      </c>
    </row>
    <row r="73" spans="2:11">
      <c r="B73" s="86" t="s">
        <v>1140</v>
      </c>
      <c r="C73" s="80" t="s">
        <v>1163</v>
      </c>
      <c r="D73" s="93" t="s">
        <v>938</v>
      </c>
      <c r="E73" s="93" t="s">
        <v>153</v>
      </c>
      <c r="F73" s="106">
        <v>43524</v>
      </c>
      <c r="G73" s="87">
        <v>165689.66</v>
      </c>
      <c r="H73" s="89">
        <v>1.8848</v>
      </c>
      <c r="I73" s="87">
        <v>3.1229499999999999</v>
      </c>
      <c r="J73" s="88">
        <f t="shared" si="1"/>
        <v>-3.2353218850279548E-3</v>
      </c>
      <c r="K73" s="88">
        <f>I73/'סכום נכסי הקרן'!$C$42</f>
        <v>3.712765938297083E-6</v>
      </c>
    </row>
    <row r="74" spans="2:11">
      <c r="B74" s="86" t="s">
        <v>1140</v>
      </c>
      <c r="C74" s="80" t="s">
        <v>1164</v>
      </c>
      <c r="D74" s="93" t="s">
        <v>938</v>
      </c>
      <c r="E74" s="93" t="s">
        <v>153</v>
      </c>
      <c r="F74" s="106">
        <v>43524</v>
      </c>
      <c r="G74" s="87">
        <v>9505547.1699999999</v>
      </c>
      <c r="H74" s="89">
        <v>0.311</v>
      </c>
      <c r="I74" s="87">
        <v>29.562159999999999</v>
      </c>
      <c r="J74" s="88">
        <f t="shared" si="1"/>
        <v>-3.0625883608990857E-2</v>
      </c>
      <c r="K74" s="88">
        <f>I74/'סכום נכסי הקרן'!$C$42</f>
        <v>3.514541722105333E-5</v>
      </c>
    </row>
    <row r="75" spans="2:11">
      <c r="B75" s="86" t="s">
        <v>1140</v>
      </c>
      <c r="C75" s="80" t="s">
        <v>1165</v>
      </c>
      <c r="D75" s="93" t="s">
        <v>938</v>
      </c>
      <c r="E75" s="93" t="s">
        <v>155</v>
      </c>
      <c r="F75" s="106">
        <v>43529</v>
      </c>
      <c r="G75" s="87">
        <v>1316857.44</v>
      </c>
      <c r="H75" s="89">
        <v>1.0955999999999999</v>
      </c>
      <c r="I75" s="87">
        <v>14.42769</v>
      </c>
      <c r="J75" s="88">
        <f t="shared" si="1"/>
        <v>-1.4946835910725107E-2</v>
      </c>
      <c r="K75" s="88">
        <f>I75/'סכום נכסי הקרן'!$C$42</f>
        <v>1.7152575609698985E-5</v>
      </c>
    </row>
    <row r="76" spans="2:11">
      <c r="B76" s="86" t="s">
        <v>1140</v>
      </c>
      <c r="C76" s="80" t="s">
        <v>1166</v>
      </c>
      <c r="D76" s="93" t="s">
        <v>938</v>
      </c>
      <c r="E76" s="93" t="s">
        <v>156</v>
      </c>
      <c r="F76" s="106">
        <v>43536</v>
      </c>
      <c r="G76" s="87">
        <v>1365385.39</v>
      </c>
      <c r="H76" s="89">
        <v>0.76749999999999996</v>
      </c>
      <c r="I76" s="87">
        <v>10.479299999999999</v>
      </c>
      <c r="J76" s="88">
        <f t="shared" si="1"/>
        <v>-1.0856372541914999E-2</v>
      </c>
      <c r="K76" s="88">
        <f>I76/'סכום נכסי הקרן'!$C$42</f>
        <v>1.2458472949357696E-5</v>
      </c>
    </row>
    <row r="77" spans="2:11">
      <c r="B77" s="86" t="s">
        <v>1140</v>
      </c>
      <c r="C77" s="80" t="s">
        <v>1167</v>
      </c>
      <c r="D77" s="93" t="s">
        <v>938</v>
      </c>
      <c r="E77" s="93" t="s">
        <v>155</v>
      </c>
      <c r="F77" s="106">
        <v>43536</v>
      </c>
      <c r="G77" s="87">
        <v>489384</v>
      </c>
      <c r="H77" s="89">
        <v>-0.56140000000000001</v>
      </c>
      <c r="I77" s="87">
        <v>-2.7473700000000001</v>
      </c>
      <c r="J77" s="88">
        <f t="shared" si="1"/>
        <v>2.8462275371905579E-3</v>
      </c>
      <c r="K77" s="88">
        <f>I77/'סכום נכסי הקרן'!$C$42</f>
        <v>-3.2662520232149915E-6</v>
      </c>
    </row>
    <row r="78" spans="2:11">
      <c r="B78" s="86" t="s">
        <v>1140</v>
      </c>
      <c r="C78" s="80" t="s">
        <v>1168</v>
      </c>
      <c r="D78" s="93" t="s">
        <v>938</v>
      </c>
      <c r="E78" s="93" t="s">
        <v>155</v>
      </c>
      <c r="F78" s="106">
        <v>43537</v>
      </c>
      <c r="G78" s="87">
        <v>1038986.99</v>
      </c>
      <c r="H78" s="89">
        <v>0.79830000000000001</v>
      </c>
      <c r="I78" s="87">
        <v>8.2942499999999999</v>
      </c>
      <c r="J78" s="88">
        <f t="shared" si="1"/>
        <v>-8.592698744742347E-3</v>
      </c>
      <c r="K78" s="88">
        <f>I78/'סכום נכסי הקרן'!$C$42</f>
        <v>9.8607434905203674E-6</v>
      </c>
    </row>
    <row r="79" spans="2:11">
      <c r="B79" s="86" t="s">
        <v>1140</v>
      </c>
      <c r="C79" s="80" t="s">
        <v>1169</v>
      </c>
      <c r="D79" s="93" t="s">
        <v>938</v>
      </c>
      <c r="E79" s="93" t="s">
        <v>156</v>
      </c>
      <c r="F79" s="106">
        <v>43537</v>
      </c>
      <c r="G79" s="87">
        <v>962552.64</v>
      </c>
      <c r="H79" s="89">
        <v>1.2828999999999999</v>
      </c>
      <c r="I79" s="87">
        <v>12.348549999999999</v>
      </c>
      <c r="J79" s="88">
        <f t="shared" si="1"/>
        <v>-1.2792883031544517E-2</v>
      </c>
      <c r="K79" s="88">
        <f>I79/'סכום נכסי הקרן'!$C$42</f>
        <v>1.468075884255542E-5</v>
      </c>
    </row>
    <row r="80" spans="2:11">
      <c r="B80" s="86" t="s">
        <v>1140</v>
      </c>
      <c r="C80" s="80" t="s">
        <v>1170</v>
      </c>
      <c r="D80" s="93" t="s">
        <v>938</v>
      </c>
      <c r="E80" s="93" t="s">
        <v>155</v>
      </c>
      <c r="F80" s="106">
        <v>43538</v>
      </c>
      <c r="G80" s="87">
        <v>538498.48</v>
      </c>
      <c r="H80" s="89">
        <v>0.85129999999999995</v>
      </c>
      <c r="I80" s="87">
        <v>4.5843500000000006</v>
      </c>
      <c r="J80" s="88">
        <f t="shared" si="1"/>
        <v>-4.7493068680663818E-3</v>
      </c>
      <c r="K80" s="88">
        <f>I80/'סכום נכסי הקרן'!$C$42</f>
        <v>5.4501732430017249E-6</v>
      </c>
    </row>
    <row r="81" spans="2:11">
      <c r="B81" s="86" t="s">
        <v>1140</v>
      </c>
      <c r="C81" s="80" t="s">
        <v>1171</v>
      </c>
      <c r="D81" s="93" t="s">
        <v>938</v>
      </c>
      <c r="E81" s="93" t="s">
        <v>156</v>
      </c>
      <c r="F81" s="106">
        <v>43542</v>
      </c>
      <c r="G81" s="87">
        <v>1183150</v>
      </c>
      <c r="H81" s="89">
        <v>-1.5781000000000001</v>
      </c>
      <c r="I81" s="87">
        <v>-18.671050000000001</v>
      </c>
      <c r="J81" s="88">
        <f t="shared" si="1"/>
        <v>1.9342883069357882E-2</v>
      </c>
      <c r="K81" s="88">
        <f>I81/'סכום נכסי הקרן'!$C$42</f>
        <v>-2.2197357777819613E-5</v>
      </c>
    </row>
    <row r="82" spans="2:11">
      <c r="B82" s="86" t="s">
        <v>1140</v>
      </c>
      <c r="C82" s="80" t="s">
        <v>1172</v>
      </c>
      <c r="D82" s="93" t="s">
        <v>938</v>
      </c>
      <c r="E82" s="93" t="s">
        <v>153</v>
      </c>
      <c r="F82" s="106">
        <v>43543</v>
      </c>
      <c r="G82" s="87">
        <v>1926392.06</v>
      </c>
      <c r="H82" s="89">
        <v>-0.49509999999999998</v>
      </c>
      <c r="I82" s="87">
        <v>-9.5375200000000007</v>
      </c>
      <c r="J82" s="88">
        <f t="shared" si="1"/>
        <v>9.8807048415414343E-3</v>
      </c>
      <c r="K82" s="88">
        <f>I82/'סכום נכסי הקרן'!$C$42</f>
        <v>-1.1338823673714662E-5</v>
      </c>
    </row>
    <row r="83" spans="2:11">
      <c r="B83" s="86" t="s">
        <v>1140</v>
      </c>
      <c r="C83" s="80" t="s">
        <v>1173</v>
      </c>
      <c r="D83" s="93" t="s">
        <v>938</v>
      </c>
      <c r="E83" s="93" t="s">
        <v>155</v>
      </c>
      <c r="F83" s="106">
        <v>43552</v>
      </c>
      <c r="G83" s="87">
        <v>659164.42000000004</v>
      </c>
      <c r="H83" s="89">
        <v>0.31280000000000002</v>
      </c>
      <c r="I83" s="87">
        <v>2.0617100000000002</v>
      </c>
      <c r="J83" s="88">
        <f t="shared" si="1"/>
        <v>-2.1358957023266418E-3</v>
      </c>
      <c r="K83" s="88">
        <f>I83/'סכום נכסי הקרן'!$C$42</f>
        <v>2.4510948502686499E-6</v>
      </c>
    </row>
    <row r="84" spans="2:11">
      <c r="C84" s="1"/>
      <c r="D84" s="1"/>
    </row>
    <row r="85" spans="2:11">
      <c r="C85" s="1"/>
      <c r="D85" s="1"/>
    </row>
    <row r="86" spans="2:11">
      <c r="C86" s="1"/>
      <c r="D86" s="1"/>
    </row>
    <row r="87" spans="2:11">
      <c r="B87" s="95" t="s">
        <v>239</v>
      </c>
      <c r="C87" s="1"/>
      <c r="D87" s="1"/>
    </row>
    <row r="88" spans="2:11">
      <c r="B88" s="95" t="s">
        <v>102</v>
      </c>
      <c r="C88" s="1"/>
      <c r="D88" s="1"/>
    </row>
    <row r="89" spans="2:11">
      <c r="B89" s="95" t="s">
        <v>222</v>
      </c>
      <c r="C89" s="1"/>
      <c r="D89" s="1"/>
    </row>
    <row r="90" spans="2:11">
      <c r="B90" s="95" t="s">
        <v>230</v>
      </c>
      <c r="C90" s="1"/>
      <c r="D90" s="1"/>
    </row>
    <row r="91" spans="2:11">
      <c r="C91" s="1"/>
      <c r="D91" s="1"/>
    </row>
    <row r="92" spans="2:11">
      <c r="C92" s="1"/>
      <c r="D92" s="1"/>
    </row>
    <row r="93" spans="2:11">
      <c r="C93" s="1"/>
      <c r="D93" s="1"/>
    </row>
    <row r="94" spans="2:11">
      <c r="C94" s="1"/>
      <c r="D94" s="1"/>
    </row>
    <row r="95" spans="2:11">
      <c r="C95" s="1"/>
      <c r="D95" s="1"/>
    </row>
    <row r="96" spans="2:11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169</v>
      </c>
      <c r="C1" s="78" t="s" vm="1">
        <v>240</v>
      </c>
    </row>
    <row r="2" spans="2:78">
      <c r="B2" s="57" t="s">
        <v>168</v>
      </c>
      <c r="C2" s="78" t="s">
        <v>241</v>
      </c>
    </row>
    <row r="3" spans="2:78">
      <c r="B3" s="57" t="s">
        <v>170</v>
      </c>
      <c r="C3" s="78" t="s">
        <v>242</v>
      </c>
    </row>
    <row r="4" spans="2:78">
      <c r="B4" s="57" t="s">
        <v>171</v>
      </c>
      <c r="C4" s="78">
        <v>2142</v>
      </c>
    </row>
    <row r="6" spans="2:78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78" ht="26.25" customHeight="1">
      <c r="B7" s="142" t="s">
        <v>90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78" s="3" customFormat="1" ht="47.25">
      <c r="B8" s="23" t="s">
        <v>106</v>
      </c>
      <c r="C8" s="31" t="s">
        <v>37</v>
      </c>
      <c r="D8" s="31" t="s">
        <v>41</v>
      </c>
      <c r="E8" s="31" t="s">
        <v>15</v>
      </c>
      <c r="F8" s="31" t="s">
        <v>53</v>
      </c>
      <c r="G8" s="31" t="s">
        <v>92</v>
      </c>
      <c r="H8" s="31" t="s">
        <v>18</v>
      </c>
      <c r="I8" s="31" t="s">
        <v>91</v>
      </c>
      <c r="J8" s="31" t="s">
        <v>17</v>
      </c>
      <c r="K8" s="31" t="s">
        <v>19</v>
      </c>
      <c r="L8" s="31" t="s">
        <v>224</v>
      </c>
      <c r="M8" s="31" t="s">
        <v>223</v>
      </c>
      <c r="N8" s="31" t="s">
        <v>100</v>
      </c>
      <c r="O8" s="31" t="s">
        <v>48</v>
      </c>
      <c r="P8" s="31" t="s">
        <v>172</v>
      </c>
      <c r="Q8" s="32" t="s">
        <v>174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231</v>
      </c>
      <c r="M9" s="17"/>
      <c r="N9" s="17" t="s">
        <v>227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103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239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102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169</v>
      </c>
      <c r="C1" s="78" t="s" vm="1">
        <v>240</v>
      </c>
    </row>
    <row r="2" spans="2:61">
      <c r="B2" s="57" t="s">
        <v>168</v>
      </c>
      <c r="C2" s="78" t="s">
        <v>241</v>
      </c>
    </row>
    <row r="3" spans="2:61">
      <c r="B3" s="57" t="s">
        <v>170</v>
      </c>
      <c r="C3" s="78" t="s">
        <v>242</v>
      </c>
    </row>
    <row r="4" spans="2:61">
      <c r="B4" s="57" t="s">
        <v>171</v>
      </c>
      <c r="C4" s="78">
        <v>2142</v>
      </c>
    </row>
    <row r="6" spans="2:61" ht="26.25" customHeight="1">
      <c r="B6" s="142" t="s">
        <v>201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61" s="3" customFormat="1" ht="78.75">
      <c r="B7" s="23" t="s">
        <v>106</v>
      </c>
      <c r="C7" s="31" t="s">
        <v>213</v>
      </c>
      <c r="D7" s="31" t="s">
        <v>37</v>
      </c>
      <c r="E7" s="31" t="s">
        <v>107</v>
      </c>
      <c r="F7" s="31" t="s">
        <v>15</v>
      </c>
      <c r="G7" s="31" t="s">
        <v>92</v>
      </c>
      <c r="H7" s="31" t="s">
        <v>53</v>
      </c>
      <c r="I7" s="31" t="s">
        <v>18</v>
      </c>
      <c r="J7" s="31" t="s">
        <v>91</v>
      </c>
      <c r="K7" s="14" t="s">
        <v>32</v>
      </c>
      <c r="L7" s="71" t="s">
        <v>19</v>
      </c>
      <c r="M7" s="31" t="s">
        <v>224</v>
      </c>
      <c r="N7" s="31" t="s">
        <v>223</v>
      </c>
      <c r="O7" s="31" t="s">
        <v>100</v>
      </c>
      <c r="P7" s="31" t="s">
        <v>172</v>
      </c>
      <c r="Q7" s="32" t="s">
        <v>174</v>
      </c>
      <c r="R7" s="1"/>
      <c r="S7" s="1"/>
      <c r="T7" s="1"/>
      <c r="U7" s="1"/>
      <c r="V7" s="1"/>
      <c r="W7" s="1"/>
      <c r="BH7" s="3" t="s">
        <v>152</v>
      </c>
      <c r="BI7" s="3" t="s">
        <v>154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231</v>
      </c>
      <c r="N8" s="17"/>
      <c r="O8" s="17" t="s">
        <v>227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150</v>
      </c>
      <c r="BI8" s="3" t="s">
        <v>153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103</v>
      </c>
      <c r="R9" s="1"/>
      <c r="S9" s="1"/>
      <c r="T9" s="1"/>
      <c r="U9" s="1"/>
      <c r="V9" s="1"/>
      <c r="W9" s="1"/>
      <c r="BH9" s="4" t="s">
        <v>151</v>
      </c>
      <c r="BI9" s="4" t="s">
        <v>155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26</v>
      </c>
      <c r="BI10" s="4" t="s">
        <v>156</v>
      </c>
    </row>
    <row r="11" spans="2:61" ht="21.75" customHeight="1">
      <c r="B11" s="95" t="s">
        <v>239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162</v>
      </c>
    </row>
    <row r="12" spans="2:61">
      <c r="B12" s="95" t="s">
        <v>102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157</v>
      </c>
    </row>
    <row r="13" spans="2:61">
      <c r="B13" s="95" t="s">
        <v>222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158</v>
      </c>
    </row>
    <row r="14" spans="2:61">
      <c r="B14" s="95" t="s">
        <v>230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159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161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160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163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164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165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166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167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26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169</v>
      </c>
      <c r="C1" s="78" t="s" vm="1">
        <v>240</v>
      </c>
    </row>
    <row r="2" spans="2:64">
      <c r="B2" s="57" t="s">
        <v>168</v>
      </c>
      <c r="C2" s="78" t="s">
        <v>241</v>
      </c>
    </row>
    <row r="3" spans="2:64">
      <c r="B3" s="57" t="s">
        <v>170</v>
      </c>
      <c r="C3" s="78" t="s">
        <v>242</v>
      </c>
    </row>
    <row r="4" spans="2:64">
      <c r="B4" s="57" t="s">
        <v>171</v>
      </c>
      <c r="C4" s="78">
        <v>2142</v>
      </c>
    </row>
    <row r="6" spans="2:64" ht="26.25" customHeight="1">
      <c r="B6" s="142" t="s">
        <v>202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4" s="3" customFormat="1" ht="78.75">
      <c r="B7" s="60" t="s">
        <v>106</v>
      </c>
      <c r="C7" s="61" t="s">
        <v>37</v>
      </c>
      <c r="D7" s="61" t="s">
        <v>107</v>
      </c>
      <c r="E7" s="61" t="s">
        <v>15</v>
      </c>
      <c r="F7" s="61" t="s">
        <v>53</v>
      </c>
      <c r="G7" s="61" t="s">
        <v>18</v>
      </c>
      <c r="H7" s="61" t="s">
        <v>91</v>
      </c>
      <c r="I7" s="61" t="s">
        <v>42</v>
      </c>
      <c r="J7" s="61" t="s">
        <v>19</v>
      </c>
      <c r="K7" s="61" t="s">
        <v>224</v>
      </c>
      <c r="L7" s="61" t="s">
        <v>223</v>
      </c>
      <c r="M7" s="61" t="s">
        <v>100</v>
      </c>
      <c r="N7" s="61" t="s">
        <v>172</v>
      </c>
      <c r="O7" s="63" t="s">
        <v>174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231</v>
      </c>
      <c r="L8" s="33"/>
      <c r="M8" s="33" t="s">
        <v>227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239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102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222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230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D31" sqref="D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169</v>
      </c>
      <c r="C1" s="78" t="s" vm="1">
        <v>240</v>
      </c>
    </row>
    <row r="2" spans="2:56">
      <c r="B2" s="57" t="s">
        <v>168</v>
      </c>
      <c r="C2" s="78" t="s">
        <v>241</v>
      </c>
    </row>
    <row r="3" spans="2:56">
      <c r="B3" s="57" t="s">
        <v>170</v>
      </c>
      <c r="C3" s="78" t="s">
        <v>242</v>
      </c>
    </row>
    <row r="4" spans="2:56">
      <c r="B4" s="57" t="s">
        <v>171</v>
      </c>
      <c r="C4" s="78">
        <v>2142</v>
      </c>
    </row>
    <row r="6" spans="2:56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4"/>
    </row>
    <row r="7" spans="2:56" s="3" customFormat="1" ht="78.75">
      <c r="B7" s="60" t="s">
        <v>106</v>
      </c>
      <c r="C7" s="62" t="s">
        <v>44</v>
      </c>
      <c r="D7" s="62" t="s">
        <v>75</v>
      </c>
      <c r="E7" s="62" t="s">
        <v>45</v>
      </c>
      <c r="F7" s="62" t="s">
        <v>91</v>
      </c>
      <c r="G7" s="62" t="s">
        <v>214</v>
      </c>
      <c r="H7" s="62" t="s">
        <v>172</v>
      </c>
      <c r="I7" s="64" t="s">
        <v>173</v>
      </c>
      <c r="J7" s="77" t="s">
        <v>234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228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8"/>
      <c r="C11" s="79"/>
      <c r="D11" s="79"/>
      <c r="E11" s="79"/>
      <c r="F11" s="79"/>
      <c r="G11" s="79"/>
      <c r="H11" s="79"/>
      <c r="I11" s="79"/>
      <c r="J11" s="79"/>
    </row>
    <row r="12" spans="2:56">
      <c r="B12" s="108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169</v>
      </c>
      <c r="C1" s="78" t="s" vm="1">
        <v>240</v>
      </c>
    </row>
    <row r="2" spans="2:60">
      <c r="B2" s="57" t="s">
        <v>168</v>
      </c>
      <c r="C2" s="78" t="s">
        <v>241</v>
      </c>
    </row>
    <row r="3" spans="2:60">
      <c r="B3" s="57" t="s">
        <v>170</v>
      </c>
      <c r="C3" s="78" t="s">
        <v>242</v>
      </c>
    </row>
    <row r="4" spans="2:60">
      <c r="B4" s="57" t="s">
        <v>171</v>
      </c>
      <c r="C4" s="78">
        <v>2142</v>
      </c>
    </row>
    <row r="6" spans="2:60" ht="26.25" customHeight="1">
      <c r="B6" s="142" t="s">
        <v>204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66">
      <c r="B7" s="60" t="s">
        <v>106</v>
      </c>
      <c r="C7" s="60" t="s">
        <v>107</v>
      </c>
      <c r="D7" s="60" t="s">
        <v>15</v>
      </c>
      <c r="E7" s="60" t="s">
        <v>16</v>
      </c>
      <c r="F7" s="60" t="s">
        <v>46</v>
      </c>
      <c r="G7" s="60" t="s">
        <v>91</v>
      </c>
      <c r="H7" s="60" t="s">
        <v>43</v>
      </c>
      <c r="I7" s="60" t="s">
        <v>100</v>
      </c>
      <c r="J7" s="60" t="s">
        <v>172</v>
      </c>
      <c r="K7" s="60" t="s">
        <v>173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227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8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169</v>
      </c>
      <c r="C1" s="78" t="s" vm="1">
        <v>240</v>
      </c>
    </row>
    <row r="2" spans="2:60">
      <c r="B2" s="57" t="s">
        <v>168</v>
      </c>
      <c r="C2" s="78" t="s">
        <v>241</v>
      </c>
    </row>
    <row r="3" spans="2:60">
      <c r="B3" s="57" t="s">
        <v>170</v>
      </c>
      <c r="C3" s="78" t="s">
        <v>242</v>
      </c>
    </row>
    <row r="4" spans="2:60">
      <c r="B4" s="57" t="s">
        <v>171</v>
      </c>
      <c r="C4" s="78">
        <v>2142</v>
      </c>
    </row>
    <row r="6" spans="2:60" ht="26.25" customHeight="1">
      <c r="B6" s="142" t="s">
        <v>205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78.75">
      <c r="B7" s="60" t="s">
        <v>106</v>
      </c>
      <c r="C7" s="62" t="s">
        <v>37</v>
      </c>
      <c r="D7" s="62" t="s">
        <v>15</v>
      </c>
      <c r="E7" s="62" t="s">
        <v>16</v>
      </c>
      <c r="F7" s="62" t="s">
        <v>46</v>
      </c>
      <c r="G7" s="62" t="s">
        <v>91</v>
      </c>
      <c r="H7" s="62" t="s">
        <v>43</v>
      </c>
      <c r="I7" s="62" t="s">
        <v>100</v>
      </c>
      <c r="J7" s="62" t="s">
        <v>172</v>
      </c>
      <c r="K7" s="64" t="s">
        <v>173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227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8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169</v>
      </c>
      <c r="C1" s="78" t="s" vm="1">
        <v>240</v>
      </c>
    </row>
    <row r="2" spans="2:47">
      <c r="B2" s="57" t="s">
        <v>168</v>
      </c>
      <c r="C2" s="78" t="s">
        <v>241</v>
      </c>
    </row>
    <row r="3" spans="2:47">
      <c r="B3" s="57" t="s">
        <v>170</v>
      </c>
      <c r="C3" s="78" t="s">
        <v>242</v>
      </c>
    </row>
    <row r="4" spans="2:47">
      <c r="B4" s="57" t="s">
        <v>171</v>
      </c>
      <c r="C4" s="78">
        <v>2142</v>
      </c>
    </row>
    <row r="6" spans="2:47" ht="26.25" customHeight="1">
      <c r="B6" s="142" t="s">
        <v>206</v>
      </c>
      <c r="C6" s="143"/>
      <c r="D6" s="144"/>
    </row>
    <row r="7" spans="2:47" s="3" customFormat="1" ht="33">
      <c r="B7" s="60" t="s">
        <v>106</v>
      </c>
      <c r="C7" s="65" t="s">
        <v>97</v>
      </c>
      <c r="D7" s="66" t="s">
        <v>96</v>
      </c>
    </row>
    <row r="8" spans="2:47" s="3" customFormat="1">
      <c r="B8" s="16"/>
      <c r="C8" s="33" t="s">
        <v>227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8"/>
      <c r="C11" s="79"/>
      <c r="D11" s="79"/>
    </row>
    <row r="12" spans="2:47">
      <c r="B12" s="108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169</v>
      </c>
      <c r="C1" s="78" t="s" vm="1">
        <v>240</v>
      </c>
    </row>
    <row r="2" spans="2:18">
      <c r="B2" s="57" t="s">
        <v>168</v>
      </c>
      <c r="C2" s="78" t="s">
        <v>241</v>
      </c>
    </row>
    <row r="3" spans="2:18">
      <c r="B3" s="57" t="s">
        <v>170</v>
      </c>
      <c r="C3" s="78" t="s">
        <v>242</v>
      </c>
    </row>
    <row r="4" spans="2:18">
      <c r="B4" s="57" t="s">
        <v>171</v>
      </c>
      <c r="C4" s="78">
        <v>2142</v>
      </c>
    </row>
    <row r="6" spans="2:18" ht="26.25" customHeight="1">
      <c r="B6" s="142" t="s">
        <v>209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106</v>
      </c>
      <c r="C7" s="31" t="s">
        <v>37</v>
      </c>
      <c r="D7" s="31" t="s">
        <v>52</v>
      </c>
      <c r="E7" s="31" t="s">
        <v>15</v>
      </c>
      <c r="F7" s="31" t="s">
        <v>53</v>
      </c>
      <c r="G7" s="31" t="s">
        <v>92</v>
      </c>
      <c r="H7" s="31" t="s">
        <v>18</v>
      </c>
      <c r="I7" s="31" t="s">
        <v>91</v>
      </c>
      <c r="J7" s="31" t="s">
        <v>17</v>
      </c>
      <c r="K7" s="31" t="s">
        <v>207</v>
      </c>
      <c r="L7" s="31" t="s">
        <v>229</v>
      </c>
      <c r="M7" s="31" t="s">
        <v>208</v>
      </c>
      <c r="N7" s="31" t="s">
        <v>48</v>
      </c>
      <c r="O7" s="31" t="s">
        <v>172</v>
      </c>
      <c r="P7" s="32" t="s">
        <v>174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231</v>
      </c>
      <c r="M8" s="33" t="s">
        <v>227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239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102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230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J41" sqref="J4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169</v>
      </c>
      <c r="C1" s="78" t="s" vm="1">
        <v>240</v>
      </c>
    </row>
    <row r="2" spans="2:13">
      <c r="B2" s="57" t="s">
        <v>168</v>
      </c>
      <c r="C2" s="78" t="s">
        <v>241</v>
      </c>
    </row>
    <row r="3" spans="2:13">
      <c r="B3" s="57" t="s">
        <v>170</v>
      </c>
      <c r="C3" s="78" t="s">
        <v>242</v>
      </c>
    </row>
    <row r="4" spans="2:13">
      <c r="B4" s="57" t="s">
        <v>171</v>
      </c>
      <c r="C4" s="78">
        <v>2142</v>
      </c>
    </row>
    <row r="6" spans="2:13" ht="26.25" customHeight="1">
      <c r="B6" s="131" t="s">
        <v>198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</row>
    <row r="7" spans="2:13" s="3" customFormat="1" ht="63">
      <c r="B7" s="13" t="s">
        <v>105</v>
      </c>
      <c r="C7" s="14" t="s">
        <v>37</v>
      </c>
      <c r="D7" s="14" t="s">
        <v>107</v>
      </c>
      <c r="E7" s="14" t="s">
        <v>15</v>
      </c>
      <c r="F7" s="14" t="s">
        <v>53</v>
      </c>
      <c r="G7" s="14" t="s">
        <v>91</v>
      </c>
      <c r="H7" s="14" t="s">
        <v>17</v>
      </c>
      <c r="I7" s="14" t="s">
        <v>19</v>
      </c>
      <c r="J7" s="14" t="s">
        <v>49</v>
      </c>
      <c r="K7" s="14" t="s">
        <v>172</v>
      </c>
      <c r="L7" s="14" t="s">
        <v>173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227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97" t="s">
        <v>36</v>
      </c>
      <c r="C10" s="99"/>
      <c r="D10" s="99"/>
      <c r="E10" s="99"/>
      <c r="F10" s="99"/>
      <c r="G10" s="99"/>
      <c r="H10" s="99"/>
      <c r="I10" s="99"/>
      <c r="J10" s="100">
        <f>J11+J44</f>
        <v>101704.1173971964</v>
      </c>
      <c r="K10" s="102">
        <f>J10/$J$10</f>
        <v>1</v>
      </c>
      <c r="L10" s="102">
        <f>J10/'סכום נכסי הקרן'!$C$42</f>
        <v>0.12091246509130105</v>
      </c>
    </row>
    <row r="11" spans="2:13">
      <c r="B11" s="81" t="s">
        <v>219</v>
      </c>
      <c r="C11" s="82"/>
      <c r="D11" s="82"/>
      <c r="E11" s="82"/>
      <c r="F11" s="82"/>
      <c r="G11" s="82"/>
      <c r="H11" s="82"/>
      <c r="I11" s="82"/>
      <c r="J11" s="90">
        <f>J12+J20</f>
        <v>98295.129457196395</v>
      </c>
      <c r="K11" s="91">
        <f t="shared" ref="K11:K18" si="0">J11/$J$10</f>
        <v>0.96648131828639239</v>
      </c>
      <c r="L11" s="91">
        <f>J11/'סכום נכסי הקרן'!$C$42</f>
        <v>0.11685963865869804</v>
      </c>
    </row>
    <row r="12" spans="2:13">
      <c r="B12" s="98" t="s">
        <v>33</v>
      </c>
      <c r="C12" s="82"/>
      <c r="D12" s="82"/>
      <c r="E12" s="82"/>
      <c r="F12" s="82"/>
      <c r="G12" s="82"/>
      <c r="H12" s="82"/>
      <c r="I12" s="82"/>
      <c r="J12" s="90">
        <f>SUM(J13:J18)</f>
        <v>62391.176388504988</v>
      </c>
      <c r="K12" s="91">
        <f t="shared" si="0"/>
        <v>0.61345772408448118</v>
      </c>
      <c r="L12" s="91">
        <f>J12/'סכום נכסי הקרן'!$C$42</f>
        <v>7.4174685648353819E-2</v>
      </c>
    </row>
    <row r="13" spans="2:13">
      <c r="B13" s="86" t="s">
        <v>1179</v>
      </c>
      <c r="C13" s="80" t="s">
        <v>1180</v>
      </c>
      <c r="D13" s="80">
        <v>12</v>
      </c>
      <c r="E13" s="80" t="s">
        <v>1181</v>
      </c>
      <c r="F13" s="80" t="s">
        <v>1182</v>
      </c>
      <c r="G13" s="93" t="s">
        <v>154</v>
      </c>
      <c r="H13" s="94">
        <v>0</v>
      </c>
      <c r="I13" s="94">
        <v>0</v>
      </c>
      <c r="J13" s="87">
        <v>22.902339047000002</v>
      </c>
      <c r="K13" s="88">
        <f t="shared" si="0"/>
        <v>2.251859573940055E-4</v>
      </c>
      <c r="L13" s="88">
        <f>J13/'סכום נכסי הקרן'!$C$42</f>
        <v>2.7227789212453895E-5</v>
      </c>
    </row>
    <row r="14" spans="2:13">
      <c r="B14" s="86" t="s">
        <v>1183</v>
      </c>
      <c r="C14" s="80" t="s">
        <v>1184</v>
      </c>
      <c r="D14" s="80">
        <v>10</v>
      </c>
      <c r="E14" s="80" t="s">
        <v>1181</v>
      </c>
      <c r="F14" s="80" t="s">
        <v>1182</v>
      </c>
      <c r="G14" s="93" t="s">
        <v>154</v>
      </c>
      <c r="H14" s="94">
        <v>0</v>
      </c>
      <c r="I14" s="94">
        <v>0</v>
      </c>
      <c r="J14" s="87">
        <v>2842.4693476749999</v>
      </c>
      <c r="K14" s="88">
        <f t="shared" si="0"/>
        <v>2.7948419596170213E-2</v>
      </c>
      <c r="L14" s="88">
        <f>J14/'סכום נכסי הקרן'!$C$42</f>
        <v>3.3793123087789653E-3</v>
      </c>
    </row>
    <row r="15" spans="2:13">
      <c r="B15" s="86" t="s">
        <v>1183</v>
      </c>
      <c r="C15" s="80" t="s">
        <v>1185</v>
      </c>
      <c r="D15" s="80">
        <v>10</v>
      </c>
      <c r="E15" s="80" t="s">
        <v>1181</v>
      </c>
      <c r="F15" s="80" t="s">
        <v>1182</v>
      </c>
      <c r="G15" s="93" t="s">
        <v>154</v>
      </c>
      <c r="H15" s="94">
        <v>0</v>
      </c>
      <c r="I15" s="94">
        <v>0</v>
      </c>
      <c r="J15" s="87">
        <v>59001.522229999995</v>
      </c>
      <c r="K15" s="88">
        <f t="shared" si="0"/>
        <v>0.58012914068734101</v>
      </c>
      <c r="L15" s="88">
        <f>J15/'סכום נכסי הקרן'!$C$42</f>
        <v>7.0144844471804593E-2</v>
      </c>
    </row>
    <row r="16" spans="2:13">
      <c r="B16" s="86" t="s">
        <v>1186</v>
      </c>
      <c r="C16" s="80" t="s">
        <v>1187</v>
      </c>
      <c r="D16" s="80">
        <v>20</v>
      </c>
      <c r="E16" s="80" t="s">
        <v>1181</v>
      </c>
      <c r="F16" s="80" t="s">
        <v>1182</v>
      </c>
      <c r="G16" s="93" t="s">
        <v>154</v>
      </c>
      <c r="H16" s="94">
        <v>0</v>
      </c>
      <c r="I16" s="94">
        <v>0</v>
      </c>
      <c r="J16" s="87">
        <v>248.23693834300002</v>
      </c>
      <c r="K16" s="88">
        <f t="shared" si="0"/>
        <v>2.4407757000980863E-3</v>
      </c>
      <c r="L16" s="88">
        <f>J16/'סכום נכסי הקרן'!$C$42</f>
        <v>2.9512020663380578E-4</v>
      </c>
    </row>
    <row r="17" spans="2:17">
      <c r="B17" s="86" t="s">
        <v>1188</v>
      </c>
      <c r="C17" s="80" t="s">
        <v>1189</v>
      </c>
      <c r="D17" s="80">
        <v>11</v>
      </c>
      <c r="E17" s="80" t="s">
        <v>1190</v>
      </c>
      <c r="F17" s="80" t="s">
        <v>1182</v>
      </c>
      <c r="G17" s="93" t="s">
        <v>154</v>
      </c>
      <c r="H17" s="94">
        <v>0</v>
      </c>
      <c r="I17" s="94">
        <v>0</v>
      </c>
      <c r="J17" s="87">
        <v>3.7713834399999997</v>
      </c>
      <c r="K17" s="88">
        <f t="shared" si="0"/>
        <v>3.7081915034680418E-5</v>
      </c>
      <c r="L17" s="88">
        <f>J17/'סכום נכסי הקרן'!$C$42</f>
        <v>4.483665757149388E-6</v>
      </c>
    </row>
    <row r="18" spans="2:17">
      <c r="B18" s="86" t="s">
        <v>1191</v>
      </c>
      <c r="C18" s="80" t="s">
        <v>1192</v>
      </c>
      <c r="D18" s="80">
        <v>26</v>
      </c>
      <c r="E18" s="80" t="s">
        <v>1190</v>
      </c>
      <c r="F18" s="80" t="s">
        <v>1182</v>
      </c>
      <c r="G18" s="93" t="s">
        <v>154</v>
      </c>
      <c r="H18" s="94">
        <v>0</v>
      </c>
      <c r="I18" s="94">
        <v>0</v>
      </c>
      <c r="J18" s="87">
        <v>272.27415000000002</v>
      </c>
      <c r="K18" s="88">
        <f t="shared" si="0"/>
        <v>2.6771202284432351E-3</v>
      </c>
      <c r="L18" s="88">
        <f>J18/'סכום נכסי הקרן'!$C$42</f>
        <v>3.2369720616685856E-4</v>
      </c>
    </row>
    <row r="19" spans="2:17">
      <c r="B19" s="83"/>
      <c r="C19" s="80"/>
      <c r="D19" s="80"/>
      <c r="E19" s="80"/>
      <c r="F19" s="80"/>
      <c r="G19" s="80"/>
      <c r="H19" s="80"/>
      <c r="I19" s="80"/>
      <c r="J19" s="80"/>
      <c r="K19" s="88"/>
      <c r="L19" s="80"/>
    </row>
    <row r="20" spans="2:17">
      <c r="B20" s="98" t="s">
        <v>34</v>
      </c>
      <c r="C20" s="82"/>
      <c r="D20" s="82"/>
      <c r="E20" s="82"/>
      <c r="F20" s="82"/>
      <c r="G20" s="82"/>
      <c r="H20" s="82"/>
      <c r="I20" s="82"/>
      <c r="J20" s="90">
        <f>SUM(J21:J42)</f>
        <v>35903.953068691408</v>
      </c>
      <c r="K20" s="91">
        <f t="shared" ref="K20:K42" si="1">J20/$J$10</f>
        <v>0.35302359420191126</v>
      </c>
      <c r="L20" s="91">
        <f>J20/'סכום נכסי הקרן'!$C$42</f>
        <v>4.2684953010344223E-2</v>
      </c>
    </row>
    <row r="21" spans="2:17">
      <c r="B21" s="86" t="s">
        <v>1179</v>
      </c>
      <c r="C21" s="80" t="s">
        <v>1193</v>
      </c>
      <c r="D21" s="80">
        <v>12</v>
      </c>
      <c r="E21" s="80" t="s">
        <v>1181</v>
      </c>
      <c r="F21" s="80" t="s">
        <v>1182</v>
      </c>
      <c r="G21" s="93" t="s">
        <v>153</v>
      </c>
      <c r="H21" s="94">
        <v>0</v>
      </c>
      <c r="I21" s="94">
        <v>0</v>
      </c>
      <c r="J21" s="87">
        <v>5.6890469610000007</v>
      </c>
      <c r="K21" s="88">
        <f t="shared" si="1"/>
        <v>5.5937233482710762E-5</v>
      </c>
      <c r="L21" s="88">
        <f>J21/'סכום נכסי הקרן'!$C$42</f>
        <v>6.763508790782221E-6</v>
      </c>
    </row>
    <row r="22" spans="2:17">
      <c r="B22" s="86" t="s">
        <v>1183</v>
      </c>
      <c r="C22" s="80" t="s">
        <v>1194</v>
      </c>
      <c r="D22" s="80">
        <v>10</v>
      </c>
      <c r="E22" s="80" t="s">
        <v>1181</v>
      </c>
      <c r="F22" s="80" t="s">
        <v>1182</v>
      </c>
      <c r="G22" s="93" t="s">
        <v>160</v>
      </c>
      <c r="H22" s="94">
        <v>0</v>
      </c>
      <c r="I22" s="94">
        <v>0</v>
      </c>
      <c r="J22" s="87">
        <v>9.5230000000000009E-2</v>
      </c>
      <c r="K22" s="88">
        <f t="shared" si="1"/>
        <v>9.3634360571743323E-7</v>
      </c>
      <c r="L22" s="88">
        <f>J22/'סכום נכסי הקרן'!$C$42</f>
        <v>1.132156135397721E-7</v>
      </c>
    </row>
    <row r="23" spans="2:17">
      <c r="B23" s="86" t="s">
        <v>1183</v>
      </c>
      <c r="C23" s="80" t="s">
        <v>1195</v>
      </c>
      <c r="D23" s="80">
        <v>10</v>
      </c>
      <c r="E23" s="80" t="s">
        <v>1181</v>
      </c>
      <c r="F23" s="80" t="s">
        <v>1182</v>
      </c>
      <c r="G23" s="93" t="s">
        <v>153</v>
      </c>
      <c r="H23" s="94">
        <v>0</v>
      </c>
      <c r="I23" s="94">
        <v>0</v>
      </c>
      <c r="J23" s="87">
        <v>1148.83339675</v>
      </c>
      <c r="K23" s="88">
        <f t="shared" si="1"/>
        <v>1.1295839599721741E-2</v>
      </c>
      <c r="L23" s="88">
        <f>J23/'סכום נכסי הקרן'!$C$42</f>
        <v>1.365807811278291E-3</v>
      </c>
    </row>
    <row r="24" spans="2:17">
      <c r="B24" s="86" t="s">
        <v>1183</v>
      </c>
      <c r="C24" s="80" t="s">
        <v>1196</v>
      </c>
      <c r="D24" s="80">
        <v>10</v>
      </c>
      <c r="E24" s="80" t="s">
        <v>1181</v>
      </c>
      <c r="F24" s="80" t="s">
        <v>1182</v>
      </c>
      <c r="G24" s="93" t="s">
        <v>155</v>
      </c>
      <c r="H24" s="94">
        <v>0</v>
      </c>
      <c r="I24" s="94">
        <v>0</v>
      </c>
      <c r="J24" s="87">
        <v>7.6931199999999995</v>
      </c>
      <c r="K24" s="88">
        <f t="shared" si="1"/>
        <v>7.5642168644512219E-5</v>
      </c>
      <c r="L24" s="88">
        <f>J24/'סכום נכסי הקרן'!$C$42</f>
        <v>9.14608107565989E-6</v>
      </c>
    </row>
    <row r="25" spans="2:17">
      <c r="B25" s="86" t="s">
        <v>1183</v>
      </c>
      <c r="C25" s="80" t="s">
        <v>1197</v>
      </c>
      <c r="D25" s="80">
        <v>10</v>
      </c>
      <c r="E25" s="80" t="s">
        <v>1181</v>
      </c>
      <c r="F25" s="80" t="s">
        <v>1182</v>
      </c>
      <c r="G25" s="93" t="s">
        <v>158</v>
      </c>
      <c r="H25" s="94">
        <v>0</v>
      </c>
      <c r="I25" s="94">
        <v>0</v>
      </c>
      <c r="J25" s="87">
        <v>0.32512000000000002</v>
      </c>
      <c r="K25" s="88">
        <f t="shared" si="1"/>
        <v>3.1967240689998096E-6</v>
      </c>
      <c r="L25" s="88">
        <f>J25/'סכום נכסי הקרן'!$C$42</f>
        <v>3.8652378739946134E-7</v>
      </c>
    </row>
    <row r="26" spans="2:17">
      <c r="B26" s="86" t="s">
        <v>1183</v>
      </c>
      <c r="C26" s="80" t="s">
        <v>1198</v>
      </c>
      <c r="D26" s="80">
        <v>10</v>
      </c>
      <c r="E26" s="80" t="s">
        <v>1181</v>
      </c>
      <c r="F26" s="80" t="s">
        <v>1182</v>
      </c>
      <c r="G26" s="93" t="s">
        <v>1175</v>
      </c>
      <c r="H26" s="94">
        <v>0</v>
      </c>
      <c r="I26" s="94">
        <v>0</v>
      </c>
      <c r="J26" s="87">
        <v>0.16764999999999999</v>
      </c>
      <c r="K26" s="88">
        <f t="shared" si="1"/>
        <v>1.648409172514204E-6</v>
      </c>
      <c r="L26" s="88">
        <f>J26/'סכום נכסי הקרן'!$C$42</f>
        <v>1.9931321652780414E-7</v>
      </c>
    </row>
    <row r="27" spans="2:17">
      <c r="B27" s="86" t="s">
        <v>1183</v>
      </c>
      <c r="C27" s="80" t="s">
        <v>1199</v>
      </c>
      <c r="D27" s="80">
        <v>10</v>
      </c>
      <c r="E27" s="80" t="s">
        <v>1181</v>
      </c>
      <c r="F27" s="80" t="s">
        <v>1182</v>
      </c>
      <c r="G27" s="93" t="s">
        <v>156</v>
      </c>
      <c r="H27" s="94">
        <v>0</v>
      </c>
      <c r="I27" s="94">
        <v>0</v>
      </c>
      <c r="J27" s="87">
        <v>105.7287</v>
      </c>
      <c r="K27" s="88">
        <f t="shared" si="1"/>
        <v>1.039571481527006E-3</v>
      </c>
      <c r="L27" s="88">
        <f>J27/'סכום נכסי הקרן'!$C$42</f>
        <v>1.2569715047004623E-4</v>
      </c>
    </row>
    <row r="28" spans="2:17">
      <c r="B28" s="86" t="s">
        <v>1183</v>
      </c>
      <c r="C28" s="80" t="s">
        <v>1200</v>
      </c>
      <c r="D28" s="80">
        <v>10</v>
      </c>
      <c r="E28" s="80" t="s">
        <v>1181</v>
      </c>
      <c r="F28" s="80" t="s">
        <v>1182</v>
      </c>
      <c r="G28" s="93" t="s">
        <v>153</v>
      </c>
      <c r="H28" s="94">
        <v>0</v>
      </c>
      <c r="I28" s="94">
        <v>0</v>
      </c>
      <c r="J28" s="87">
        <v>34386.014810000001</v>
      </c>
      <c r="K28" s="88">
        <f t="shared" si="1"/>
        <v>0.33809855185811671</v>
      </c>
      <c r="L28" s="88">
        <f>J28/'סכום נכסי הקרן'!$C$42</f>
        <v>4.0880329348963976E-2</v>
      </c>
      <c r="Q28" s="127"/>
    </row>
    <row r="29" spans="2:17">
      <c r="B29" s="86" t="s">
        <v>1183</v>
      </c>
      <c r="C29" s="80" t="s">
        <v>1201</v>
      </c>
      <c r="D29" s="80">
        <v>10</v>
      </c>
      <c r="E29" s="80" t="s">
        <v>1181</v>
      </c>
      <c r="F29" s="80" t="s">
        <v>1182</v>
      </c>
      <c r="G29" s="93" t="s">
        <v>163</v>
      </c>
      <c r="H29" s="94">
        <v>0</v>
      </c>
      <c r="I29" s="94">
        <v>0</v>
      </c>
      <c r="J29" s="87">
        <v>38.287459999999996</v>
      </c>
      <c r="K29" s="88">
        <f t="shared" si="1"/>
        <v>3.7645929171649677E-4</v>
      </c>
      <c r="L29" s="88">
        <f>J29/'סכום נכסי הקרן'!$C$42</f>
        <v>4.5518620967966832E-5</v>
      </c>
    </row>
    <row r="30" spans="2:17">
      <c r="B30" s="86" t="s">
        <v>1183</v>
      </c>
      <c r="C30" s="80" t="s">
        <v>1202</v>
      </c>
      <c r="D30" s="80">
        <v>10</v>
      </c>
      <c r="E30" s="80" t="s">
        <v>1181</v>
      </c>
      <c r="F30" s="80" t="s">
        <v>1182</v>
      </c>
      <c r="G30" s="93" t="s">
        <v>162</v>
      </c>
      <c r="H30" s="94">
        <v>0</v>
      </c>
      <c r="I30" s="94">
        <v>0</v>
      </c>
      <c r="J30" s="87">
        <v>0.1177</v>
      </c>
      <c r="K30" s="88">
        <f t="shared" si="1"/>
        <v>1.1572786138080634E-6</v>
      </c>
      <c r="L30" s="88">
        <f>J30/'סכום נכסי הקרן'!$C$42</f>
        <v>1.3992940999297673E-7</v>
      </c>
    </row>
    <row r="31" spans="2:17">
      <c r="B31" s="86" t="s">
        <v>1183</v>
      </c>
      <c r="C31" s="80" t="s">
        <v>1203</v>
      </c>
      <c r="D31" s="80">
        <v>10</v>
      </c>
      <c r="E31" s="80" t="s">
        <v>1181</v>
      </c>
      <c r="F31" s="80" t="s">
        <v>1182</v>
      </c>
      <c r="G31" s="93" t="s">
        <v>157</v>
      </c>
      <c r="H31" s="94">
        <v>0</v>
      </c>
      <c r="I31" s="94">
        <v>0</v>
      </c>
      <c r="J31" s="87">
        <v>188.33583999999999</v>
      </c>
      <c r="K31" s="88">
        <f t="shared" si="1"/>
        <v>1.8518015279998063E-3</v>
      </c>
      <c r="L31" s="88">
        <f>J31/'סכום נכסי הקרן'!$C$42</f>
        <v>2.2390588761029453E-4</v>
      </c>
    </row>
    <row r="32" spans="2:17">
      <c r="B32" s="86" t="s">
        <v>1183</v>
      </c>
      <c r="C32" s="80" t="s">
        <v>1204</v>
      </c>
      <c r="D32" s="80">
        <v>10</v>
      </c>
      <c r="E32" s="80" t="s">
        <v>1181</v>
      </c>
      <c r="F32" s="80" t="s">
        <v>1182</v>
      </c>
      <c r="G32" s="93" t="s">
        <v>161</v>
      </c>
      <c r="H32" s="94">
        <v>0</v>
      </c>
      <c r="I32" s="94">
        <v>0</v>
      </c>
      <c r="J32" s="87">
        <v>-0.09</v>
      </c>
      <c r="K32" s="88">
        <f t="shared" si="1"/>
        <v>-8.8491992559664996E-7</v>
      </c>
      <c r="L32" s="88">
        <f>J32/'סכום נכסי הקרן'!$C$42</f>
        <v>-1.0699784961230167E-7</v>
      </c>
    </row>
    <row r="33" spans="2:12">
      <c r="B33" s="86" t="s">
        <v>1186</v>
      </c>
      <c r="C33" s="80" t="s">
        <v>1205</v>
      </c>
      <c r="D33" s="80">
        <v>20</v>
      </c>
      <c r="E33" s="80" t="s">
        <v>1181</v>
      </c>
      <c r="F33" s="80" t="s">
        <v>1182</v>
      </c>
      <c r="G33" s="93" t="s">
        <v>153</v>
      </c>
      <c r="H33" s="94">
        <v>0</v>
      </c>
      <c r="I33" s="94">
        <v>0</v>
      </c>
      <c r="J33" s="87">
        <v>0.74112459139999998</v>
      </c>
      <c r="K33" s="88">
        <f t="shared" si="1"/>
        <v>7.2870657586615071E-6</v>
      </c>
      <c r="L33" s="88">
        <f>J33/'סכום נכסי הקרן'!$C$42</f>
        <v>8.8109708416217465E-7</v>
      </c>
    </row>
    <row r="34" spans="2:12">
      <c r="B34" s="86" t="s">
        <v>1188</v>
      </c>
      <c r="C34" s="80" t="s">
        <v>1206</v>
      </c>
      <c r="D34" s="80">
        <v>11</v>
      </c>
      <c r="E34" s="80" t="s">
        <v>1190</v>
      </c>
      <c r="F34" s="80" t="s">
        <v>1182</v>
      </c>
      <c r="G34" s="93" t="s">
        <v>153</v>
      </c>
      <c r="H34" s="94">
        <v>0</v>
      </c>
      <c r="I34" s="94">
        <v>0</v>
      </c>
      <c r="J34" s="87">
        <v>1.1381003889999999</v>
      </c>
      <c r="K34" s="88">
        <f t="shared" si="1"/>
        <v>1.1190307906171093E-5</v>
      </c>
      <c r="L34" s="88">
        <f>J34/'סכום נכסי הקרן'!$C$42</f>
        <v>1.3530477140658224E-6</v>
      </c>
    </row>
    <row r="35" spans="2:12">
      <c r="B35" s="86" t="s">
        <v>1191</v>
      </c>
      <c r="C35" s="80" t="s">
        <v>1207</v>
      </c>
      <c r="D35" s="80">
        <v>26</v>
      </c>
      <c r="E35" s="80" t="s">
        <v>1190</v>
      </c>
      <c r="F35" s="80" t="s">
        <v>1182</v>
      </c>
      <c r="G35" s="93" t="s">
        <v>162</v>
      </c>
      <c r="H35" s="94">
        <v>0</v>
      </c>
      <c r="I35" s="94">
        <v>0</v>
      </c>
      <c r="J35" s="87">
        <v>2.33E-3</v>
      </c>
      <c r="K35" s="88">
        <f t="shared" si="1"/>
        <v>2.2909593629335495E-8</v>
      </c>
      <c r="L35" s="88">
        <f>J35/'סכום נכסי הקרן'!$C$42</f>
        <v>2.770055439962921E-9</v>
      </c>
    </row>
    <row r="36" spans="2:12">
      <c r="B36" s="86" t="s">
        <v>1191</v>
      </c>
      <c r="C36" s="80" t="s">
        <v>1208</v>
      </c>
      <c r="D36" s="80">
        <v>26</v>
      </c>
      <c r="E36" s="80" t="s">
        <v>1190</v>
      </c>
      <c r="F36" s="80" t="s">
        <v>1182</v>
      </c>
      <c r="G36" s="93" t="s">
        <v>161</v>
      </c>
      <c r="H36" s="94">
        <v>0</v>
      </c>
      <c r="I36" s="94">
        <v>0</v>
      </c>
      <c r="J36" s="87">
        <v>8.1300000000000001E-3</v>
      </c>
      <c r="K36" s="88">
        <f t="shared" si="1"/>
        <v>7.9937766612230725E-8</v>
      </c>
      <c r="L36" s="88">
        <f>J36/'סכום נכסי הקרן'!$C$42</f>
        <v>9.6654724149779174E-9</v>
      </c>
    </row>
    <row r="37" spans="2:12">
      <c r="B37" s="86" t="s">
        <v>1191</v>
      </c>
      <c r="C37" s="80" t="s">
        <v>1209</v>
      </c>
      <c r="D37" s="80">
        <v>26</v>
      </c>
      <c r="E37" s="80" t="s">
        <v>1190</v>
      </c>
      <c r="F37" s="80" t="s">
        <v>1182</v>
      </c>
      <c r="G37" s="93" t="s">
        <v>160</v>
      </c>
      <c r="H37" s="94">
        <v>0</v>
      </c>
      <c r="I37" s="94">
        <v>0</v>
      </c>
      <c r="J37" s="87">
        <v>1.6699999999999998E-3</v>
      </c>
      <c r="K37" s="88">
        <f t="shared" si="1"/>
        <v>1.6420180841626728E-8</v>
      </c>
      <c r="L37" s="88">
        <f>J37/'סכום נכסי הקרן'!$C$42</f>
        <v>1.9854045428060421E-9</v>
      </c>
    </row>
    <row r="38" spans="2:12">
      <c r="B38" s="86" t="s">
        <v>1191</v>
      </c>
      <c r="C38" s="80" t="s">
        <v>1210</v>
      </c>
      <c r="D38" s="80">
        <v>26</v>
      </c>
      <c r="E38" s="80" t="s">
        <v>1190</v>
      </c>
      <c r="F38" s="80" t="s">
        <v>1182</v>
      </c>
      <c r="G38" s="93" t="s">
        <v>1175</v>
      </c>
      <c r="H38" s="94">
        <v>0</v>
      </c>
      <c r="I38" s="94">
        <v>0</v>
      </c>
      <c r="J38" s="87">
        <v>1.3869999999999999E-2</v>
      </c>
      <c r="K38" s="88">
        <f t="shared" si="1"/>
        <v>1.3637599297806151E-7</v>
      </c>
      <c r="L38" s="88">
        <f>J38/'סכום נכסי הקרן'!$C$42</f>
        <v>1.6489557490251379E-8</v>
      </c>
    </row>
    <row r="39" spans="2:12">
      <c r="B39" s="86" t="s">
        <v>1191</v>
      </c>
      <c r="C39" s="80" t="s">
        <v>1211</v>
      </c>
      <c r="D39" s="80">
        <v>26</v>
      </c>
      <c r="E39" s="80" t="s">
        <v>1190</v>
      </c>
      <c r="F39" s="80" t="s">
        <v>1182</v>
      </c>
      <c r="G39" s="93" t="s">
        <v>153</v>
      </c>
      <c r="H39" s="94">
        <v>0</v>
      </c>
      <c r="I39" s="94">
        <v>0</v>
      </c>
      <c r="J39" s="87">
        <v>17.398119999999999</v>
      </c>
      <c r="K39" s="88">
        <f t="shared" si="1"/>
        <v>1.710660339546843E-4</v>
      </c>
      <c r="L39" s="88">
        <f>J39/'סכום נכסי הקרן'!$C$42</f>
        <v>2.0684015858853087E-5</v>
      </c>
    </row>
    <row r="40" spans="2:12">
      <c r="B40" s="86" t="s">
        <v>1191</v>
      </c>
      <c r="C40" s="80" t="s">
        <v>1212</v>
      </c>
      <c r="D40" s="80">
        <v>26</v>
      </c>
      <c r="E40" s="80" t="s">
        <v>1190</v>
      </c>
      <c r="F40" s="80" t="s">
        <v>1182</v>
      </c>
      <c r="G40" s="93" t="s">
        <v>155</v>
      </c>
      <c r="H40" s="94">
        <v>0</v>
      </c>
      <c r="I40" s="94">
        <v>0</v>
      </c>
      <c r="J40" s="87">
        <v>2.2818800000000001</v>
      </c>
      <c r="K40" s="88">
        <f t="shared" si="1"/>
        <v>2.2436456442449822E-5</v>
      </c>
      <c r="L40" s="88">
        <f>J40/'סכום נכסי הקרן'!$C$42</f>
        <v>2.7128472563702106E-6</v>
      </c>
    </row>
    <row r="41" spans="2:12">
      <c r="B41" s="86" t="s">
        <v>1191</v>
      </c>
      <c r="C41" s="80" t="s">
        <v>1213</v>
      </c>
      <c r="D41" s="80">
        <v>26</v>
      </c>
      <c r="E41" s="80" t="s">
        <v>1190</v>
      </c>
      <c r="F41" s="80" t="s">
        <v>1182</v>
      </c>
      <c r="G41" s="93" t="s">
        <v>163</v>
      </c>
      <c r="H41" s="94">
        <v>0</v>
      </c>
      <c r="I41" s="94">
        <v>0</v>
      </c>
      <c r="J41" s="87">
        <v>0.68528999999999995</v>
      </c>
      <c r="K41" s="88">
        <f t="shared" si="1"/>
        <v>6.7380752868014247E-6</v>
      </c>
      <c r="L41" s="88">
        <f>J41/'סכום נכסי הקרן'!$C$42</f>
        <v>8.1471729289793566E-7</v>
      </c>
    </row>
    <row r="42" spans="2:12">
      <c r="B42" s="86" t="s">
        <v>1191</v>
      </c>
      <c r="C42" s="80" t="s">
        <v>1214</v>
      </c>
      <c r="D42" s="80">
        <v>26</v>
      </c>
      <c r="E42" s="80" t="s">
        <v>1190</v>
      </c>
      <c r="F42" s="80" t="s">
        <v>1182</v>
      </c>
      <c r="G42" s="93" t="s">
        <v>156</v>
      </c>
      <c r="H42" s="94">
        <v>0</v>
      </c>
      <c r="I42" s="94">
        <v>0</v>
      </c>
      <c r="J42" s="87">
        <v>0.48448000000000002</v>
      </c>
      <c r="K42" s="88">
        <f t="shared" si="1"/>
        <v>4.7636222839229449E-6</v>
      </c>
      <c r="L42" s="88">
        <f>J42/'סכום נכסי הקרן'!$C$42</f>
        <v>5.7598131311297678E-7</v>
      </c>
    </row>
    <row r="43" spans="2:12">
      <c r="B43" s="83"/>
      <c r="C43" s="80"/>
      <c r="D43" s="80"/>
      <c r="E43" s="80"/>
      <c r="F43" s="80"/>
      <c r="G43" s="80"/>
      <c r="H43" s="80"/>
      <c r="I43" s="80"/>
      <c r="J43" s="80"/>
      <c r="K43" s="88"/>
      <c r="L43" s="80"/>
    </row>
    <row r="44" spans="2:12">
      <c r="B44" s="81" t="s">
        <v>218</v>
      </c>
      <c r="C44" s="82"/>
      <c r="D44" s="82"/>
      <c r="E44" s="82"/>
      <c r="F44" s="82"/>
      <c r="G44" s="82"/>
      <c r="H44" s="82"/>
      <c r="I44" s="82"/>
      <c r="J44" s="90">
        <f>J45</f>
        <v>3408.98794</v>
      </c>
      <c r="K44" s="91">
        <f t="shared" ref="K44:K46" si="2">J44/$J$10</f>
        <v>3.3518681713607522E-2</v>
      </c>
      <c r="L44" s="91">
        <f>J44/'סכום נכסי הקרן'!$C$42</f>
        <v>4.052826432603001E-3</v>
      </c>
    </row>
    <row r="45" spans="2:12" s="96" customFormat="1">
      <c r="B45" s="120" t="s">
        <v>35</v>
      </c>
      <c r="C45" s="114"/>
      <c r="D45" s="114"/>
      <c r="E45" s="114"/>
      <c r="F45" s="114"/>
      <c r="G45" s="114"/>
      <c r="H45" s="114"/>
      <c r="I45" s="114"/>
      <c r="J45" s="115">
        <f>J46</f>
        <v>3408.98794</v>
      </c>
      <c r="K45" s="117">
        <f t="shared" si="2"/>
        <v>3.3518681713607522E-2</v>
      </c>
      <c r="L45" s="117">
        <f>J45/'סכום נכסי הקרן'!$C$42</f>
        <v>4.052826432603001E-3</v>
      </c>
    </row>
    <row r="46" spans="2:12">
      <c r="B46" s="86" t="s">
        <v>1215</v>
      </c>
      <c r="C46" s="80" t="s">
        <v>1216</v>
      </c>
      <c r="D46" s="80"/>
      <c r="E46" s="80" t="s">
        <v>245</v>
      </c>
      <c r="F46" s="80" t="s">
        <v>1217</v>
      </c>
      <c r="G46" s="93"/>
      <c r="H46" s="94">
        <v>0</v>
      </c>
      <c r="I46" s="94">
        <v>0</v>
      </c>
      <c r="J46" s="87">
        <v>3408.98794</v>
      </c>
      <c r="K46" s="88">
        <f t="shared" si="2"/>
        <v>3.3518681713607522E-2</v>
      </c>
      <c r="L46" s="88">
        <f>J46/'סכום נכסי הקרן'!$C$42</f>
        <v>4.052826432603001E-3</v>
      </c>
    </row>
    <row r="47" spans="2:12">
      <c r="D47" s="1"/>
      <c r="G47" s="121"/>
      <c r="H47" s="121"/>
      <c r="I47" s="121"/>
      <c r="J47" s="121"/>
    </row>
    <row r="48" spans="2:12">
      <c r="D48" s="1"/>
      <c r="G48" s="121"/>
      <c r="H48" s="121"/>
      <c r="I48" s="121"/>
      <c r="J48" s="121"/>
    </row>
    <row r="49" spans="2:10">
      <c r="D49" s="1"/>
      <c r="G49" s="121"/>
      <c r="H49" s="121"/>
      <c r="I49" s="121"/>
      <c r="J49" s="121"/>
    </row>
    <row r="50" spans="2:10">
      <c r="B50" s="95" t="s">
        <v>239</v>
      </c>
      <c r="D50" s="1"/>
      <c r="G50" s="121"/>
      <c r="H50" s="121"/>
      <c r="I50" s="121"/>
      <c r="J50" s="121"/>
    </row>
    <row r="51" spans="2:10">
      <c r="B51" s="108"/>
      <c r="D51" s="1"/>
      <c r="G51" s="121"/>
      <c r="H51" s="121"/>
      <c r="I51" s="121"/>
      <c r="J51" s="121"/>
    </row>
    <row r="52" spans="2:10">
      <c r="D52" s="1"/>
      <c r="G52" s="121"/>
      <c r="H52" s="121"/>
      <c r="I52" s="121"/>
      <c r="J52" s="121"/>
    </row>
    <row r="53" spans="2:10">
      <c r="D53" s="1"/>
      <c r="G53" s="121"/>
      <c r="H53" s="121"/>
      <c r="I53" s="121"/>
      <c r="J53" s="121"/>
    </row>
    <row r="54" spans="2:10">
      <c r="D54" s="1"/>
      <c r="G54" s="121"/>
      <c r="H54" s="121"/>
      <c r="I54" s="121"/>
      <c r="J54" s="121"/>
    </row>
    <row r="55" spans="2:10">
      <c r="D55" s="1"/>
      <c r="G55" s="121"/>
      <c r="H55" s="121"/>
      <c r="I55" s="121"/>
      <c r="J55" s="121"/>
    </row>
    <row r="56" spans="2:10">
      <c r="D56" s="1"/>
      <c r="G56" s="121"/>
      <c r="H56" s="121"/>
      <c r="I56" s="121"/>
      <c r="J56" s="121"/>
    </row>
    <row r="57" spans="2:10">
      <c r="D57" s="1"/>
      <c r="G57" s="121"/>
      <c r="H57" s="121"/>
      <c r="I57" s="121"/>
      <c r="J57" s="121"/>
    </row>
    <row r="58" spans="2:10">
      <c r="D58" s="1"/>
      <c r="G58" s="121"/>
      <c r="H58" s="121"/>
      <c r="I58" s="121"/>
      <c r="J58" s="121"/>
    </row>
    <row r="59" spans="2:10">
      <c r="D59" s="1"/>
      <c r="G59" s="121"/>
      <c r="H59" s="121"/>
      <c r="I59" s="121"/>
      <c r="J59" s="121"/>
    </row>
    <row r="60" spans="2:10">
      <c r="D60" s="1"/>
      <c r="G60" s="121"/>
      <c r="H60" s="121"/>
      <c r="I60" s="121"/>
      <c r="J60" s="121"/>
    </row>
    <row r="61" spans="2:10">
      <c r="D61" s="1"/>
      <c r="G61" s="121"/>
      <c r="H61" s="121"/>
      <c r="I61" s="121"/>
      <c r="J61" s="121"/>
    </row>
    <row r="62" spans="2:10">
      <c r="D62" s="1"/>
      <c r="G62" s="121"/>
      <c r="H62" s="121"/>
      <c r="I62" s="121"/>
      <c r="J62" s="121"/>
    </row>
    <row r="63" spans="2:10">
      <c r="D63" s="1"/>
      <c r="G63" s="121"/>
      <c r="H63" s="121"/>
      <c r="I63" s="121"/>
      <c r="J63" s="121"/>
    </row>
    <row r="64" spans="2:10">
      <c r="D64" s="1"/>
      <c r="G64" s="121"/>
      <c r="H64" s="121"/>
      <c r="I64" s="121"/>
      <c r="J64" s="121"/>
    </row>
    <row r="65" spans="4:10">
      <c r="D65" s="1"/>
      <c r="G65" s="121"/>
      <c r="H65" s="121"/>
      <c r="I65" s="121"/>
      <c r="J65" s="121"/>
    </row>
    <row r="66" spans="4:10">
      <c r="D66" s="1"/>
      <c r="G66" s="121"/>
      <c r="H66" s="121"/>
      <c r="I66" s="121"/>
      <c r="J66" s="121"/>
    </row>
    <row r="67" spans="4:10">
      <c r="D67" s="1"/>
      <c r="G67" s="121"/>
      <c r="H67" s="121"/>
      <c r="I67" s="121"/>
      <c r="J67" s="121"/>
    </row>
    <row r="68" spans="4:10">
      <c r="D68" s="1"/>
      <c r="G68" s="121"/>
      <c r="H68" s="121"/>
      <c r="I68" s="121"/>
      <c r="J68" s="121"/>
    </row>
    <row r="69" spans="4:10">
      <c r="D69" s="1"/>
      <c r="G69" s="121"/>
      <c r="H69" s="121"/>
      <c r="I69" s="121"/>
      <c r="J69" s="121"/>
    </row>
    <row r="70" spans="4:10">
      <c r="D70" s="1"/>
      <c r="G70" s="121"/>
      <c r="H70" s="121"/>
      <c r="I70" s="121"/>
      <c r="J70" s="121"/>
    </row>
    <row r="71" spans="4:10">
      <c r="D71" s="1"/>
      <c r="G71" s="121"/>
      <c r="H71" s="121"/>
      <c r="I71" s="121"/>
      <c r="J71" s="121"/>
    </row>
    <row r="72" spans="4:10">
      <c r="D72" s="1"/>
      <c r="G72" s="121"/>
      <c r="H72" s="121"/>
      <c r="I72" s="121"/>
      <c r="J72" s="121"/>
    </row>
    <row r="73" spans="4:10">
      <c r="D73" s="1"/>
      <c r="G73" s="121"/>
      <c r="H73" s="121"/>
      <c r="I73" s="121"/>
      <c r="J73" s="121"/>
    </row>
    <row r="74" spans="4:10">
      <c r="D74" s="1"/>
      <c r="G74" s="121"/>
      <c r="H74" s="121"/>
      <c r="I74" s="121"/>
      <c r="J74" s="121"/>
    </row>
    <row r="75" spans="4:10">
      <c r="D75" s="1"/>
      <c r="G75" s="121"/>
      <c r="H75" s="121"/>
      <c r="I75" s="121"/>
      <c r="J75" s="121"/>
    </row>
    <row r="76" spans="4:10">
      <c r="D76" s="1"/>
      <c r="G76" s="121"/>
      <c r="H76" s="121"/>
      <c r="I76" s="121"/>
      <c r="J76" s="121"/>
    </row>
    <row r="77" spans="4:10">
      <c r="D77" s="1"/>
      <c r="G77" s="121"/>
      <c r="H77" s="121"/>
      <c r="I77" s="121"/>
      <c r="J77" s="121"/>
    </row>
    <row r="78" spans="4:10">
      <c r="D78" s="1"/>
      <c r="G78" s="121"/>
      <c r="H78" s="121"/>
      <c r="I78" s="121"/>
      <c r="J78" s="121"/>
    </row>
    <row r="79" spans="4:10">
      <c r="D79" s="1"/>
      <c r="G79" s="121"/>
      <c r="H79" s="121"/>
      <c r="I79" s="121"/>
      <c r="J79" s="121"/>
    </row>
    <row r="80" spans="4:10">
      <c r="D80" s="1"/>
      <c r="G80" s="121"/>
      <c r="H80" s="121"/>
      <c r="I80" s="121"/>
      <c r="J80" s="121"/>
    </row>
    <row r="81" spans="4:10">
      <c r="D81" s="1"/>
      <c r="G81" s="121"/>
      <c r="H81" s="121"/>
      <c r="I81" s="121"/>
      <c r="J81" s="121"/>
    </row>
    <row r="82" spans="4:10">
      <c r="D82" s="1"/>
      <c r="G82" s="121"/>
      <c r="H82" s="121"/>
      <c r="I82" s="121"/>
      <c r="J82" s="121"/>
    </row>
    <row r="83" spans="4:10">
      <c r="D83" s="1"/>
      <c r="G83" s="121"/>
      <c r="H83" s="121"/>
      <c r="I83" s="121"/>
      <c r="J83" s="121"/>
    </row>
    <row r="84" spans="4:10">
      <c r="D84" s="1"/>
      <c r="G84" s="121"/>
      <c r="H84" s="121"/>
      <c r="I84" s="121"/>
      <c r="J84" s="121"/>
    </row>
    <row r="85" spans="4:10">
      <c r="D85" s="1"/>
      <c r="G85" s="121"/>
      <c r="H85" s="121"/>
      <c r="I85" s="121"/>
      <c r="J85" s="121"/>
    </row>
    <row r="86" spans="4:10">
      <c r="D86" s="1"/>
      <c r="G86" s="121"/>
      <c r="H86" s="121"/>
      <c r="I86" s="121"/>
      <c r="J86" s="121"/>
    </row>
    <row r="87" spans="4:10">
      <c r="D87" s="1"/>
      <c r="G87" s="121"/>
      <c r="H87" s="121"/>
      <c r="I87" s="121"/>
      <c r="J87" s="121"/>
    </row>
    <row r="88" spans="4:10">
      <c r="D88" s="1"/>
      <c r="G88" s="121"/>
      <c r="H88" s="121"/>
      <c r="I88" s="121"/>
      <c r="J88" s="121"/>
    </row>
    <row r="89" spans="4:10">
      <c r="D89" s="1"/>
      <c r="G89" s="121"/>
      <c r="H89" s="121"/>
      <c r="I89" s="121"/>
      <c r="J89" s="121"/>
    </row>
    <row r="90" spans="4:10">
      <c r="D90" s="1"/>
      <c r="G90" s="121"/>
      <c r="H90" s="121"/>
      <c r="I90" s="121"/>
      <c r="J90" s="121"/>
    </row>
    <row r="91" spans="4:10">
      <c r="D91" s="1"/>
      <c r="G91" s="121"/>
      <c r="H91" s="121"/>
      <c r="I91" s="121"/>
      <c r="J91" s="121"/>
    </row>
    <row r="92" spans="4:10">
      <c r="D92" s="1"/>
      <c r="G92" s="121"/>
      <c r="H92" s="121"/>
      <c r="I92" s="121"/>
      <c r="J92" s="121"/>
    </row>
    <row r="93" spans="4:10">
      <c r="D93" s="1"/>
      <c r="G93" s="121"/>
      <c r="H93" s="121"/>
      <c r="I93" s="121"/>
      <c r="J93" s="121"/>
    </row>
    <row r="94" spans="4:10">
      <c r="D94" s="1"/>
      <c r="G94" s="121"/>
      <c r="H94" s="121"/>
      <c r="I94" s="121"/>
      <c r="J94" s="121"/>
    </row>
    <row r="95" spans="4:10">
      <c r="D95" s="1"/>
      <c r="G95" s="121"/>
      <c r="H95" s="121"/>
      <c r="I95" s="121"/>
      <c r="J95" s="121"/>
    </row>
    <row r="96" spans="4:10">
      <c r="D96" s="1"/>
      <c r="G96" s="121"/>
      <c r="H96" s="121"/>
      <c r="I96" s="121"/>
      <c r="J96" s="121"/>
    </row>
    <row r="97" spans="4:10">
      <c r="D97" s="1"/>
      <c r="G97" s="121"/>
      <c r="H97" s="121"/>
      <c r="I97" s="121"/>
      <c r="J97" s="121"/>
    </row>
    <row r="98" spans="4:10">
      <c r="D98" s="1"/>
      <c r="G98" s="121"/>
      <c r="H98" s="121"/>
      <c r="I98" s="121"/>
      <c r="J98" s="121"/>
    </row>
    <row r="99" spans="4:10">
      <c r="D99" s="1"/>
      <c r="G99" s="121"/>
      <c r="H99" s="121"/>
      <c r="I99" s="121"/>
      <c r="J99" s="121"/>
    </row>
    <row r="100" spans="4:10">
      <c r="D100" s="1"/>
      <c r="G100" s="121"/>
      <c r="H100" s="121"/>
      <c r="I100" s="121"/>
      <c r="J100" s="121"/>
    </row>
    <row r="101" spans="4:10">
      <c r="D101" s="1"/>
      <c r="G101" s="121"/>
      <c r="H101" s="121"/>
      <c r="I101" s="121"/>
      <c r="J101" s="121"/>
    </row>
    <row r="102" spans="4:10">
      <c r="D102" s="1"/>
      <c r="G102" s="121"/>
      <c r="H102" s="121"/>
      <c r="I102" s="121"/>
      <c r="J102" s="121"/>
    </row>
    <row r="103" spans="4:10">
      <c r="D103" s="1"/>
      <c r="G103" s="121"/>
      <c r="H103" s="121"/>
      <c r="I103" s="121"/>
      <c r="J103" s="121"/>
    </row>
    <row r="104" spans="4:10">
      <c r="D104" s="1"/>
      <c r="G104" s="121"/>
      <c r="H104" s="121"/>
      <c r="I104" s="121"/>
      <c r="J104" s="121"/>
    </row>
    <row r="105" spans="4:10">
      <c r="D105" s="1"/>
      <c r="G105" s="121"/>
      <c r="H105" s="121"/>
      <c r="I105" s="121"/>
      <c r="J105" s="121"/>
    </row>
    <row r="106" spans="4:10">
      <c r="D106" s="1"/>
      <c r="G106" s="121"/>
      <c r="H106" s="121"/>
      <c r="I106" s="121"/>
      <c r="J106" s="121"/>
    </row>
    <row r="107" spans="4:10">
      <c r="D107" s="1"/>
      <c r="G107" s="121"/>
      <c r="H107" s="121"/>
      <c r="I107" s="121"/>
      <c r="J107" s="121"/>
    </row>
    <row r="108" spans="4:10">
      <c r="D108" s="1"/>
      <c r="G108" s="121"/>
      <c r="H108" s="121"/>
      <c r="I108" s="121"/>
      <c r="J108" s="121"/>
    </row>
    <row r="109" spans="4:10">
      <c r="D109" s="1"/>
      <c r="G109" s="121"/>
      <c r="H109" s="121"/>
      <c r="I109" s="121"/>
      <c r="J109" s="121"/>
    </row>
    <row r="110" spans="4:10">
      <c r="D110" s="1"/>
      <c r="G110" s="121"/>
      <c r="H110" s="121"/>
      <c r="I110" s="121"/>
      <c r="J110" s="121"/>
    </row>
    <row r="111" spans="4:10">
      <c r="D111" s="1"/>
      <c r="G111" s="121"/>
      <c r="H111" s="121"/>
      <c r="I111" s="121"/>
      <c r="J111" s="121"/>
    </row>
    <row r="112" spans="4:10">
      <c r="D112" s="1"/>
      <c r="G112" s="121"/>
      <c r="H112" s="121"/>
      <c r="I112" s="121"/>
      <c r="J112" s="121"/>
    </row>
    <row r="113" spans="4:10">
      <c r="D113" s="1"/>
      <c r="G113" s="121"/>
      <c r="H113" s="121"/>
      <c r="I113" s="121"/>
      <c r="J113" s="121"/>
    </row>
    <row r="114" spans="4:10">
      <c r="D114" s="1"/>
      <c r="G114" s="121"/>
      <c r="H114" s="121"/>
      <c r="I114" s="121"/>
      <c r="J114" s="121"/>
    </row>
    <row r="115" spans="4:10">
      <c r="D115" s="1"/>
      <c r="G115" s="121"/>
      <c r="H115" s="121"/>
      <c r="I115" s="121"/>
      <c r="J115" s="121"/>
    </row>
    <row r="116" spans="4:10">
      <c r="D116" s="1"/>
      <c r="G116" s="121"/>
      <c r="H116" s="121"/>
      <c r="I116" s="121"/>
      <c r="J116" s="121"/>
    </row>
    <row r="117" spans="4:10">
      <c r="D117" s="1"/>
      <c r="G117" s="121"/>
      <c r="H117" s="121"/>
      <c r="I117" s="121"/>
      <c r="J117" s="121"/>
    </row>
    <row r="118" spans="4:10">
      <c r="D118" s="1"/>
      <c r="G118" s="121"/>
      <c r="H118" s="121"/>
      <c r="I118" s="121"/>
      <c r="J118" s="121"/>
    </row>
    <row r="119" spans="4:10">
      <c r="D119" s="1"/>
      <c r="G119" s="121"/>
      <c r="H119" s="121"/>
      <c r="I119" s="121"/>
      <c r="J119" s="121"/>
    </row>
    <row r="120" spans="4:10">
      <c r="D120" s="1"/>
      <c r="G120" s="121"/>
      <c r="H120" s="121"/>
      <c r="I120" s="121"/>
      <c r="J120" s="121"/>
    </row>
    <row r="121" spans="4:10">
      <c r="D121" s="1"/>
      <c r="G121" s="121"/>
      <c r="H121" s="121"/>
      <c r="I121" s="121"/>
      <c r="J121" s="121"/>
    </row>
    <row r="122" spans="4:10">
      <c r="D122" s="1"/>
      <c r="G122" s="121"/>
      <c r="H122" s="121"/>
      <c r="I122" s="121"/>
      <c r="J122" s="121"/>
    </row>
    <row r="123" spans="4:10">
      <c r="D123" s="1"/>
      <c r="G123" s="121"/>
      <c r="H123" s="121"/>
      <c r="I123" s="121"/>
      <c r="J123" s="121"/>
    </row>
    <row r="124" spans="4:10">
      <c r="D124" s="1"/>
      <c r="G124" s="121"/>
      <c r="H124" s="121"/>
      <c r="I124" s="121"/>
      <c r="J124" s="121"/>
    </row>
    <row r="125" spans="4:10">
      <c r="D125" s="1"/>
      <c r="G125" s="121"/>
      <c r="H125" s="121"/>
      <c r="I125" s="121"/>
      <c r="J125" s="121"/>
    </row>
    <row r="126" spans="4:10">
      <c r="D126" s="1"/>
      <c r="G126" s="121"/>
      <c r="H126" s="121"/>
      <c r="I126" s="121"/>
      <c r="J126" s="121"/>
    </row>
    <row r="127" spans="4:10">
      <c r="D127" s="1"/>
      <c r="G127" s="121"/>
      <c r="H127" s="121"/>
      <c r="I127" s="121"/>
      <c r="J127" s="121"/>
    </row>
    <row r="128" spans="4:10">
      <c r="D128" s="1"/>
      <c r="G128" s="121"/>
      <c r="H128" s="121"/>
      <c r="I128" s="121"/>
      <c r="J128" s="121"/>
    </row>
    <row r="129" spans="4:10">
      <c r="D129" s="1"/>
      <c r="G129" s="121"/>
      <c r="H129" s="121"/>
      <c r="I129" s="121"/>
      <c r="J129" s="121"/>
    </row>
    <row r="130" spans="4:10">
      <c r="D130" s="1"/>
      <c r="G130" s="121"/>
      <c r="H130" s="121"/>
      <c r="I130" s="121"/>
      <c r="J130" s="121"/>
    </row>
    <row r="131" spans="4:10">
      <c r="D131" s="1"/>
      <c r="G131" s="121"/>
      <c r="H131" s="121"/>
      <c r="I131" s="121"/>
      <c r="J131" s="121"/>
    </row>
    <row r="132" spans="4:10">
      <c r="D132" s="1"/>
      <c r="G132" s="121"/>
      <c r="H132" s="121"/>
      <c r="I132" s="121"/>
      <c r="J132" s="121"/>
    </row>
    <row r="133" spans="4:10">
      <c r="D133" s="1"/>
      <c r="G133" s="121"/>
      <c r="H133" s="121"/>
      <c r="I133" s="121"/>
      <c r="J133" s="121"/>
    </row>
    <row r="134" spans="4:10">
      <c r="D134" s="1"/>
      <c r="G134" s="121"/>
      <c r="H134" s="121"/>
      <c r="I134" s="121"/>
      <c r="J134" s="121"/>
    </row>
    <row r="135" spans="4:10">
      <c r="D135" s="1"/>
      <c r="G135" s="121"/>
      <c r="H135" s="121"/>
      <c r="I135" s="121"/>
      <c r="J135" s="121"/>
    </row>
    <row r="136" spans="4:10">
      <c r="D136" s="1"/>
      <c r="G136" s="121"/>
      <c r="H136" s="121"/>
      <c r="I136" s="121"/>
      <c r="J136" s="121"/>
    </row>
    <row r="137" spans="4:10">
      <c r="D137" s="1"/>
      <c r="G137" s="121"/>
      <c r="H137" s="121"/>
      <c r="I137" s="121"/>
      <c r="J137" s="121"/>
    </row>
    <row r="138" spans="4:10">
      <c r="D138" s="1"/>
      <c r="G138" s="121"/>
      <c r="H138" s="121"/>
      <c r="I138" s="121"/>
      <c r="J138" s="121"/>
    </row>
    <row r="139" spans="4:10">
      <c r="D139" s="1"/>
      <c r="G139" s="121"/>
      <c r="H139" s="121"/>
      <c r="I139" s="121"/>
      <c r="J139" s="121"/>
    </row>
    <row r="140" spans="4:10">
      <c r="D140" s="1"/>
      <c r="G140" s="121"/>
      <c r="H140" s="121"/>
      <c r="I140" s="121"/>
      <c r="J140" s="121"/>
    </row>
    <row r="141" spans="4:10">
      <c r="D141" s="1"/>
      <c r="G141" s="121"/>
      <c r="H141" s="121"/>
      <c r="I141" s="121"/>
      <c r="J141" s="121"/>
    </row>
    <row r="142" spans="4:10">
      <c r="D142" s="1"/>
      <c r="G142" s="121"/>
      <c r="H142" s="121"/>
      <c r="I142" s="121"/>
      <c r="J142" s="121"/>
    </row>
    <row r="143" spans="4:10">
      <c r="D143" s="1"/>
      <c r="G143" s="121"/>
      <c r="H143" s="121"/>
      <c r="I143" s="121"/>
      <c r="J143" s="121"/>
    </row>
    <row r="144" spans="4:10">
      <c r="D144" s="1"/>
      <c r="G144" s="121"/>
      <c r="H144" s="121"/>
      <c r="I144" s="121"/>
      <c r="J144" s="121"/>
    </row>
    <row r="145" spans="4:10">
      <c r="D145" s="1"/>
      <c r="G145" s="121"/>
      <c r="H145" s="121"/>
      <c r="I145" s="121"/>
      <c r="J145" s="121"/>
    </row>
    <row r="146" spans="4:10">
      <c r="D146" s="1"/>
      <c r="G146" s="121"/>
      <c r="H146" s="121"/>
      <c r="I146" s="121"/>
      <c r="J146" s="121"/>
    </row>
    <row r="147" spans="4:10">
      <c r="D147" s="1"/>
      <c r="G147" s="121"/>
      <c r="H147" s="121"/>
      <c r="I147" s="121"/>
      <c r="J147" s="121"/>
    </row>
    <row r="148" spans="4:10">
      <c r="D148" s="1"/>
      <c r="G148" s="121"/>
      <c r="H148" s="121"/>
      <c r="I148" s="121"/>
      <c r="J148" s="121"/>
    </row>
    <row r="149" spans="4:10">
      <c r="D149" s="1"/>
      <c r="G149" s="121"/>
      <c r="H149" s="121"/>
      <c r="I149" s="121"/>
      <c r="J149" s="121"/>
    </row>
    <row r="150" spans="4:10">
      <c r="D150" s="1"/>
      <c r="G150" s="121"/>
      <c r="H150" s="121"/>
      <c r="I150" s="121"/>
      <c r="J150" s="121"/>
    </row>
    <row r="151" spans="4:10">
      <c r="D151" s="1"/>
      <c r="G151" s="121"/>
      <c r="H151" s="121"/>
      <c r="I151" s="121"/>
      <c r="J151" s="121"/>
    </row>
    <row r="152" spans="4:10">
      <c r="D152" s="1"/>
      <c r="G152" s="121"/>
      <c r="H152" s="121"/>
      <c r="I152" s="121"/>
      <c r="J152" s="121"/>
    </row>
    <row r="153" spans="4:10">
      <c r="D153" s="1"/>
      <c r="G153" s="121"/>
      <c r="H153" s="121"/>
      <c r="I153" s="121"/>
      <c r="J153" s="121"/>
    </row>
    <row r="154" spans="4:10">
      <c r="D154" s="1"/>
      <c r="G154" s="121"/>
      <c r="H154" s="121"/>
      <c r="I154" s="121"/>
      <c r="J154" s="121"/>
    </row>
    <row r="155" spans="4:10">
      <c r="D155" s="1"/>
      <c r="G155" s="121"/>
      <c r="H155" s="121"/>
      <c r="I155" s="121"/>
      <c r="J155" s="121"/>
    </row>
    <row r="156" spans="4:10">
      <c r="D156" s="1"/>
      <c r="G156" s="121"/>
      <c r="H156" s="121"/>
      <c r="I156" s="121"/>
      <c r="J156" s="121"/>
    </row>
    <row r="157" spans="4:10">
      <c r="D157" s="1"/>
      <c r="G157" s="121"/>
      <c r="H157" s="121"/>
      <c r="I157" s="121"/>
      <c r="J157" s="121"/>
    </row>
    <row r="158" spans="4:10">
      <c r="D158" s="1"/>
      <c r="G158" s="121"/>
      <c r="H158" s="121"/>
      <c r="I158" s="121"/>
      <c r="J158" s="121"/>
    </row>
    <row r="159" spans="4:10">
      <c r="D159" s="1"/>
      <c r="G159" s="121"/>
      <c r="H159" s="121"/>
      <c r="I159" s="121"/>
      <c r="J159" s="121"/>
    </row>
    <row r="160" spans="4:10">
      <c r="D160" s="1"/>
      <c r="G160" s="121"/>
      <c r="H160" s="121"/>
      <c r="I160" s="121"/>
      <c r="J160" s="121"/>
    </row>
    <row r="161" spans="4:10">
      <c r="D161" s="1"/>
      <c r="G161" s="121"/>
      <c r="H161" s="121"/>
      <c r="I161" s="121"/>
      <c r="J161" s="121"/>
    </row>
    <row r="162" spans="4:10">
      <c r="D162" s="1"/>
      <c r="G162" s="121"/>
      <c r="H162" s="121"/>
      <c r="I162" s="121"/>
      <c r="J162" s="121"/>
    </row>
    <row r="163" spans="4:10">
      <c r="D163" s="1"/>
      <c r="G163" s="121"/>
      <c r="H163" s="121"/>
      <c r="I163" s="121"/>
      <c r="J163" s="121"/>
    </row>
    <row r="164" spans="4:10">
      <c r="D164" s="1"/>
      <c r="G164" s="121"/>
      <c r="H164" s="121"/>
      <c r="I164" s="121"/>
      <c r="J164" s="121"/>
    </row>
    <row r="165" spans="4:10">
      <c r="D165" s="1"/>
      <c r="G165" s="121"/>
      <c r="H165" s="121"/>
      <c r="I165" s="121"/>
      <c r="J165" s="121"/>
    </row>
    <row r="166" spans="4:10">
      <c r="D166" s="1"/>
      <c r="G166" s="121"/>
      <c r="H166" s="121"/>
      <c r="I166" s="121"/>
      <c r="J166" s="121"/>
    </row>
    <row r="167" spans="4:10">
      <c r="D167" s="1"/>
      <c r="G167" s="121"/>
      <c r="H167" s="121"/>
      <c r="I167" s="121"/>
      <c r="J167" s="121"/>
    </row>
    <row r="168" spans="4:10">
      <c r="D168" s="1"/>
      <c r="G168" s="121"/>
      <c r="H168" s="121"/>
      <c r="I168" s="121"/>
      <c r="J168" s="121"/>
    </row>
    <row r="169" spans="4:10">
      <c r="D169" s="1"/>
      <c r="G169" s="121"/>
      <c r="H169" s="121"/>
      <c r="I169" s="121"/>
      <c r="J169" s="121"/>
    </row>
    <row r="170" spans="4:10">
      <c r="D170" s="1"/>
      <c r="G170" s="121"/>
      <c r="H170" s="121"/>
      <c r="I170" s="121"/>
      <c r="J170" s="121"/>
    </row>
    <row r="171" spans="4:10">
      <c r="D171" s="1"/>
      <c r="G171" s="121"/>
      <c r="H171" s="121"/>
      <c r="I171" s="121"/>
      <c r="J171" s="121"/>
    </row>
    <row r="172" spans="4:10">
      <c r="D172" s="1"/>
      <c r="G172" s="121"/>
      <c r="H172" s="121"/>
      <c r="I172" s="121"/>
      <c r="J172" s="121"/>
    </row>
    <row r="173" spans="4:10">
      <c r="D173" s="1"/>
      <c r="G173" s="121"/>
      <c r="H173" s="121"/>
      <c r="I173" s="121"/>
      <c r="J173" s="121"/>
    </row>
    <row r="174" spans="4:10">
      <c r="D174" s="1"/>
      <c r="G174" s="121"/>
      <c r="H174" s="121"/>
      <c r="I174" s="121"/>
      <c r="J174" s="121"/>
    </row>
    <row r="175" spans="4:10">
      <c r="D175" s="1"/>
      <c r="G175" s="121"/>
      <c r="H175" s="121"/>
      <c r="I175" s="121"/>
      <c r="J175" s="121"/>
    </row>
    <row r="176" spans="4:10">
      <c r="D176" s="1"/>
      <c r="G176" s="121"/>
      <c r="H176" s="121"/>
      <c r="I176" s="121"/>
      <c r="J176" s="121"/>
    </row>
    <row r="177" spans="4:10">
      <c r="D177" s="1"/>
      <c r="G177" s="121"/>
      <c r="H177" s="121"/>
      <c r="I177" s="121"/>
      <c r="J177" s="121"/>
    </row>
    <row r="178" spans="4:10">
      <c r="D178" s="1"/>
      <c r="G178" s="121"/>
      <c r="H178" s="121"/>
      <c r="I178" s="121"/>
      <c r="J178" s="121"/>
    </row>
    <row r="179" spans="4:10">
      <c r="D179" s="1"/>
      <c r="G179" s="121"/>
      <c r="H179" s="121"/>
      <c r="I179" s="121"/>
      <c r="J179" s="121"/>
    </row>
    <row r="180" spans="4:10">
      <c r="D180" s="1"/>
      <c r="G180" s="121"/>
      <c r="H180" s="121"/>
      <c r="I180" s="121"/>
      <c r="J180" s="121"/>
    </row>
    <row r="181" spans="4:10">
      <c r="D181" s="1"/>
      <c r="G181" s="121"/>
      <c r="H181" s="121"/>
      <c r="I181" s="121"/>
      <c r="J181" s="121"/>
    </row>
    <row r="182" spans="4:10">
      <c r="D182" s="1"/>
      <c r="G182" s="121"/>
      <c r="H182" s="121"/>
      <c r="I182" s="121"/>
      <c r="J182" s="121"/>
    </row>
    <row r="183" spans="4:10">
      <c r="D183" s="1"/>
      <c r="G183" s="121"/>
      <c r="H183" s="121"/>
      <c r="I183" s="121"/>
      <c r="J183" s="121"/>
    </row>
    <row r="184" spans="4:10">
      <c r="D184" s="1"/>
      <c r="G184" s="121"/>
      <c r="H184" s="121"/>
      <c r="I184" s="121"/>
      <c r="J184" s="121"/>
    </row>
    <row r="185" spans="4:10">
      <c r="D185" s="1"/>
      <c r="G185" s="121"/>
      <c r="H185" s="121"/>
      <c r="I185" s="121"/>
      <c r="J185" s="121"/>
    </row>
    <row r="186" spans="4:10">
      <c r="D186" s="1"/>
      <c r="G186" s="121"/>
      <c r="H186" s="121"/>
      <c r="I186" s="121"/>
      <c r="J186" s="121"/>
    </row>
    <row r="187" spans="4:10">
      <c r="D187" s="1"/>
      <c r="G187" s="121"/>
      <c r="H187" s="121"/>
      <c r="I187" s="121"/>
      <c r="J187" s="121"/>
    </row>
    <row r="188" spans="4:10">
      <c r="D188" s="1"/>
      <c r="G188" s="121"/>
      <c r="H188" s="121"/>
      <c r="I188" s="121"/>
      <c r="J188" s="121"/>
    </row>
    <row r="189" spans="4:10">
      <c r="D189" s="1"/>
      <c r="G189" s="121"/>
      <c r="H189" s="121"/>
      <c r="I189" s="121"/>
      <c r="J189" s="121"/>
    </row>
    <row r="190" spans="4:10">
      <c r="D190" s="1"/>
      <c r="G190" s="121"/>
      <c r="H190" s="121"/>
      <c r="I190" s="121"/>
      <c r="J190" s="121"/>
    </row>
    <row r="191" spans="4:10">
      <c r="D191" s="1"/>
      <c r="G191" s="121"/>
      <c r="H191" s="121"/>
      <c r="I191" s="121"/>
      <c r="J191" s="121"/>
    </row>
    <row r="192" spans="4:10">
      <c r="D192" s="1"/>
      <c r="G192" s="121"/>
      <c r="H192" s="121"/>
      <c r="I192" s="121"/>
      <c r="J192" s="121"/>
    </row>
    <row r="193" spans="4:10">
      <c r="D193" s="1"/>
      <c r="G193" s="121"/>
      <c r="H193" s="121"/>
      <c r="I193" s="121"/>
      <c r="J193" s="121"/>
    </row>
    <row r="194" spans="4:10">
      <c r="D194" s="1"/>
      <c r="G194" s="121"/>
      <c r="H194" s="121"/>
      <c r="I194" s="121"/>
      <c r="J194" s="121"/>
    </row>
    <row r="195" spans="4:10">
      <c r="D195" s="1"/>
      <c r="G195" s="121"/>
      <c r="H195" s="121"/>
      <c r="I195" s="121"/>
      <c r="J195" s="121"/>
    </row>
    <row r="196" spans="4:10">
      <c r="D196" s="1"/>
      <c r="G196" s="121"/>
      <c r="H196" s="121"/>
      <c r="I196" s="121"/>
      <c r="J196" s="121"/>
    </row>
    <row r="197" spans="4:10">
      <c r="D197" s="1"/>
      <c r="G197" s="121"/>
      <c r="H197" s="121"/>
      <c r="I197" s="121"/>
      <c r="J197" s="121"/>
    </row>
    <row r="198" spans="4:10">
      <c r="D198" s="1"/>
      <c r="G198" s="121"/>
      <c r="H198" s="121"/>
      <c r="I198" s="121"/>
      <c r="J198" s="121"/>
    </row>
    <row r="199" spans="4:10">
      <c r="D199" s="1"/>
      <c r="G199" s="121"/>
      <c r="H199" s="121"/>
      <c r="I199" s="121"/>
      <c r="J199" s="121"/>
    </row>
    <row r="200" spans="4:10">
      <c r="D200" s="1"/>
      <c r="G200" s="121"/>
      <c r="H200" s="121"/>
      <c r="I200" s="121"/>
      <c r="J200" s="121"/>
    </row>
    <row r="201" spans="4:10">
      <c r="D201" s="1"/>
      <c r="G201" s="121"/>
      <c r="H201" s="121"/>
      <c r="I201" s="121"/>
      <c r="J201" s="121"/>
    </row>
    <row r="202" spans="4:10">
      <c r="D202" s="1"/>
      <c r="G202" s="121"/>
      <c r="H202" s="121"/>
      <c r="I202" s="121"/>
      <c r="J202" s="121"/>
    </row>
    <row r="203" spans="4:10">
      <c r="D203" s="1"/>
      <c r="G203" s="121"/>
      <c r="H203" s="121"/>
      <c r="I203" s="121"/>
      <c r="J203" s="121"/>
    </row>
    <row r="204" spans="4:10">
      <c r="D204" s="1"/>
      <c r="G204" s="121"/>
      <c r="H204" s="121"/>
      <c r="I204" s="121"/>
      <c r="J204" s="121"/>
    </row>
    <row r="205" spans="4:10">
      <c r="D205" s="1"/>
      <c r="G205" s="121"/>
      <c r="H205" s="121"/>
      <c r="I205" s="121"/>
      <c r="J205" s="121"/>
    </row>
    <row r="206" spans="4:10">
      <c r="D206" s="1"/>
      <c r="G206" s="121"/>
      <c r="H206" s="121"/>
      <c r="I206" s="121"/>
      <c r="J206" s="121"/>
    </row>
    <row r="207" spans="4:10">
      <c r="D207" s="1"/>
      <c r="G207" s="121"/>
      <c r="H207" s="121"/>
      <c r="I207" s="121"/>
      <c r="J207" s="121"/>
    </row>
    <row r="208" spans="4:10">
      <c r="D208" s="1"/>
      <c r="G208" s="121"/>
      <c r="H208" s="121"/>
      <c r="I208" s="121"/>
      <c r="J208" s="121"/>
    </row>
    <row r="209" spans="4:10">
      <c r="D209" s="1"/>
      <c r="G209" s="121"/>
      <c r="H209" s="121"/>
      <c r="I209" s="121"/>
      <c r="J209" s="121"/>
    </row>
    <row r="210" spans="4:10">
      <c r="D210" s="1"/>
      <c r="G210" s="121"/>
      <c r="H210" s="121"/>
      <c r="I210" s="121"/>
      <c r="J210" s="121"/>
    </row>
    <row r="211" spans="4:10">
      <c r="D211" s="1"/>
      <c r="G211" s="121"/>
      <c r="H211" s="121"/>
      <c r="I211" s="121"/>
      <c r="J211" s="121"/>
    </row>
    <row r="212" spans="4:10">
      <c r="D212" s="1"/>
      <c r="G212" s="121"/>
      <c r="H212" s="121"/>
      <c r="I212" s="121"/>
      <c r="J212" s="121"/>
    </row>
    <row r="213" spans="4:10">
      <c r="D213" s="1"/>
      <c r="G213" s="121"/>
      <c r="H213" s="121"/>
      <c r="I213" s="121"/>
      <c r="J213" s="121"/>
    </row>
    <row r="214" spans="4:10">
      <c r="D214" s="1"/>
      <c r="G214" s="121"/>
      <c r="H214" s="121"/>
      <c r="I214" s="121"/>
      <c r="J214" s="121"/>
    </row>
    <row r="215" spans="4:10">
      <c r="D215" s="1"/>
      <c r="G215" s="121"/>
      <c r="H215" s="121"/>
      <c r="I215" s="121"/>
      <c r="J215" s="121"/>
    </row>
    <row r="216" spans="4:10">
      <c r="D216" s="1"/>
      <c r="G216" s="121"/>
      <c r="H216" s="121"/>
      <c r="I216" s="121"/>
      <c r="J216" s="121"/>
    </row>
    <row r="217" spans="4:10">
      <c r="D217" s="1"/>
      <c r="G217" s="121"/>
      <c r="H217" s="121"/>
      <c r="I217" s="121"/>
      <c r="J217" s="121"/>
    </row>
    <row r="218" spans="4:10">
      <c r="D218" s="1"/>
      <c r="G218" s="121"/>
      <c r="H218" s="121"/>
      <c r="I218" s="121"/>
      <c r="J218" s="121"/>
    </row>
    <row r="219" spans="4:10">
      <c r="D219" s="1"/>
      <c r="G219" s="121"/>
      <c r="H219" s="121"/>
      <c r="I219" s="121"/>
      <c r="J219" s="121"/>
    </row>
    <row r="220" spans="4:10">
      <c r="D220" s="1"/>
      <c r="G220" s="121"/>
      <c r="H220" s="121"/>
      <c r="I220" s="121"/>
      <c r="J220" s="121"/>
    </row>
    <row r="221" spans="4:10">
      <c r="D221" s="1"/>
      <c r="G221" s="121"/>
      <c r="H221" s="121"/>
      <c r="I221" s="121"/>
      <c r="J221" s="121"/>
    </row>
    <row r="222" spans="4:10">
      <c r="D222" s="1"/>
      <c r="G222" s="121"/>
      <c r="H222" s="121"/>
      <c r="I222" s="121"/>
      <c r="J222" s="121"/>
    </row>
    <row r="223" spans="4:10">
      <c r="D223" s="1"/>
      <c r="G223" s="121"/>
      <c r="H223" s="121"/>
      <c r="I223" s="121"/>
      <c r="J223" s="121"/>
    </row>
    <row r="224" spans="4:10">
      <c r="D224" s="1"/>
      <c r="G224" s="121"/>
      <c r="H224" s="121"/>
      <c r="I224" s="121"/>
      <c r="J224" s="121"/>
    </row>
    <row r="225" spans="4:10">
      <c r="D225" s="1"/>
      <c r="G225" s="121"/>
      <c r="H225" s="121"/>
      <c r="I225" s="121"/>
      <c r="J225" s="121"/>
    </row>
    <row r="226" spans="4:10">
      <c r="D226" s="1"/>
      <c r="G226" s="121"/>
      <c r="H226" s="121"/>
      <c r="I226" s="121"/>
      <c r="J226" s="121"/>
    </row>
    <row r="227" spans="4:10">
      <c r="D227" s="1"/>
      <c r="G227" s="121"/>
      <c r="H227" s="121"/>
      <c r="I227" s="121"/>
      <c r="J227" s="121"/>
    </row>
    <row r="228" spans="4:10">
      <c r="D228" s="1"/>
      <c r="G228" s="121"/>
      <c r="H228" s="121"/>
      <c r="I228" s="121"/>
      <c r="J228" s="121"/>
    </row>
    <row r="229" spans="4:10">
      <c r="D229" s="1"/>
      <c r="G229" s="121"/>
      <c r="H229" s="121"/>
      <c r="I229" s="121"/>
      <c r="J229" s="121"/>
    </row>
    <row r="230" spans="4:10">
      <c r="D230" s="1"/>
      <c r="G230" s="121"/>
      <c r="H230" s="121"/>
      <c r="I230" s="121"/>
      <c r="J230" s="121"/>
    </row>
    <row r="231" spans="4:10">
      <c r="D231" s="1"/>
      <c r="G231" s="121"/>
      <c r="H231" s="121"/>
      <c r="I231" s="121"/>
      <c r="J231" s="121"/>
    </row>
    <row r="232" spans="4:10">
      <c r="D232" s="1"/>
      <c r="G232" s="121"/>
      <c r="H232" s="121"/>
      <c r="I232" s="121"/>
      <c r="J232" s="121"/>
    </row>
    <row r="233" spans="4:10">
      <c r="D233" s="1"/>
      <c r="G233" s="121"/>
      <c r="H233" s="121"/>
      <c r="I233" s="121"/>
      <c r="J233" s="121"/>
    </row>
    <row r="234" spans="4:10">
      <c r="D234" s="1"/>
      <c r="G234" s="121"/>
      <c r="H234" s="121"/>
      <c r="I234" s="121"/>
      <c r="J234" s="121"/>
    </row>
    <row r="235" spans="4:10">
      <c r="D235" s="1"/>
      <c r="G235" s="121"/>
      <c r="H235" s="121"/>
      <c r="I235" s="121"/>
      <c r="J235" s="121"/>
    </row>
    <row r="236" spans="4:10">
      <c r="D236" s="1"/>
      <c r="G236" s="121"/>
      <c r="H236" s="121"/>
      <c r="I236" s="121"/>
      <c r="J236" s="121"/>
    </row>
    <row r="237" spans="4:10">
      <c r="D237" s="1"/>
      <c r="G237" s="121"/>
      <c r="H237" s="121"/>
      <c r="I237" s="121"/>
      <c r="J237" s="121"/>
    </row>
    <row r="238" spans="4:10">
      <c r="D238" s="1"/>
      <c r="G238" s="121"/>
      <c r="H238" s="121"/>
      <c r="I238" s="121"/>
      <c r="J238" s="121"/>
    </row>
    <row r="239" spans="4:10">
      <c r="D239" s="1"/>
      <c r="G239" s="121"/>
      <c r="H239" s="121"/>
      <c r="I239" s="121"/>
      <c r="J239" s="121"/>
    </row>
    <row r="240" spans="4:10">
      <c r="D240" s="1"/>
      <c r="G240" s="121"/>
      <c r="H240" s="121"/>
      <c r="I240" s="121"/>
      <c r="J240" s="121"/>
    </row>
    <row r="241" spans="4:10">
      <c r="D241" s="1"/>
      <c r="G241" s="121"/>
      <c r="H241" s="121"/>
      <c r="I241" s="121"/>
      <c r="J241" s="121"/>
    </row>
    <row r="242" spans="4:10">
      <c r="D242" s="1"/>
      <c r="G242" s="121"/>
      <c r="H242" s="121"/>
      <c r="I242" s="121"/>
      <c r="J242" s="121"/>
    </row>
    <row r="243" spans="4:10">
      <c r="D243" s="1"/>
      <c r="G243" s="121"/>
      <c r="H243" s="121"/>
      <c r="I243" s="121"/>
      <c r="J243" s="121"/>
    </row>
    <row r="244" spans="4:10">
      <c r="D244" s="1"/>
      <c r="G244" s="121"/>
      <c r="H244" s="121"/>
      <c r="I244" s="121"/>
      <c r="J244" s="121"/>
    </row>
    <row r="245" spans="4:10">
      <c r="D245" s="1"/>
      <c r="G245" s="121"/>
      <c r="H245" s="121"/>
      <c r="I245" s="121"/>
      <c r="J245" s="121"/>
    </row>
    <row r="246" spans="4:10">
      <c r="D246" s="1"/>
      <c r="G246" s="121"/>
      <c r="H246" s="121"/>
      <c r="I246" s="121"/>
      <c r="J246" s="121"/>
    </row>
    <row r="247" spans="4:10">
      <c r="D247" s="1"/>
      <c r="G247" s="121"/>
      <c r="H247" s="121"/>
      <c r="I247" s="121"/>
      <c r="J247" s="121"/>
    </row>
    <row r="248" spans="4:10">
      <c r="D248" s="1"/>
      <c r="G248" s="121"/>
      <c r="H248" s="121"/>
      <c r="I248" s="121"/>
      <c r="J248" s="121"/>
    </row>
    <row r="249" spans="4:10">
      <c r="D249" s="1"/>
      <c r="G249" s="121"/>
      <c r="H249" s="121"/>
      <c r="I249" s="121"/>
      <c r="J249" s="121"/>
    </row>
    <row r="250" spans="4:10">
      <c r="D250" s="1"/>
      <c r="G250" s="121"/>
      <c r="H250" s="121"/>
      <c r="I250" s="121"/>
      <c r="J250" s="121"/>
    </row>
    <row r="251" spans="4:10">
      <c r="D251" s="1"/>
      <c r="G251" s="121"/>
      <c r="H251" s="121"/>
      <c r="I251" s="121"/>
      <c r="J251" s="121"/>
    </row>
    <row r="252" spans="4:10">
      <c r="D252" s="1"/>
      <c r="G252" s="121"/>
      <c r="H252" s="121"/>
      <c r="I252" s="121"/>
      <c r="J252" s="121"/>
    </row>
    <row r="253" spans="4:10">
      <c r="D253" s="1"/>
      <c r="G253" s="121"/>
      <c r="H253" s="121"/>
      <c r="I253" s="121"/>
      <c r="J253" s="121"/>
    </row>
    <row r="254" spans="4:10">
      <c r="D254" s="1"/>
      <c r="G254" s="121"/>
      <c r="H254" s="121"/>
      <c r="I254" s="121"/>
      <c r="J254" s="121"/>
    </row>
    <row r="255" spans="4:10">
      <c r="D255" s="1"/>
      <c r="G255" s="121"/>
      <c r="H255" s="121"/>
      <c r="I255" s="121"/>
      <c r="J255" s="121"/>
    </row>
    <row r="256" spans="4:10">
      <c r="D256" s="1"/>
      <c r="G256" s="121"/>
      <c r="H256" s="121"/>
      <c r="I256" s="121"/>
      <c r="J256" s="121"/>
    </row>
    <row r="257" spans="4:10">
      <c r="D257" s="1"/>
      <c r="G257" s="121"/>
      <c r="H257" s="121"/>
      <c r="I257" s="121"/>
      <c r="J257" s="121"/>
    </row>
    <row r="258" spans="4:10">
      <c r="D258" s="1"/>
      <c r="G258" s="121"/>
      <c r="H258" s="121"/>
      <c r="I258" s="121"/>
      <c r="J258" s="121"/>
    </row>
    <row r="259" spans="4:10">
      <c r="D259" s="1"/>
      <c r="G259" s="121"/>
      <c r="H259" s="121"/>
      <c r="I259" s="121"/>
      <c r="J259" s="121"/>
    </row>
    <row r="260" spans="4:10">
      <c r="D260" s="1"/>
      <c r="G260" s="121"/>
      <c r="H260" s="121"/>
      <c r="I260" s="121"/>
      <c r="J260" s="121"/>
    </row>
    <row r="261" spans="4:10">
      <c r="D261" s="1"/>
      <c r="G261" s="121"/>
      <c r="H261" s="121"/>
      <c r="I261" s="121"/>
      <c r="J261" s="121"/>
    </row>
    <row r="262" spans="4:10">
      <c r="D262" s="1"/>
      <c r="G262" s="121"/>
      <c r="H262" s="121"/>
      <c r="I262" s="121"/>
      <c r="J262" s="121"/>
    </row>
    <row r="263" spans="4:10">
      <c r="D263" s="1"/>
      <c r="G263" s="121"/>
      <c r="H263" s="121"/>
      <c r="I263" s="121"/>
      <c r="J263" s="121"/>
    </row>
    <row r="264" spans="4:10">
      <c r="D264" s="1"/>
      <c r="G264" s="121"/>
      <c r="H264" s="121"/>
      <c r="I264" s="121"/>
      <c r="J264" s="121"/>
    </row>
    <row r="265" spans="4:10">
      <c r="D265" s="1"/>
      <c r="G265" s="121"/>
      <c r="H265" s="121"/>
      <c r="I265" s="121"/>
      <c r="J265" s="121"/>
    </row>
    <row r="266" spans="4:10">
      <c r="D266" s="1"/>
      <c r="G266" s="121"/>
      <c r="H266" s="121"/>
      <c r="I266" s="121"/>
      <c r="J266" s="121"/>
    </row>
    <row r="267" spans="4:10">
      <c r="D267" s="1"/>
      <c r="G267" s="121"/>
      <c r="H267" s="121"/>
      <c r="I267" s="121"/>
      <c r="J267" s="121"/>
    </row>
    <row r="268" spans="4:10">
      <c r="D268" s="1"/>
      <c r="G268" s="121"/>
      <c r="H268" s="121"/>
      <c r="I268" s="121"/>
      <c r="J268" s="121"/>
    </row>
    <row r="269" spans="4:10">
      <c r="D269" s="1"/>
      <c r="G269" s="121"/>
      <c r="H269" s="121"/>
      <c r="I269" s="121"/>
      <c r="J269" s="121"/>
    </row>
    <row r="270" spans="4:10">
      <c r="D270" s="1"/>
      <c r="G270" s="121"/>
      <c r="H270" s="121"/>
      <c r="I270" s="121"/>
      <c r="J270" s="121"/>
    </row>
    <row r="271" spans="4:10">
      <c r="D271" s="1"/>
      <c r="G271" s="121"/>
      <c r="H271" s="121"/>
      <c r="I271" s="121"/>
      <c r="J271" s="121"/>
    </row>
    <row r="272" spans="4:10">
      <c r="D272" s="1"/>
      <c r="G272" s="121"/>
      <c r="H272" s="121"/>
      <c r="I272" s="121"/>
      <c r="J272" s="121"/>
    </row>
    <row r="273" spans="4:10">
      <c r="D273" s="1"/>
      <c r="G273" s="121"/>
      <c r="H273" s="121"/>
      <c r="I273" s="121"/>
      <c r="J273" s="121"/>
    </row>
    <row r="274" spans="4:10">
      <c r="D274" s="1"/>
      <c r="G274" s="121"/>
      <c r="H274" s="121"/>
      <c r="I274" s="121"/>
      <c r="J274" s="121"/>
    </row>
    <row r="275" spans="4:10">
      <c r="D275" s="1"/>
      <c r="G275" s="121"/>
      <c r="H275" s="121"/>
      <c r="I275" s="121"/>
      <c r="J275" s="121"/>
    </row>
    <row r="276" spans="4:10">
      <c r="D276" s="1"/>
      <c r="G276" s="121"/>
      <c r="H276" s="121"/>
      <c r="I276" s="121"/>
      <c r="J276" s="121"/>
    </row>
    <row r="277" spans="4:10">
      <c r="D277" s="1"/>
      <c r="G277" s="121"/>
      <c r="H277" s="121"/>
      <c r="I277" s="121"/>
      <c r="J277" s="121"/>
    </row>
    <row r="278" spans="4:10">
      <c r="D278" s="1"/>
      <c r="G278" s="121"/>
      <c r="H278" s="121"/>
      <c r="I278" s="121"/>
      <c r="J278" s="121"/>
    </row>
    <row r="279" spans="4:10">
      <c r="D279" s="1"/>
      <c r="G279" s="121"/>
      <c r="H279" s="121"/>
      <c r="I279" s="121"/>
      <c r="J279" s="121"/>
    </row>
    <row r="280" spans="4:10">
      <c r="D280" s="1"/>
      <c r="G280" s="121"/>
      <c r="H280" s="121"/>
      <c r="I280" s="121"/>
      <c r="J280" s="121"/>
    </row>
    <row r="281" spans="4:10">
      <c r="D281" s="1"/>
      <c r="G281" s="121"/>
      <c r="H281" s="121"/>
      <c r="I281" s="121"/>
      <c r="J281" s="121"/>
    </row>
    <row r="282" spans="4:10">
      <c r="D282" s="1"/>
      <c r="G282" s="121"/>
      <c r="H282" s="121"/>
      <c r="I282" s="121"/>
      <c r="J282" s="121"/>
    </row>
    <row r="283" spans="4:10">
      <c r="D283" s="1"/>
      <c r="G283" s="121"/>
      <c r="H283" s="121"/>
      <c r="I283" s="121"/>
      <c r="J283" s="121"/>
    </row>
    <row r="284" spans="4:10">
      <c r="D284" s="1"/>
      <c r="G284" s="121"/>
      <c r="H284" s="121"/>
      <c r="I284" s="121"/>
      <c r="J284" s="121"/>
    </row>
    <row r="285" spans="4:10">
      <c r="D285" s="1"/>
      <c r="G285" s="121"/>
      <c r="H285" s="121"/>
      <c r="I285" s="121"/>
      <c r="J285" s="121"/>
    </row>
    <row r="286" spans="4:10">
      <c r="D286" s="1"/>
      <c r="G286" s="121"/>
      <c r="H286" s="121"/>
      <c r="I286" s="121"/>
      <c r="J286" s="121"/>
    </row>
    <row r="287" spans="4:10">
      <c r="D287" s="1"/>
      <c r="G287" s="121"/>
      <c r="H287" s="121"/>
      <c r="I287" s="121"/>
      <c r="J287" s="121"/>
    </row>
    <row r="288" spans="4:10">
      <c r="D288" s="1"/>
      <c r="G288" s="121"/>
      <c r="H288" s="121"/>
      <c r="I288" s="121"/>
      <c r="J288" s="121"/>
    </row>
    <row r="289" spans="4:10">
      <c r="D289" s="1"/>
      <c r="G289" s="121"/>
      <c r="H289" s="121"/>
      <c r="I289" s="121"/>
      <c r="J289" s="121"/>
    </row>
    <row r="290" spans="4:10">
      <c r="D290" s="1"/>
      <c r="G290" s="121"/>
      <c r="H290" s="121"/>
      <c r="I290" s="121"/>
      <c r="J290" s="121"/>
    </row>
    <row r="291" spans="4:10">
      <c r="D291" s="1"/>
      <c r="G291" s="121"/>
      <c r="H291" s="121"/>
      <c r="I291" s="121"/>
      <c r="J291" s="121"/>
    </row>
    <row r="292" spans="4:10">
      <c r="D292" s="1"/>
      <c r="G292" s="121"/>
      <c r="H292" s="121"/>
      <c r="I292" s="121"/>
      <c r="J292" s="121"/>
    </row>
    <row r="293" spans="4:10">
      <c r="D293" s="1"/>
      <c r="G293" s="121"/>
      <c r="H293" s="121"/>
      <c r="I293" s="121"/>
      <c r="J293" s="121"/>
    </row>
    <row r="294" spans="4:10">
      <c r="D294" s="1"/>
      <c r="G294" s="121"/>
      <c r="H294" s="121"/>
      <c r="I294" s="121"/>
      <c r="J294" s="121"/>
    </row>
    <row r="295" spans="4:10">
      <c r="D295" s="1"/>
      <c r="G295" s="121"/>
      <c r="H295" s="121"/>
      <c r="I295" s="121"/>
      <c r="J295" s="121"/>
    </row>
    <row r="296" spans="4:10">
      <c r="D296" s="1"/>
      <c r="G296" s="121"/>
      <c r="H296" s="121"/>
      <c r="I296" s="121"/>
      <c r="J296" s="121"/>
    </row>
    <row r="297" spans="4:10">
      <c r="D297" s="1"/>
      <c r="G297" s="121"/>
      <c r="H297" s="121"/>
      <c r="I297" s="121"/>
      <c r="J297" s="121"/>
    </row>
    <row r="298" spans="4:10">
      <c r="D298" s="1"/>
      <c r="G298" s="121"/>
      <c r="H298" s="121"/>
      <c r="I298" s="121"/>
      <c r="J298" s="121"/>
    </row>
    <row r="299" spans="4:10">
      <c r="D299" s="1"/>
      <c r="G299" s="121"/>
      <c r="H299" s="121"/>
      <c r="I299" s="121"/>
      <c r="J299" s="121"/>
    </row>
    <row r="300" spans="4:10">
      <c r="D300" s="1"/>
      <c r="G300" s="121"/>
      <c r="H300" s="121"/>
      <c r="I300" s="121"/>
      <c r="J300" s="121"/>
    </row>
    <row r="301" spans="4:10">
      <c r="D301" s="1"/>
      <c r="G301" s="121"/>
      <c r="H301" s="121"/>
      <c r="I301" s="121"/>
      <c r="J301" s="121"/>
    </row>
    <row r="302" spans="4:10">
      <c r="D302" s="1"/>
      <c r="G302" s="121"/>
      <c r="H302" s="121"/>
      <c r="I302" s="121"/>
      <c r="J302" s="121"/>
    </row>
    <row r="303" spans="4:10">
      <c r="D303" s="1"/>
    </row>
    <row r="304" spans="4:10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169</v>
      </c>
      <c r="C1" s="78" t="s" vm="1">
        <v>240</v>
      </c>
    </row>
    <row r="2" spans="2:18">
      <c r="B2" s="57" t="s">
        <v>168</v>
      </c>
      <c r="C2" s="78" t="s">
        <v>241</v>
      </c>
    </row>
    <row r="3" spans="2:18">
      <c r="B3" s="57" t="s">
        <v>170</v>
      </c>
      <c r="C3" s="78" t="s">
        <v>242</v>
      </c>
    </row>
    <row r="4" spans="2:18">
      <c r="B4" s="57" t="s">
        <v>171</v>
      </c>
      <c r="C4" s="78">
        <v>2142</v>
      </c>
    </row>
    <row r="6" spans="2:18" ht="26.25" customHeight="1">
      <c r="B6" s="142" t="s">
        <v>210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106</v>
      </c>
      <c r="C7" s="31" t="s">
        <v>37</v>
      </c>
      <c r="D7" s="31" t="s">
        <v>52</v>
      </c>
      <c r="E7" s="31" t="s">
        <v>15</v>
      </c>
      <c r="F7" s="31" t="s">
        <v>53</v>
      </c>
      <c r="G7" s="31" t="s">
        <v>92</v>
      </c>
      <c r="H7" s="31" t="s">
        <v>18</v>
      </c>
      <c r="I7" s="31" t="s">
        <v>91</v>
      </c>
      <c r="J7" s="31" t="s">
        <v>17</v>
      </c>
      <c r="K7" s="31" t="s">
        <v>207</v>
      </c>
      <c r="L7" s="31" t="s">
        <v>224</v>
      </c>
      <c r="M7" s="31" t="s">
        <v>208</v>
      </c>
      <c r="N7" s="31" t="s">
        <v>48</v>
      </c>
      <c r="O7" s="31" t="s">
        <v>172</v>
      </c>
      <c r="P7" s="32" t="s">
        <v>174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231</v>
      </c>
      <c r="M8" s="33" t="s">
        <v>227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239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102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230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169</v>
      </c>
      <c r="C1" s="78" t="s" vm="1">
        <v>240</v>
      </c>
    </row>
    <row r="2" spans="2:18">
      <c r="B2" s="57" t="s">
        <v>168</v>
      </c>
      <c r="C2" s="78" t="s">
        <v>241</v>
      </c>
    </row>
    <row r="3" spans="2:18">
      <c r="B3" s="57" t="s">
        <v>170</v>
      </c>
      <c r="C3" s="78" t="s">
        <v>242</v>
      </c>
    </row>
    <row r="4" spans="2:18">
      <c r="B4" s="57" t="s">
        <v>171</v>
      </c>
      <c r="C4" s="78">
        <v>2142</v>
      </c>
    </row>
    <row r="6" spans="2:18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106</v>
      </c>
      <c r="C7" s="31" t="s">
        <v>37</v>
      </c>
      <c r="D7" s="31" t="s">
        <v>52</v>
      </c>
      <c r="E7" s="31" t="s">
        <v>15</v>
      </c>
      <c r="F7" s="31" t="s">
        <v>53</v>
      </c>
      <c r="G7" s="31" t="s">
        <v>92</v>
      </c>
      <c r="H7" s="31" t="s">
        <v>18</v>
      </c>
      <c r="I7" s="31" t="s">
        <v>91</v>
      </c>
      <c r="J7" s="31" t="s">
        <v>17</v>
      </c>
      <c r="K7" s="31" t="s">
        <v>207</v>
      </c>
      <c r="L7" s="31" t="s">
        <v>224</v>
      </c>
      <c r="M7" s="31" t="s">
        <v>208</v>
      </c>
      <c r="N7" s="31" t="s">
        <v>48</v>
      </c>
      <c r="O7" s="31" t="s">
        <v>172</v>
      </c>
      <c r="P7" s="32" t="s">
        <v>174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231</v>
      </c>
      <c r="M8" s="33" t="s">
        <v>227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239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102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230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M22" sqref="M22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169</v>
      </c>
      <c r="C1" s="78" t="s" vm="1">
        <v>240</v>
      </c>
    </row>
    <row r="2" spans="2:53">
      <c r="B2" s="57" t="s">
        <v>168</v>
      </c>
      <c r="C2" s="78" t="s">
        <v>241</v>
      </c>
    </row>
    <row r="3" spans="2:53">
      <c r="B3" s="57" t="s">
        <v>170</v>
      </c>
      <c r="C3" s="78" t="s">
        <v>242</v>
      </c>
    </row>
    <row r="4" spans="2:53">
      <c r="B4" s="57" t="s">
        <v>171</v>
      </c>
      <c r="C4" s="78">
        <v>2142</v>
      </c>
    </row>
    <row r="6" spans="2:53" ht="21.75" customHeight="1">
      <c r="B6" s="133" t="s">
        <v>199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5"/>
    </row>
    <row r="7" spans="2:53" ht="27.75" customHeight="1">
      <c r="B7" s="136" t="s">
        <v>76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8"/>
      <c r="AU7" s="3"/>
      <c r="AV7" s="3"/>
    </row>
    <row r="8" spans="2:53" s="3" customFormat="1" ht="66" customHeight="1">
      <c r="B8" s="23" t="s">
        <v>105</v>
      </c>
      <c r="C8" s="31" t="s">
        <v>37</v>
      </c>
      <c r="D8" s="31" t="s">
        <v>109</v>
      </c>
      <c r="E8" s="31" t="s">
        <v>15</v>
      </c>
      <c r="F8" s="31" t="s">
        <v>53</v>
      </c>
      <c r="G8" s="31" t="s">
        <v>92</v>
      </c>
      <c r="H8" s="31" t="s">
        <v>18</v>
      </c>
      <c r="I8" s="31" t="s">
        <v>91</v>
      </c>
      <c r="J8" s="31" t="s">
        <v>17</v>
      </c>
      <c r="K8" s="31" t="s">
        <v>19</v>
      </c>
      <c r="L8" s="31" t="s">
        <v>224</v>
      </c>
      <c r="M8" s="31" t="s">
        <v>223</v>
      </c>
      <c r="N8" s="31" t="s">
        <v>238</v>
      </c>
      <c r="O8" s="31" t="s">
        <v>49</v>
      </c>
      <c r="P8" s="31" t="s">
        <v>226</v>
      </c>
      <c r="Q8" s="31" t="s">
        <v>172</v>
      </c>
      <c r="R8" s="72" t="s">
        <v>174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231</v>
      </c>
      <c r="M9" s="33"/>
      <c r="N9" s="17" t="s">
        <v>227</v>
      </c>
      <c r="O9" s="33" t="s">
        <v>232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103</v>
      </c>
      <c r="R10" s="21" t="s">
        <v>104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19" t="s">
        <v>25</v>
      </c>
      <c r="C11" s="82"/>
      <c r="D11" s="82"/>
      <c r="E11" s="82"/>
      <c r="F11" s="82"/>
      <c r="G11" s="82"/>
      <c r="H11" s="90">
        <v>1.2665790556241616</v>
      </c>
      <c r="I11" s="82"/>
      <c r="J11" s="82"/>
      <c r="K11" s="91">
        <v>3.7502873065134645E-3</v>
      </c>
      <c r="L11" s="90"/>
      <c r="M11" s="92"/>
      <c r="N11" s="82"/>
      <c r="O11" s="90">
        <v>40977.795309999994</v>
      </c>
      <c r="P11" s="82"/>
      <c r="Q11" s="91">
        <f>O11/$O$11</f>
        <v>1</v>
      </c>
      <c r="R11" s="91">
        <f>O11/'סכום נכסי הקרן'!$C$42</f>
        <v>4.8717066444700668E-2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6"/>
      <c r="AV11" s="96"/>
      <c r="AW11" s="3"/>
      <c r="BA11" s="96"/>
    </row>
    <row r="12" spans="2:53" ht="22.5" customHeight="1">
      <c r="B12" s="81" t="s">
        <v>219</v>
      </c>
      <c r="C12" s="82"/>
      <c r="D12" s="82"/>
      <c r="E12" s="82"/>
      <c r="F12" s="82"/>
      <c r="G12" s="82"/>
      <c r="H12" s="90">
        <v>1.2665790556241614</v>
      </c>
      <c r="I12" s="82"/>
      <c r="J12" s="82"/>
      <c r="K12" s="91">
        <v>3.7502873065134641E-3</v>
      </c>
      <c r="L12" s="90"/>
      <c r="M12" s="92"/>
      <c r="N12" s="82"/>
      <c r="O12" s="90">
        <v>40977.795310000001</v>
      </c>
      <c r="P12" s="82"/>
      <c r="Q12" s="91">
        <f t="shared" ref="Q12:Q17" si="0">O12/$O$11</f>
        <v>1.0000000000000002</v>
      </c>
      <c r="R12" s="91">
        <f>O12/'סכום נכסי הקרן'!$C$42</f>
        <v>4.8717066444700675E-2</v>
      </c>
      <c r="AW12" s="4"/>
    </row>
    <row r="13" spans="2:53" s="96" customFormat="1">
      <c r="B13" s="98" t="s">
        <v>38</v>
      </c>
      <c r="C13" s="82"/>
      <c r="D13" s="82"/>
      <c r="E13" s="82"/>
      <c r="F13" s="82"/>
      <c r="G13" s="82"/>
      <c r="H13" s="90">
        <v>1.2665790556241614</v>
      </c>
      <c r="I13" s="82"/>
      <c r="J13" s="82"/>
      <c r="K13" s="91">
        <v>3.7502873065134641E-3</v>
      </c>
      <c r="L13" s="90"/>
      <c r="M13" s="92"/>
      <c r="N13" s="82"/>
      <c r="O13" s="90">
        <v>40977.795310000001</v>
      </c>
      <c r="P13" s="82"/>
      <c r="Q13" s="91">
        <f t="shared" si="0"/>
        <v>1.0000000000000002</v>
      </c>
      <c r="R13" s="91">
        <f>O13/'סכום נכסי הקרן'!$C$42</f>
        <v>4.8717066444700675E-2</v>
      </c>
    </row>
    <row r="14" spans="2:53">
      <c r="B14" s="84" t="s">
        <v>23</v>
      </c>
      <c r="C14" s="82"/>
      <c r="D14" s="82"/>
      <c r="E14" s="82"/>
      <c r="F14" s="82"/>
      <c r="G14" s="82"/>
      <c r="H14" s="90">
        <v>1.2665790556241614</v>
      </c>
      <c r="I14" s="82"/>
      <c r="J14" s="82"/>
      <c r="K14" s="91">
        <v>3.7502873065134641E-3</v>
      </c>
      <c r="L14" s="90"/>
      <c r="M14" s="92"/>
      <c r="N14" s="82"/>
      <c r="O14" s="90">
        <v>40977.795310000001</v>
      </c>
      <c r="P14" s="82"/>
      <c r="Q14" s="91">
        <f t="shared" si="0"/>
        <v>1.0000000000000002</v>
      </c>
      <c r="R14" s="91">
        <f>O14/'סכום נכסי הקרן'!$C$42</f>
        <v>4.8717066444700675E-2</v>
      </c>
    </row>
    <row r="15" spans="2:53">
      <c r="B15" s="85" t="s">
        <v>243</v>
      </c>
      <c r="C15" s="80" t="s">
        <v>244</v>
      </c>
      <c r="D15" s="93" t="s">
        <v>110</v>
      </c>
      <c r="E15" s="80" t="s">
        <v>245</v>
      </c>
      <c r="F15" s="80"/>
      <c r="G15" s="80"/>
      <c r="H15" s="87">
        <v>0.65999999999999992</v>
      </c>
      <c r="I15" s="93" t="s">
        <v>154</v>
      </c>
      <c r="J15" s="94">
        <v>0</v>
      </c>
      <c r="K15" s="88">
        <v>3.1999999999999997E-3</v>
      </c>
      <c r="L15" s="87">
        <v>2010417</v>
      </c>
      <c r="M15" s="89">
        <v>99.79</v>
      </c>
      <c r="N15" s="80"/>
      <c r="O15" s="87">
        <v>2006.1951200000001</v>
      </c>
      <c r="P15" s="88">
        <v>1.7521882558012855E-3</v>
      </c>
      <c r="Q15" s="88">
        <f t="shared" si="0"/>
        <v>4.8958102914590414E-2</v>
      </c>
      <c r="R15" s="88">
        <f>O15/'סכום נכסי הקרן'!$C$42</f>
        <v>2.3850951526965944E-3</v>
      </c>
    </row>
    <row r="16" spans="2:53" ht="20.25">
      <c r="B16" s="85" t="s">
        <v>246</v>
      </c>
      <c r="C16" s="80" t="s">
        <v>247</v>
      </c>
      <c r="D16" s="93" t="s">
        <v>110</v>
      </c>
      <c r="E16" s="80" t="s">
        <v>245</v>
      </c>
      <c r="F16" s="80"/>
      <c r="G16" s="80"/>
      <c r="H16" s="87">
        <v>1.8299999999999998</v>
      </c>
      <c r="I16" s="93" t="s">
        <v>154</v>
      </c>
      <c r="J16" s="94">
        <v>5.0000000000000001E-3</v>
      </c>
      <c r="K16" s="88">
        <v>4.7999999999999996E-3</v>
      </c>
      <c r="L16" s="87">
        <v>18000000</v>
      </c>
      <c r="M16" s="89">
        <v>100.12</v>
      </c>
      <c r="N16" s="80"/>
      <c r="O16" s="87">
        <v>18021.600350000001</v>
      </c>
      <c r="P16" s="88">
        <v>1.2902719871844453E-3</v>
      </c>
      <c r="Q16" s="88">
        <f t="shared" si="0"/>
        <v>0.43978940823109897</v>
      </c>
      <c r="R16" s="88">
        <f>O16/'סכום נכסי הקרן'!$C$42</f>
        <v>2.1425249822470033E-2</v>
      </c>
      <c r="AU16" s="4"/>
    </row>
    <row r="17" spans="2:48" ht="20.25">
      <c r="B17" s="85" t="s">
        <v>248</v>
      </c>
      <c r="C17" s="80" t="s">
        <v>249</v>
      </c>
      <c r="D17" s="93" t="s">
        <v>110</v>
      </c>
      <c r="E17" s="80" t="s">
        <v>245</v>
      </c>
      <c r="F17" s="80"/>
      <c r="G17" s="80"/>
      <c r="H17" s="87">
        <v>0.84000000000000008</v>
      </c>
      <c r="I17" s="93" t="s">
        <v>154</v>
      </c>
      <c r="J17" s="94">
        <v>0.05</v>
      </c>
      <c r="K17" s="88">
        <v>2.9000000000000002E-3</v>
      </c>
      <c r="L17" s="87">
        <v>20000000</v>
      </c>
      <c r="M17" s="89">
        <v>104.75</v>
      </c>
      <c r="N17" s="80"/>
      <c r="O17" s="87">
        <v>20949.99984</v>
      </c>
      <c r="P17" s="88">
        <v>1.0805454809697031E-3</v>
      </c>
      <c r="Q17" s="88">
        <f t="shared" si="0"/>
        <v>0.51125248885431074</v>
      </c>
      <c r="R17" s="88">
        <f>O17/'סכום נכסי הקרן'!$C$42</f>
        <v>2.4906721469534043E-2</v>
      </c>
      <c r="AV17" s="4"/>
    </row>
    <row r="18" spans="2:48">
      <c r="B18" s="86"/>
      <c r="C18" s="80"/>
      <c r="D18" s="80"/>
      <c r="E18" s="80"/>
      <c r="F18" s="80"/>
      <c r="G18" s="80"/>
      <c r="H18" s="80"/>
      <c r="I18" s="80"/>
      <c r="J18" s="80"/>
      <c r="K18" s="88"/>
      <c r="L18" s="87"/>
      <c r="M18" s="89"/>
      <c r="N18" s="80"/>
      <c r="O18" s="80"/>
      <c r="P18" s="80"/>
      <c r="Q18" s="88"/>
      <c r="R18" s="80"/>
      <c r="AU18" s="3"/>
    </row>
    <row r="19" spans="2:48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AV19" s="3"/>
    </row>
    <row r="20" spans="2:48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2:48">
      <c r="B21" s="95" t="s">
        <v>102</v>
      </c>
      <c r="C21" s="96"/>
      <c r="D21" s="96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2:48">
      <c r="B22" s="95" t="s">
        <v>222</v>
      </c>
      <c r="C22" s="96"/>
      <c r="D22" s="96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</row>
    <row r="23" spans="2:48">
      <c r="B23" s="139" t="s">
        <v>230</v>
      </c>
      <c r="C23" s="139"/>
      <c r="D23" s="13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</row>
    <row r="24" spans="2:48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  <row r="25" spans="2:48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  <row r="26" spans="2:48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</row>
    <row r="27" spans="2:48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2:48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2:48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2:48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2:4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C118" s="1"/>
      <c r="D118" s="1"/>
    </row>
    <row r="119" spans="2:18">
      <c r="C119" s="1"/>
      <c r="D119" s="1"/>
    </row>
    <row r="120" spans="2:18">
      <c r="C120" s="1"/>
      <c r="D120" s="1"/>
    </row>
    <row r="121" spans="2:18">
      <c r="C121" s="1"/>
      <c r="D121" s="1"/>
    </row>
    <row r="122" spans="2:18">
      <c r="C122" s="1"/>
      <c r="D122" s="1"/>
    </row>
    <row r="123" spans="2:18">
      <c r="C123" s="1"/>
      <c r="D123" s="1"/>
    </row>
    <row r="124" spans="2:18">
      <c r="C124" s="1"/>
      <c r="D124" s="1"/>
    </row>
    <row r="125" spans="2:18">
      <c r="C125" s="1"/>
      <c r="D125" s="1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23:D23"/>
  </mergeCells>
  <phoneticPr fontId="3" type="noConversion"/>
  <dataValidations count="1">
    <dataValidation allowBlank="1" showInputMessage="1" showErrorMessage="1" sqref="N10:Q10 N9 N1:N7 N32:N1048576 B24:B1048576 O1:Q9 O11:Q1048576 C32:I1048576 J1:M1048576 E1:I30 D24:D29 B21:B23 R1:AF1048576 AJ1:XFD1048576 AG1:AI27 AG31:AI1048576 C21:D22 D1:D20 A1:A1048576 B1:B20 C5:C20 C24:C29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169</v>
      </c>
      <c r="C1" s="78" t="s" vm="1">
        <v>240</v>
      </c>
    </row>
    <row r="2" spans="2:67">
      <c r="B2" s="57" t="s">
        <v>168</v>
      </c>
      <c r="C2" s="78" t="s">
        <v>241</v>
      </c>
    </row>
    <row r="3" spans="2:67">
      <c r="B3" s="57" t="s">
        <v>170</v>
      </c>
      <c r="C3" s="78" t="s">
        <v>242</v>
      </c>
    </row>
    <row r="4" spans="2:67">
      <c r="B4" s="57" t="s">
        <v>171</v>
      </c>
      <c r="C4" s="78">
        <v>2142</v>
      </c>
    </row>
    <row r="6" spans="2:67" ht="26.25" customHeight="1">
      <c r="B6" s="136" t="s">
        <v>199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  <c r="BO6" s="3"/>
    </row>
    <row r="7" spans="2:67" ht="26.25" customHeight="1">
      <c r="B7" s="136" t="s">
        <v>77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AZ7" s="44"/>
      <c r="BJ7" s="3"/>
      <c r="BO7" s="3"/>
    </row>
    <row r="8" spans="2:67" s="3" customFormat="1" ht="78.75">
      <c r="B8" s="38" t="s">
        <v>105</v>
      </c>
      <c r="C8" s="14" t="s">
        <v>37</v>
      </c>
      <c r="D8" s="14" t="s">
        <v>109</v>
      </c>
      <c r="E8" s="14" t="s">
        <v>215</v>
      </c>
      <c r="F8" s="14" t="s">
        <v>107</v>
      </c>
      <c r="G8" s="14" t="s">
        <v>52</v>
      </c>
      <c r="H8" s="14" t="s">
        <v>15</v>
      </c>
      <c r="I8" s="14" t="s">
        <v>53</v>
      </c>
      <c r="J8" s="14" t="s">
        <v>92</v>
      </c>
      <c r="K8" s="14" t="s">
        <v>18</v>
      </c>
      <c r="L8" s="14" t="s">
        <v>91</v>
      </c>
      <c r="M8" s="14" t="s">
        <v>17</v>
      </c>
      <c r="N8" s="14" t="s">
        <v>19</v>
      </c>
      <c r="O8" s="14" t="s">
        <v>224</v>
      </c>
      <c r="P8" s="14" t="s">
        <v>223</v>
      </c>
      <c r="Q8" s="14" t="s">
        <v>49</v>
      </c>
      <c r="R8" s="14" t="s">
        <v>48</v>
      </c>
      <c r="S8" s="14" t="s">
        <v>172</v>
      </c>
      <c r="T8" s="39" t="s">
        <v>174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231</v>
      </c>
      <c r="P9" s="17"/>
      <c r="Q9" s="17" t="s">
        <v>227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103</v>
      </c>
      <c r="R10" s="20" t="s">
        <v>104</v>
      </c>
      <c r="S10" s="46" t="s">
        <v>175</v>
      </c>
      <c r="T10" s="73" t="s">
        <v>216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239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102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F22" sqref="F2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169</v>
      </c>
      <c r="C1" s="78" t="s" vm="1">
        <v>240</v>
      </c>
    </row>
    <row r="2" spans="2:66">
      <c r="B2" s="57" t="s">
        <v>168</v>
      </c>
      <c r="C2" s="78" t="s">
        <v>241</v>
      </c>
    </row>
    <row r="3" spans="2:66">
      <c r="B3" s="57" t="s">
        <v>170</v>
      </c>
      <c r="C3" s="78" t="s">
        <v>242</v>
      </c>
    </row>
    <row r="4" spans="2:66">
      <c r="B4" s="57" t="s">
        <v>171</v>
      </c>
      <c r="C4" s="78">
        <v>2142</v>
      </c>
    </row>
    <row r="6" spans="2:66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4"/>
    </row>
    <row r="7" spans="2:66" ht="26.25" customHeight="1">
      <c r="B7" s="142" t="s">
        <v>78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4"/>
      <c r="BN7" s="3"/>
    </row>
    <row r="8" spans="2:66" s="3" customFormat="1" ht="78.75">
      <c r="B8" s="23" t="s">
        <v>105</v>
      </c>
      <c r="C8" s="31" t="s">
        <v>37</v>
      </c>
      <c r="D8" s="31" t="s">
        <v>109</v>
      </c>
      <c r="E8" s="31" t="s">
        <v>215</v>
      </c>
      <c r="F8" s="31" t="s">
        <v>107</v>
      </c>
      <c r="G8" s="31" t="s">
        <v>52</v>
      </c>
      <c r="H8" s="31" t="s">
        <v>15</v>
      </c>
      <c r="I8" s="31" t="s">
        <v>53</v>
      </c>
      <c r="J8" s="31" t="s">
        <v>92</v>
      </c>
      <c r="K8" s="31" t="s">
        <v>18</v>
      </c>
      <c r="L8" s="31" t="s">
        <v>91</v>
      </c>
      <c r="M8" s="31" t="s">
        <v>17</v>
      </c>
      <c r="N8" s="31" t="s">
        <v>19</v>
      </c>
      <c r="O8" s="14" t="s">
        <v>224</v>
      </c>
      <c r="P8" s="31" t="s">
        <v>223</v>
      </c>
      <c r="Q8" s="31" t="s">
        <v>238</v>
      </c>
      <c r="R8" s="31" t="s">
        <v>49</v>
      </c>
      <c r="S8" s="14" t="s">
        <v>48</v>
      </c>
      <c r="T8" s="31" t="s">
        <v>172</v>
      </c>
      <c r="U8" s="15" t="s">
        <v>174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231</v>
      </c>
      <c r="P9" s="33"/>
      <c r="Q9" s="17" t="s">
        <v>227</v>
      </c>
      <c r="R9" s="33" t="s">
        <v>227</v>
      </c>
      <c r="S9" s="17" t="s">
        <v>20</v>
      </c>
      <c r="T9" s="33" t="s">
        <v>227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103</v>
      </c>
      <c r="R10" s="20" t="s">
        <v>104</v>
      </c>
      <c r="S10" s="20" t="s">
        <v>175</v>
      </c>
      <c r="T10" s="21" t="s">
        <v>216</v>
      </c>
      <c r="U10" s="21" t="s">
        <v>233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95" t="s">
        <v>239</v>
      </c>
      <c r="C12" s="96"/>
      <c r="D12" s="96"/>
      <c r="E12" s="96"/>
      <c r="F12" s="96"/>
      <c r="G12" s="96"/>
      <c r="H12" s="96"/>
      <c r="I12" s="96"/>
      <c r="J12" s="96"/>
      <c r="K12" s="96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95" t="s">
        <v>102</v>
      </c>
      <c r="C13" s="96"/>
      <c r="D13" s="96"/>
      <c r="E13" s="96"/>
      <c r="F13" s="96"/>
      <c r="G13" s="96"/>
      <c r="H13" s="96"/>
      <c r="I13" s="96"/>
      <c r="J13" s="96"/>
      <c r="K13" s="96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95" t="s">
        <v>222</v>
      </c>
      <c r="C14" s="96"/>
      <c r="D14" s="96"/>
      <c r="E14" s="96"/>
      <c r="F14" s="96"/>
      <c r="G14" s="96"/>
      <c r="H14" s="96"/>
      <c r="I14" s="96"/>
      <c r="J14" s="96"/>
      <c r="K14" s="96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95" t="s">
        <v>230</v>
      </c>
      <c r="C15" s="96"/>
      <c r="D15" s="96"/>
      <c r="E15" s="96"/>
      <c r="F15" s="96"/>
      <c r="G15" s="96"/>
      <c r="H15" s="96"/>
      <c r="I15" s="96"/>
      <c r="J15" s="96"/>
      <c r="K15" s="96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39" t="s">
        <v>235</v>
      </c>
      <c r="C16" s="139"/>
      <c r="D16" s="139"/>
      <c r="E16" s="139"/>
      <c r="F16" s="139"/>
      <c r="G16" s="139"/>
      <c r="H16" s="139"/>
      <c r="I16" s="139"/>
      <c r="J16" s="139"/>
      <c r="K16" s="139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J175" sqref="J175"/>
    </sheetView>
  </sheetViews>
  <sheetFormatPr defaultColWidth="9.140625" defaultRowHeight="18"/>
  <cols>
    <col min="1" max="1" width="6.28515625" style="1" customWidth="1"/>
    <col min="2" max="2" width="44.285156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8.28515625" style="1" bestFit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169</v>
      </c>
      <c r="C1" s="78" t="s" vm="1">
        <v>240</v>
      </c>
    </row>
    <row r="2" spans="2:62">
      <c r="B2" s="57" t="s">
        <v>168</v>
      </c>
      <c r="C2" s="78" t="s">
        <v>241</v>
      </c>
    </row>
    <row r="3" spans="2:62">
      <c r="B3" s="57" t="s">
        <v>170</v>
      </c>
      <c r="C3" s="78" t="s">
        <v>242</v>
      </c>
    </row>
    <row r="4" spans="2:62">
      <c r="B4" s="57" t="s">
        <v>171</v>
      </c>
      <c r="C4" s="78">
        <v>2142</v>
      </c>
    </row>
    <row r="6" spans="2:62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  <c r="BJ6" s="3"/>
    </row>
    <row r="7" spans="2:62" ht="26.25" customHeight="1"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F7" s="3"/>
      <c r="BJ7" s="3"/>
    </row>
    <row r="8" spans="2:62" s="3" customFormat="1" ht="78.75">
      <c r="B8" s="23" t="s">
        <v>105</v>
      </c>
      <c r="C8" s="31" t="s">
        <v>37</v>
      </c>
      <c r="D8" s="31" t="s">
        <v>109</v>
      </c>
      <c r="E8" s="31" t="s">
        <v>215</v>
      </c>
      <c r="F8" s="31" t="s">
        <v>107</v>
      </c>
      <c r="G8" s="31" t="s">
        <v>52</v>
      </c>
      <c r="H8" s="31" t="s">
        <v>91</v>
      </c>
      <c r="I8" s="14" t="s">
        <v>224</v>
      </c>
      <c r="J8" s="14" t="s">
        <v>223</v>
      </c>
      <c r="K8" s="31" t="s">
        <v>238</v>
      </c>
      <c r="L8" s="14" t="s">
        <v>49</v>
      </c>
      <c r="M8" s="14" t="s">
        <v>48</v>
      </c>
      <c r="N8" s="14" t="s">
        <v>172</v>
      </c>
      <c r="O8" s="15" t="s">
        <v>174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231</v>
      </c>
      <c r="J9" s="17"/>
      <c r="K9" s="17" t="s">
        <v>227</v>
      </c>
      <c r="L9" s="17" t="s">
        <v>227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97" t="s">
        <v>28</v>
      </c>
      <c r="C11" s="99"/>
      <c r="D11" s="99"/>
      <c r="E11" s="99"/>
      <c r="F11" s="99"/>
      <c r="G11" s="99"/>
      <c r="H11" s="99"/>
      <c r="I11" s="100"/>
      <c r="J11" s="101"/>
      <c r="K11" s="100">
        <v>719.68605251399993</v>
      </c>
      <c r="L11" s="100">
        <v>223509.54699035588</v>
      </c>
      <c r="M11" s="99"/>
      <c r="N11" s="102">
        <f>L11/$L$11</f>
        <v>1</v>
      </c>
      <c r="O11" s="102">
        <f>L11/'סכום נכסי הקרן'!$C$42</f>
        <v>0.26572267661986415</v>
      </c>
      <c r="BF11" s="1"/>
      <c r="BG11" s="3"/>
      <c r="BH11" s="1"/>
      <c r="BJ11" s="1"/>
    </row>
    <row r="12" spans="2:62" s="121" customFormat="1" ht="20.25">
      <c r="B12" s="81" t="s">
        <v>219</v>
      </c>
      <c r="C12" s="82"/>
      <c r="D12" s="82"/>
      <c r="E12" s="82"/>
      <c r="F12" s="82"/>
      <c r="G12" s="82"/>
      <c r="H12" s="82"/>
      <c r="I12" s="90"/>
      <c r="J12" s="92"/>
      <c r="K12" s="90">
        <v>646.43427955899995</v>
      </c>
      <c r="L12" s="90">
        <v>170099.34596232197</v>
      </c>
      <c r="M12" s="82"/>
      <c r="N12" s="91">
        <f t="shared" ref="N12:N40" si="0">L12/$L$11</f>
        <v>0.76103839076574886</v>
      </c>
      <c r="O12" s="91">
        <f>L12/'סכום נכסי הקרן'!$C$42</f>
        <v>0.20222515820474887</v>
      </c>
      <c r="BG12" s="122"/>
    </row>
    <row r="13" spans="2:62" s="121" customFormat="1">
      <c r="B13" s="98" t="s">
        <v>250</v>
      </c>
      <c r="C13" s="82"/>
      <c r="D13" s="82"/>
      <c r="E13" s="82"/>
      <c r="F13" s="82"/>
      <c r="G13" s="82"/>
      <c r="H13" s="82"/>
      <c r="I13" s="90"/>
      <c r="J13" s="92"/>
      <c r="K13" s="90">
        <v>337.07478840899995</v>
      </c>
      <c r="L13" s="90">
        <v>123290.52381646301</v>
      </c>
      <c r="M13" s="82"/>
      <c r="N13" s="91">
        <f t="shared" si="0"/>
        <v>0.55161189075195438</v>
      </c>
      <c r="O13" s="91">
        <f>L13/'סכום נכסי הקרן'!$C$42</f>
        <v>0.14657578806595339</v>
      </c>
    </row>
    <row r="14" spans="2:62" s="121" customFormat="1">
      <c r="B14" s="86" t="s">
        <v>251</v>
      </c>
      <c r="C14" s="80" t="s">
        <v>252</v>
      </c>
      <c r="D14" s="93" t="s">
        <v>110</v>
      </c>
      <c r="E14" s="93" t="s">
        <v>253</v>
      </c>
      <c r="F14" s="80" t="s">
        <v>254</v>
      </c>
      <c r="G14" s="93" t="s">
        <v>180</v>
      </c>
      <c r="H14" s="93" t="s">
        <v>154</v>
      </c>
      <c r="I14" s="87">
        <v>17546.095165999999</v>
      </c>
      <c r="J14" s="89">
        <v>19820</v>
      </c>
      <c r="K14" s="80"/>
      <c r="L14" s="87">
        <v>3477.6360664649997</v>
      </c>
      <c r="M14" s="88">
        <v>3.4607832262628511E-4</v>
      </c>
      <c r="N14" s="88">
        <f t="shared" si="0"/>
        <v>1.5559228289318015E-2</v>
      </c>
      <c r="O14" s="88">
        <f>L14/'סכום נכסי הקרן'!$C$42</f>
        <v>4.1344397871770928E-3</v>
      </c>
    </row>
    <row r="15" spans="2:62" s="121" customFormat="1">
      <c r="B15" s="86" t="s">
        <v>255</v>
      </c>
      <c r="C15" s="80" t="s">
        <v>256</v>
      </c>
      <c r="D15" s="93" t="s">
        <v>110</v>
      </c>
      <c r="E15" s="93" t="s">
        <v>253</v>
      </c>
      <c r="F15" s="80">
        <v>29389</v>
      </c>
      <c r="G15" s="93" t="s">
        <v>257</v>
      </c>
      <c r="H15" s="93" t="s">
        <v>154</v>
      </c>
      <c r="I15" s="87">
        <v>4984.4677279999996</v>
      </c>
      <c r="J15" s="89">
        <v>46950</v>
      </c>
      <c r="K15" s="87">
        <v>13.215618655</v>
      </c>
      <c r="L15" s="87">
        <v>2353.4232168259996</v>
      </c>
      <c r="M15" s="88">
        <v>4.6750352775409475E-5</v>
      </c>
      <c r="N15" s="88">
        <f t="shared" si="0"/>
        <v>1.0529408020891145E-2</v>
      </c>
      <c r="O15" s="88">
        <f>L15/'סכום נכסי הקרן'!$C$42</f>
        <v>2.7979024825338615E-3</v>
      </c>
    </row>
    <row r="16" spans="2:62" s="121" customFormat="1" ht="20.25">
      <c r="B16" s="86" t="s">
        <v>258</v>
      </c>
      <c r="C16" s="80" t="s">
        <v>259</v>
      </c>
      <c r="D16" s="93" t="s">
        <v>110</v>
      </c>
      <c r="E16" s="93" t="s">
        <v>253</v>
      </c>
      <c r="F16" s="80" t="s">
        <v>260</v>
      </c>
      <c r="G16" s="93" t="s">
        <v>261</v>
      </c>
      <c r="H16" s="93" t="s">
        <v>154</v>
      </c>
      <c r="I16" s="87">
        <v>36145.348475999999</v>
      </c>
      <c r="J16" s="89">
        <v>5416</v>
      </c>
      <c r="K16" s="80"/>
      <c r="L16" s="87">
        <v>1957.632073452</v>
      </c>
      <c r="M16" s="88">
        <v>2.7489174963850696E-4</v>
      </c>
      <c r="N16" s="88">
        <f t="shared" si="0"/>
        <v>8.7586060631963478E-3</v>
      </c>
      <c r="O16" s="88">
        <f>L16/'סכום נכסי הקרן'!$C$42</f>
        <v>2.3273602465715042E-3</v>
      </c>
      <c r="BF16" s="122"/>
    </row>
    <row r="17" spans="2:15" s="121" customFormat="1">
      <c r="B17" s="86" t="s">
        <v>262</v>
      </c>
      <c r="C17" s="80" t="s">
        <v>263</v>
      </c>
      <c r="D17" s="93" t="s">
        <v>110</v>
      </c>
      <c r="E17" s="93" t="s">
        <v>253</v>
      </c>
      <c r="F17" s="80" t="s">
        <v>264</v>
      </c>
      <c r="G17" s="93" t="s">
        <v>265</v>
      </c>
      <c r="H17" s="93" t="s">
        <v>154</v>
      </c>
      <c r="I17" s="87">
        <v>11373.213064</v>
      </c>
      <c r="J17" s="89">
        <v>46960</v>
      </c>
      <c r="K17" s="80"/>
      <c r="L17" s="87">
        <v>5340.8608548299999</v>
      </c>
      <c r="M17" s="88">
        <v>2.6602027105257335E-4</v>
      </c>
      <c r="N17" s="88">
        <f t="shared" si="0"/>
        <v>2.3895448434963051E-2</v>
      </c>
      <c r="O17" s="88">
        <f>L17/'סכום נכסי הקרן'!$C$42</f>
        <v>6.3495625171703252E-3</v>
      </c>
    </row>
    <row r="18" spans="2:15" s="121" customFormat="1">
      <c r="B18" s="86" t="s">
        <v>266</v>
      </c>
      <c r="C18" s="80" t="s">
        <v>267</v>
      </c>
      <c r="D18" s="93" t="s">
        <v>110</v>
      </c>
      <c r="E18" s="93" t="s">
        <v>253</v>
      </c>
      <c r="F18" s="80" t="s">
        <v>268</v>
      </c>
      <c r="G18" s="93" t="s">
        <v>261</v>
      </c>
      <c r="H18" s="93" t="s">
        <v>154</v>
      </c>
      <c r="I18" s="87">
        <v>81463.146208000006</v>
      </c>
      <c r="J18" s="89">
        <v>2050</v>
      </c>
      <c r="K18" s="87">
        <v>41.557718749000003</v>
      </c>
      <c r="L18" s="87">
        <v>1711.5522160100002</v>
      </c>
      <c r="M18" s="88">
        <v>2.3341724484701834E-4</v>
      </c>
      <c r="N18" s="88">
        <f t="shared" si="0"/>
        <v>7.6576246476122616E-3</v>
      </c>
      <c r="O18" s="88">
        <f>L18/'סכום נכסי הקרן'!$C$42</f>
        <v>2.0348045179137738E-3</v>
      </c>
    </row>
    <row r="19" spans="2:15" s="121" customFormat="1">
      <c r="B19" s="86" t="s">
        <v>269</v>
      </c>
      <c r="C19" s="80" t="s">
        <v>270</v>
      </c>
      <c r="D19" s="93" t="s">
        <v>110</v>
      </c>
      <c r="E19" s="93" t="s">
        <v>253</v>
      </c>
      <c r="F19" s="80" t="s">
        <v>271</v>
      </c>
      <c r="G19" s="93" t="s">
        <v>272</v>
      </c>
      <c r="H19" s="93" t="s">
        <v>154</v>
      </c>
      <c r="I19" s="87">
        <v>1225466.232327</v>
      </c>
      <c r="J19" s="89">
        <v>255.1</v>
      </c>
      <c r="K19" s="80"/>
      <c r="L19" s="87">
        <v>3126.16435869</v>
      </c>
      <c r="M19" s="88">
        <v>4.4312874546455856E-4</v>
      </c>
      <c r="N19" s="88">
        <f t="shared" si="0"/>
        <v>1.3986715112553512E-2</v>
      </c>
      <c r="O19" s="88">
        <f>L19/'סכום נכסי הקרן'!$C$42</f>
        <v>3.7165873768272234E-3</v>
      </c>
    </row>
    <row r="20" spans="2:15" s="121" customFormat="1">
      <c r="B20" s="86" t="s">
        <v>273</v>
      </c>
      <c r="C20" s="80" t="s">
        <v>274</v>
      </c>
      <c r="D20" s="93" t="s">
        <v>110</v>
      </c>
      <c r="E20" s="93" t="s">
        <v>253</v>
      </c>
      <c r="F20" s="80" t="s">
        <v>275</v>
      </c>
      <c r="G20" s="93" t="s">
        <v>276</v>
      </c>
      <c r="H20" s="93" t="s">
        <v>154</v>
      </c>
      <c r="I20" s="87">
        <v>30981.253310000004</v>
      </c>
      <c r="J20" s="89">
        <v>8642</v>
      </c>
      <c r="K20" s="80"/>
      <c r="L20" s="87">
        <v>2677.399911037</v>
      </c>
      <c r="M20" s="88">
        <v>3.08793391391053E-4</v>
      </c>
      <c r="N20" s="88">
        <f t="shared" si="0"/>
        <v>1.1978906257424995E-2</v>
      </c>
      <c r="O20" s="88">
        <f>L20/'סכום נכסי הקרן'!$C$42</f>
        <v>3.1830670337014088E-3</v>
      </c>
    </row>
    <row r="21" spans="2:15" s="121" customFormat="1">
      <c r="B21" s="86" t="s">
        <v>277</v>
      </c>
      <c r="C21" s="80" t="s">
        <v>278</v>
      </c>
      <c r="D21" s="93" t="s">
        <v>110</v>
      </c>
      <c r="E21" s="93" t="s">
        <v>253</v>
      </c>
      <c r="F21" s="80" t="s">
        <v>279</v>
      </c>
      <c r="G21" s="93" t="s">
        <v>280</v>
      </c>
      <c r="H21" s="93" t="s">
        <v>154</v>
      </c>
      <c r="I21" s="87">
        <v>580224.62908300001</v>
      </c>
      <c r="J21" s="89">
        <v>179.3</v>
      </c>
      <c r="K21" s="80"/>
      <c r="L21" s="87">
        <v>1040.3427599199999</v>
      </c>
      <c r="M21" s="88">
        <v>1.810485401564084E-4</v>
      </c>
      <c r="N21" s="88">
        <f t="shared" si="0"/>
        <v>4.6545786250682579E-3</v>
      </c>
      <c r="O21" s="88">
        <f>L21/'סכום נכסי הקרן'!$C$42</f>
        <v>1.2368270907907445E-3</v>
      </c>
    </row>
    <row r="22" spans="2:15" s="121" customFormat="1">
      <c r="B22" s="86" t="s">
        <v>281</v>
      </c>
      <c r="C22" s="80" t="s">
        <v>282</v>
      </c>
      <c r="D22" s="93" t="s">
        <v>110</v>
      </c>
      <c r="E22" s="93" t="s">
        <v>253</v>
      </c>
      <c r="F22" s="80" t="s">
        <v>283</v>
      </c>
      <c r="G22" s="93" t="s">
        <v>276</v>
      </c>
      <c r="H22" s="93" t="s">
        <v>154</v>
      </c>
      <c r="I22" s="87">
        <v>391531.84501699999</v>
      </c>
      <c r="J22" s="89">
        <v>1277</v>
      </c>
      <c r="K22" s="80"/>
      <c r="L22" s="87">
        <v>4999.8616608729999</v>
      </c>
      <c r="M22" s="88">
        <v>3.3636265395740661E-4</v>
      </c>
      <c r="N22" s="88">
        <f t="shared" si="0"/>
        <v>2.236979014184453E-2</v>
      </c>
      <c r="O22" s="88">
        <f>L22/'סכום נכסי הקרן'!$C$42</f>
        <v>5.9441605119155789E-3</v>
      </c>
    </row>
    <row r="23" spans="2:15" s="121" customFormat="1">
      <c r="B23" s="86" t="s">
        <v>284</v>
      </c>
      <c r="C23" s="80" t="s">
        <v>285</v>
      </c>
      <c r="D23" s="93" t="s">
        <v>110</v>
      </c>
      <c r="E23" s="93" t="s">
        <v>253</v>
      </c>
      <c r="F23" s="80" t="s">
        <v>286</v>
      </c>
      <c r="G23" s="93" t="s">
        <v>287</v>
      </c>
      <c r="H23" s="93" t="s">
        <v>154</v>
      </c>
      <c r="I23" s="87">
        <v>628022.14907799999</v>
      </c>
      <c r="J23" s="89">
        <v>1121</v>
      </c>
      <c r="K23" s="80"/>
      <c r="L23" s="87">
        <v>7040.1282916029995</v>
      </c>
      <c r="M23" s="88">
        <v>5.3502665616066993E-4</v>
      </c>
      <c r="N23" s="88">
        <f t="shared" si="0"/>
        <v>3.1498109975171537E-2</v>
      </c>
      <c r="O23" s="88">
        <f>L23/'סכום נכסי הקרן'!$C$42</f>
        <v>8.3697620910694222E-3</v>
      </c>
    </row>
    <row r="24" spans="2:15" s="121" customFormat="1">
      <c r="B24" s="86" t="s">
        <v>288</v>
      </c>
      <c r="C24" s="80" t="s">
        <v>289</v>
      </c>
      <c r="D24" s="93" t="s">
        <v>110</v>
      </c>
      <c r="E24" s="93" t="s">
        <v>253</v>
      </c>
      <c r="F24" s="80" t="s">
        <v>290</v>
      </c>
      <c r="G24" s="93" t="s">
        <v>291</v>
      </c>
      <c r="H24" s="93" t="s">
        <v>154</v>
      </c>
      <c r="I24" s="87">
        <v>87603.954675999994</v>
      </c>
      <c r="J24" s="89">
        <v>1955</v>
      </c>
      <c r="K24" s="80"/>
      <c r="L24" s="87">
        <v>1712.6573139520001</v>
      </c>
      <c r="M24" s="88">
        <v>3.4207560897145248E-4</v>
      </c>
      <c r="N24" s="88">
        <f t="shared" si="0"/>
        <v>7.6625689462199963E-3</v>
      </c>
      <c r="O24" s="88">
        <f>L24/'סכום נכסי הקרן'!$C$42</f>
        <v>2.0361183301738292E-3</v>
      </c>
    </row>
    <row r="25" spans="2:15" s="121" customFormat="1">
      <c r="B25" s="86" t="s">
        <v>292</v>
      </c>
      <c r="C25" s="80" t="s">
        <v>293</v>
      </c>
      <c r="D25" s="93" t="s">
        <v>110</v>
      </c>
      <c r="E25" s="93" t="s">
        <v>253</v>
      </c>
      <c r="F25" s="80" t="s">
        <v>294</v>
      </c>
      <c r="G25" s="93" t="s">
        <v>291</v>
      </c>
      <c r="H25" s="93" t="s">
        <v>154</v>
      </c>
      <c r="I25" s="87">
        <v>73363.491110999996</v>
      </c>
      <c r="J25" s="89">
        <v>2484</v>
      </c>
      <c r="K25" s="80"/>
      <c r="L25" s="87">
        <v>1822.34911919</v>
      </c>
      <c r="M25" s="88">
        <v>3.422143437260927E-4</v>
      </c>
      <c r="N25" s="88">
        <f t="shared" si="0"/>
        <v>8.1533390574525747E-3</v>
      </c>
      <c r="O25" s="88">
        <f>L25/'סכום נכסי הקרן'!$C$42</f>
        <v>2.1665270777355781E-3</v>
      </c>
    </row>
    <row r="26" spans="2:15" s="121" customFormat="1">
      <c r="B26" s="86" t="s">
        <v>295</v>
      </c>
      <c r="C26" s="80" t="s">
        <v>296</v>
      </c>
      <c r="D26" s="93" t="s">
        <v>110</v>
      </c>
      <c r="E26" s="93" t="s">
        <v>253</v>
      </c>
      <c r="F26" s="80" t="s">
        <v>297</v>
      </c>
      <c r="G26" s="93" t="s">
        <v>298</v>
      </c>
      <c r="H26" s="93" t="s">
        <v>154</v>
      </c>
      <c r="I26" s="87">
        <v>928.47995700000001</v>
      </c>
      <c r="J26" s="89">
        <v>84650</v>
      </c>
      <c r="K26" s="80"/>
      <c r="L26" s="87">
        <v>785.95828371599998</v>
      </c>
      <c r="M26" s="88">
        <v>1.2060582412056842E-4</v>
      </c>
      <c r="N26" s="88">
        <f t="shared" si="0"/>
        <v>3.51644166568828E-3</v>
      </c>
      <c r="O26" s="88">
        <f>L26/'סכום נכסי הקרן'!$C$42</f>
        <v>9.3439829158430327E-4</v>
      </c>
    </row>
    <row r="27" spans="2:15" s="121" customFormat="1">
      <c r="B27" s="86" t="s">
        <v>299</v>
      </c>
      <c r="C27" s="80" t="s">
        <v>300</v>
      </c>
      <c r="D27" s="93" t="s">
        <v>110</v>
      </c>
      <c r="E27" s="93" t="s">
        <v>253</v>
      </c>
      <c r="F27" s="80" t="s">
        <v>301</v>
      </c>
      <c r="G27" s="93" t="s">
        <v>302</v>
      </c>
      <c r="H27" s="93" t="s">
        <v>154</v>
      </c>
      <c r="I27" s="87">
        <v>14326.254288000002</v>
      </c>
      <c r="J27" s="89">
        <v>5985</v>
      </c>
      <c r="K27" s="80"/>
      <c r="L27" s="87">
        <v>857.42631836199996</v>
      </c>
      <c r="M27" s="88">
        <v>1.3530335930102426E-4</v>
      </c>
      <c r="N27" s="88">
        <f t="shared" si="0"/>
        <v>3.8361954999577563E-3</v>
      </c>
      <c r="O27" s="88">
        <f>L27/'סכום נכסי הקרן'!$C$42</f>
        <v>1.0193641362858529E-3</v>
      </c>
    </row>
    <row r="28" spans="2:15" s="121" customFormat="1">
      <c r="B28" s="86" t="s">
        <v>303</v>
      </c>
      <c r="C28" s="80" t="s">
        <v>304</v>
      </c>
      <c r="D28" s="93" t="s">
        <v>110</v>
      </c>
      <c r="E28" s="93" t="s">
        <v>253</v>
      </c>
      <c r="F28" s="80" t="s">
        <v>305</v>
      </c>
      <c r="G28" s="93" t="s">
        <v>280</v>
      </c>
      <c r="H28" s="93" t="s">
        <v>154</v>
      </c>
      <c r="I28" s="87">
        <v>37027.992957000002</v>
      </c>
      <c r="J28" s="89">
        <v>5692</v>
      </c>
      <c r="K28" s="80"/>
      <c r="L28" s="87">
        <v>2107.6333591129996</v>
      </c>
      <c r="M28" s="88">
        <v>3.3982655124893916E-5</v>
      </c>
      <c r="N28" s="88">
        <f t="shared" si="0"/>
        <v>9.4297240878213635E-3</v>
      </c>
      <c r="O28" s="88">
        <f>L28/'סכום נכסי הקרן'!$C$42</f>
        <v>2.5056915244026992E-3</v>
      </c>
    </row>
    <row r="29" spans="2:15" s="121" customFormat="1">
      <c r="B29" s="86" t="s">
        <v>306</v>
      </c>
      <c r="C29" s="80" t="s">
        <v>307</v>
      </c>
      <c r="D29" s="93" t="s">
        <v>110</v>
      </c>
      <c r="E29" s="93" t="s">
        <v>253</v>
      </c>
      <c r="F29" s="80" t="s">
        <v>308</v>
      </c>
      <c r="G29" s="93" t="s">
        <v>287</v>
      </c>
      <c r="H29" s="93" t="s">
        <v>154</v>
      </c>
      <c r="I29" s="87">
        <v>19934670.467813998</v>
      </c>
      <c r="J29" s="89">
        <v>38.700000000000003</v>
      </c>
      <c r="K29" s="80"/>
      <c r="L29" s="87">
        <v>7714.7174710290001</v>
      </c>
      <c r="M29" s="88">
        <v>1.5390852227794339E-3</v>
      </c>
      <c r="N29" s="88">
        <f t="shared" si="0"/>
        <v>3.4516277156437881E-2</v>
      </c>
      <c r="O29" s="88">
        <f>L29/'סכום נכסי הקרן'!$C$42</f>
        <v>9.1717575529617467E-3</v>
      </c>
    </row>
    <row r="30" spans="2:15" s="121" customFormat="1">
      <c r="B30" s="86" t="s">
        <v>309</v>
      </c>
      <c r="C30" s="80" t="s">
        <v>310</v>
      </c>
      <c r="D30" s="93" t="s">
        <v>110</v>
      </c>
      <c r="E30" s="93" t="s">
        <v>253</v>
      </c>
      <c r="F30" s="80" t="s">
        <v>311</v>
      </c>
      <c r="G30" s="93" t="s">
        <v>280</v>
      </c>
      <c r="H30" s="93" t="s">
        <v>154</v>
      </c>
      <c r="I30" s="87">
        <v>406980.25821100007</v>
      </c>
      <c r="J30" s="89">
        <v>1919</v>
      </c>
      <c r="K30" s="80"/>
      <c r="L30" s="87">
        <v>7809.9511550730003</v>
      </c>
      <c r="M30" s="88">
        <v>3.1787853909577107E-4</v>
      </c>
      <c r="N30" s="88">
        <f t="shared" si="0"/>
        <v>3.4942360450535871E-2</v>
      </c>
      <c r="O30" s="88">
        <f>L30/'סכום נכסי הקרן'!$C$42</f>
        <v>9.2849775463324739E-3</v>
      </c>
    </row>
    <row r="31" spans="2:15" s="121" customFormat="1">
      <c r="B31" s="86" t="s">
        <v>312</v>
      </c>
      <c r="C31" s="80" t="s">
        <v>313</v>
      </c>
      <c r="D31" s="93" t="s">
        <v>110</v>
      </c>
      <c r="E31" s="93" t="s">
        <v>253</v>
      </c>
      <c r="F31" s="80" t="s">
        <v>314</v>
      </c>
      <c r="G31" s="93" t="s">
        <v>276</v>
      </c>
      <c r="H31" s="93" t="s">
        <v>154</v>
      </c>
      <c r="I31" s="87">
        <v>642900.69619100005</v>
      </c>
      <c r="J31" s="89">
        <v>2382</v>
      </c>
      <c r="K31" s="87">
        <v>118.262225943</v>
      </c>
      <c r="L31" s="87">
        <v>15432.156809206999</v>
      </c>
      <c r="M31" s="88">
        <v>4.3028871941637144E-4</v>
      </c>
      <c r="N31" s="88">
        <f t="shared" si="0"/>
        <v>6.904473216919399E-2</v>
      </c>
      <c r="O31" s="88">
        <f>L31/'סכום נכסי הקרן'!$C$42</f>
        <v>1.8346751038499864E-2</v>
      </c>
    </row>
    <row r="32" spans="2:15" s="121" customFormat="1">
      <c r="B32" s="86" t="s">
        <v>315</v>
      </c>
      <c r="C32" s="80" t="s">
        <v>316</v>
      </c>
      <c r="D32" s="93" t="s">
        <v>110</v>
      </c>
      <c r="E32" s="93" t="s">
        <v>253</v>
      </c>
      <c r="F32" s="80" t="s">
        <v>317</v>
      </c>
      <c r="G32" s="93" t="s">
        <v>276</v>
      </c>
      <c r="H32" s="93" t="s">
        <v>154</v>
      </c>
      <c r="I32" s="87">
        <v>106434.239671</v>
      </c>
      <c r="J32" s="89">
        <v>7460</v>
      </c>
      <c r="K32" s="80"/>
      <c r="L32" s="87">
        <v>7939.9942794199997</v>
      </c>
      <c r="M32" s="88">
        <v>4.5540114243242596E-4</v>
      </c>
      <c r="N32" s="88">
        <f t="shared" si="0"/>
        <v>3.5524184028535473E-2</v>
      </c>
      <c r="O32" s="88">
        <f>L32/'סכום נכסי הקרן'!$C$42</f>
        <v>9.439581264799074E-3</v>
      </c>
    </row>
    <row r="33" spans="2:15" s="121" customFormat="1">
      <c r="B33" s="86" t="s">
        <v>318</v>
      </c>
      <c r="C33" s="80" t="s">
        <v>319</v>
      </c>
      <c r="D33" s="93" t="s">
        <v>110</v>
      </c>
      <c r="E33" s="93" t="s">
        <v>253</v>
      </c>
      <c r="F33" s="80" t="s">
        <v>320</v>
      </c>
      <c r="G33" s="93" t="s">
        <v>261</v>
      </c>
      <c r="H33" s="93" t="s">
        <v>154</v>
      </c>
      <c r="I33" s="87">
        <v>20388.919000000002</v>
      </c>
      <c r="J33" s="89">
        <v>18410</v>
      </c>
      <c r="K33" s="80"/>
      <c r="L33" s="87">
        <v>3753.5999878600001</v>
      </c>
      <c r="M33" s="88">
        <v>4.5508316455228896E-4</v>
      </c>
      <c r="N33" s="88">
        <f t="shared" si="0"/>
        <v>1.679391345203685E-2</v>
      </c>
      <c r="O33" s="88">
        <f>L33/'סכום נכסי הקרן'!$C$42</f>
        <v>4.4625236333975743E-3</v>
      </c>
    </row>
    <row r="34" spans="2:15" s="121" customFormat="1">
      <c r="B34" s="86" t="s">
        <v>321</v>
      </c>
      <c r="C34" s="80" t="s">
        <v>322</v>
      </c>
      <c r="D34" s="93" t="s">
        <v>110</v>
      </c>
      <c r="E34" s="93" t="s">
        <v>253</v>
      </c>
      <c r="F34" s="80" t="s">
        <v>323</v>
      </c>
      <c r="G34" s="93" t="s">
        <v>182</v>
      </c>
      <c r="H34" s="93" t="s">
        <v>154</v>
      </c>
      <c r="I34" s="87">
        <v>3701.1857970000001</v>
      </c>
      <c r="J34" s="89">
        <v>44590</v>
      </c>
      <c r="K34" s="80"/>
      <c r="L34" s="87">
        <v>1650.358746961</v>
      </c>
      <c r="M34" s="88">
        <v>5.9670104519653738E-5</v>
      </c>
      <c r="N34" s="88">
        <f t="shared" si="0"/>
        <v>7.3838400604525883E-3</v>
      </c>
      <c r="O34" s="88">
        <f>L34/'סכום נכסי הקרן'!$C$42</f>
        <v>1.962053744596441E-3</v>
      </c>
    </row>
    <row r="35" spans="2:15" s="121" customFormat="1">
      <c r="B35" s="86" t="s">
        <v>324</v>
      </c>
      <c r="C35" s="80" t="s">
        <v>325</v>
      </c>
      <c r="D35" s="93" t="s">
        <v>110</v>
      </c>
      <c r="E35" s="93" t="s">
        <v>253</v>
      </c>
      <c r="F35" s="80" t="s">
        <v>326</v>
      </c>
      <c r="G35" s="93" t="s">
        <v>276</v>
      </c>
      <c r="H35" s="93" t="s">
        <v>154</v>
      </c>
      <c r="I35" s="87">
        <v>595866.88580199995</v>
      </c>
      <c r="J35" s="89">
        <v>2415</v>
      </c>
      <c r="K35" s="80"/>
      <c r="L35" s="87">
        <v>14390.185292107999</v>
      </c>
      <c r="M35" s="88">
        <v>4.4646903744120959E-4</v>
      </c>
      <c r="N35" s="88">
        <f t="shared" si="0"/>
        <v>6.4382866351247695E-2</v>
      </c>
      <c r="O35" s="88">
        <f>L35/'סכום נכסי הקרן'!$C$42</f>
        <v>1.7107987575312521E-2</v>
      </c>
    </row>
    <row r="36" spans="2:15" s="121" customFormat="1">
      <c r="B36" s="86" t="s">
        <v>327</v>
      </c>
      <c r="C36" s="80" t="s">
        <v>328</v>
      </c>
      <c r="D36" s="93" t="s">
        <v>110</v>
      </c>
      <c r="E36" s="93" t="s">
        <v>253</v>
      </c>
      <c r="F36" s="80" t="s">
        <v>329</v>
      </c>
      <c r="G36" s="93" t="s">
        <v>298</v>
      </c>
      <c r="H36" s="93" t="s">
        <v>154</v>
      </c>
      <c r="I36" s="87">
        <v>8830.6940439999998</v>
      </c>
      <c r="J36" s="89">
        <v>54120</v>
      </c>
      <c r="K36" s="80"/>
      <c r="L36" s="87">
        <v>4779.1716168640005</v>
      </c>
      <c r="M36" s="88">
        <v>8.6855071071961093E-4</v>
      </c>
      <c r="N36" s="88">
        <f t="shared" si="0"/>
        <v>2.1382404828864939E-2</v>
      </c>
      <c r="O36" s="88">
        <f>L36/'סכום נכסי הקרן'!$C$42</f>
        <v>5.6817898436954993E-3</v>
      </c>
    </row>
    <row r="37" spans="2:15" s="121" customFormat="1">
      <c r="B37" s="86" t="s">
        <v>330</v>
      </c>
      <c r="C37" s="80" t="s">
        <v>331</v>
      </c>
      <c r="D37" s="93" t="s">
        <v>110</v>
      </c>
      <c r="E37" s="93" t="s">
        <v>253</v>
      </c>
      <c r="F37" s="80" t="s">
        <v>332</v>
      </c>
      <c r="G37" s="93" t="s">
        <v>280</v>
      </c>
      <c r="H37" s="93" t="s">
        <v>154</v>
      </c>
      <c r="I37" s="87">
        <v>9522.9054350000006</v>
      </c>
      <c r="J37" s="89">
        <v>17330</v>
      </c>
      <c r="K37" s="80"/>
      <c r="L37" s="87">
        <v>1650.319511876</v>
      </c>
      <c r="M37" s="88">
        <v>6.8192561342907975E-5</v>
      </c>
      <c r="N37" s="88">
        <f t="shared" si="0"/>
        <v>7.3836645194722212E-3</v>
      </c>
      <c r="O37" s="88">
        <f>L37/'סכום נכסי הקרן'!$C$42</f>
        <v>1.9620070993772816E-3</v>
      </c>
    </row>
    <row r="38" spans="2:15" s="121" customFormat="1">
      <c r="B38" s="86" t="s">
        <v>333</v>
      </c>
      <c r="C38" s="80" t="s">
        <v>334</v>
      </c>
      <c r="D38" s="93" t="s">
        <v>110</v>
      </c>
      <c r="E38" s="93" t="s">
        <v>253</v>
      </c>
      <c r="F38" s="80" t="s">
        <v>335</v>
      </c>
      <c r="G38" s="93" t="s">
        <v>261</v>
      </c>
      <c r="H38" s="93" t="s">
        <v>154</v>
      </c>
      <c r="I38" s="87">
        <v>45906.153763000009</v>
      </c>
      <c r="J38" s="89">
        <v>21190</v>
      </c>
      <c r="K38" s="80"/>
      <c r="L38" s="87">
        <v>9727.5139823950012</v>
      </c>
      <c r="M38" s="88">
        <v>3.7853639814085216E-4</v>
      </c>
      <c r="N38" s="88">
        <f t="shared" si="0"/>
        <v>4.3521693428221792E-2</v>
      </c>
      <c r="O38" s="88">
        <f>L38/'סכום נכסי הקרן'!$C$42</f>
        <v>1.1564700868776244E-2</v>
      </c>
    </row>
    <row r="39" spans="2:15" s="121" customFormat="1">
      <c r="B39" s="86" t="s">
        <v>336</v>
      </c>
      <c r="C39" s="80" t="s">
        <v>337</v>
      </c>
      <c r="D39" s="93" t="s">
        <v>110</v>
      </c>
      <c r="E39" s="93" t="s">
        <v>253</v>
      </c>
      <c r="F39" s="80" t="s">
        <v>338</v>
      </c>
      <c r="G39" s="93" t="s">
        <v>141</v>
      </c>
      <c r="H39" s="93" t="s">
        <v>154</v>
      </c>
      <c r="I39" s="87">
        <v>100868.955474</v>
      </c>
      <c r="J39" s="89">
        <v>2398</v>
      </c>
      <c r="K39" s="87">
        <v>67.438204315999997</v>
      </c>
      <c r="L39" s="87">
        <v>2486.2757565970001</v>
      </c>
      <c r="M39" s="88">
        <v>4.2354078537191288E-4</v>
      </c>
      <c r="N39" s="88">
        <f t="shared" si="0"/>
        <v>1.1123801153354221E-2</v>
      </c>
      <c r="O39" s="88">
        <f>L39/'סכום נכסי הקרן'!$C$42</f>
        <v>2.9558462166564153E-3</v>
      </c>
    </row>
    <row r="40" spans="2:15" s="121" customFormat="1">
      <c r="B40" s="86" t="s">
        <v>339</v>
      </c>
      <c r="C40" s="80" t="s">
        <v>340</v>
      </c>
      <c r="D40" s="93" t="s">
        <v>110</v>
      </c>
      <c r="E40" s="93" t="s">
        <v>253</v>
      </c>
      <c r="F40" s="80" t="s">
        <v>341</v>
      </c>
      <c r="G40" s="93" t="s">
        <v>342</v>
      </c>
      <c r="H40" s="93" t="s">
        <v>154</v>
      </c>
      <c r="I40" s="87">
        <v>55667.650773000001</v>
      </c>
      <c r="J40" s="89">
        <v>8710</v>
      </c>
      <c r="K40" s="87">
        <v>96.601020745999989</v>
      </c>
      <c r="L40" s="87">
        <v>4945.2534030339993</v>
      </c>
      <c r="M40" s="88">
        <v>4.8300503459640273E-4</v>
      </c>
      <c r="N40" s="88">
        <f t="shared" si="0"/>
        <v>2.2125468328417219E-2</v>
      </c>
      <c r="O40" s="88">
        <f>L40/'סכום נכסי הקרן'!$C$42</f>
        <v>5.8792386656950548E-3</v>
      </c>
    </row>
    <row r="41" spans="2:15" s="121" customFormat="1">
      <c r="B41" s="83"/>
      <c r="C41" s="80"/>
      <c r="D41" s="80"/>
      <c r="E41" s="80"/>
      <c r="F41" s="80"/>
      <c r="G41" s="80"/>
      <c r="H41" s="80"/>
      <c r="I41" s="87"/>
      <c r="J41" s="89"/>
      <c r="K41" s="80"/>
      <c r="L41" s="80"/>
      <c r="M41" s="80"/>
      <c r="N41" s="88"/>
      <c r="O41" s="80"/>
    </row>
    <row r="42" spans="2:15" s="121" customFormat="1">
      <c r="B42" s="98" t="s">
        <v>343</v>
      </c>
      <c r="C42" s="82"/>
      <c r="D42" s="82"/>
      <c r="E42" s="82"/>
      <c r="F42" s="82"/>
      <c r="G42" s="82"/>
      <c r="H42" s="82"/>
      <c r="I42" s="90"/>
      <c r="J42" s="92"/>
      <c r="K42" s="90">
        <v>267.09871372700002</v>
      </c>
      <c r="L42" s="90">
        <v>40096.474626139003</v>
      </c>
      <c r="M42" s="82"/>
      <c r="N42" s="91">
        <f t="shared" ref="N42:N81" si="1">L42/$L$11</f>
        <v>0.17939490802989774</v>
      </c>
      <c r="O42" s="91">
        <f>L42/'סכום נכסי הקרן'!$C$42</f>
        <v>4.7669295133678784E-2</v>
      </c>
    </row>
    <row r="43" spans="2:15" s="121" customFormat="1">
      <c r="B43" s="86" t="s">
        <v>344</v>
      </c>
      <c r="C43" s="80" t="s">
        <v>345</v>
      </c>
      <c r="D43" s="93" t="s">
        <v>110</v>
      </c>
      <c r="E43" s="93" t="s">
        <v>253</v>
      </c>
      <c r="F43" s="80" t="s">
        <v>346</v>
      </c>
      <c r="G43" s="93" t="s">
        <v>347</v>
      </c>
      <c r="H43" s="93" t="s">
        <v>154</v>
      </c>
      <c r="I43" s="87">
        <v>236397.48039899996</v>
      </c>
      <c r="J43" s="89">
        <v>381.8</v>
      </c>
      <c r="K43" s="80"/>
      <c r="L43" s="87">
        <v>902.56558018499993</v>
      </c>
      <c r="M43" s="88">
        <v>7.9636478776338895E-4</v>
      </c>
      <c r="N43" s="88">
        <f t="shared" si="1"/>
        <v>4.0381522504895255E-3</v>
      </c>
      <c r="O43" s="88">
        <f>L43/'סכום נכסי הקרן'!$C$42</f>
        <v>1.0730286245986048E-3</v>
      </c>
    </row>
    <row r="44" spans="2:15" s="121" customFormat="1">
      <c r="B44" s="86" t="s">
        <v>348</v>
      </c>
      <c r="C44" s="80" t="s">
        <v>349</v>
      </c>
      <c r="D44" s="93" t="s">
        <v>110</v>
      </c>
      <c r="E44" s="93" t="s">
        <v>253</v>
      </c>
      <c r="F44" s="80" t="s">
        <v>350</v>
      </c>
      <c r="G44" s="93" t="s">
        <v>287</v>
      </c>
      <c r="H44" s="93" t="s">
        <v>154</v>
      </c>
      <c r="I44" s="87">
        <v>87014.861380000002</v>
      </c>
      <c r="J44" s="89">
        <v>2206</v>
      </c>
      <c r="K44" s="80"/>
      <c r="L44" s="87">
        <v>1919.5478420430002</v>
      </c>
      <c r="M44" s="88">
        <v>6.5976969265920261E-4</v>
      </c>
      <c r="N44" s="88">
        <f t="shared" si="1"/>
        <v>8.5882140959545935E-3</v>
      </c>
      <c r="O44" s="88">
        <f>L44/'סכום נכסי הקרן'!$C$42</f>
        <v>2.2820832369615015E-3</v>
      </c>
    </row>
    <row r="45" spans="2:15" s="121" customFormat="1">
      <c r="B45" s="86" t="s">
        <v>351</v>
      </c>
      <c r="C45" s="80" t="s">
        <v>352</v>
      </c>
      <c r="D45" s="93" t="s">
        <v>110</v>
      </c>
      <c r="E45" s="93" t="s">
        <v>253</v>
      </c>
      <c r="F45" s="80" t="s">
        <v>353</v>
      </c>
      <c r="G45" s="93" t="s">
        <v>261</v>
      </c>
      <c r="H45" s="93" t="s">
        <v>154</v>
      </c>
      <c r="I45" s="87">
        <v>101578.72741599999</v>
      </c>
      <c r="J45" s="89">
        <v>418.1</v>
      </c>
      <c r="K45" s="80"/>
      <c r="L45" s="87">
        <v>424.70065929999998</v>
      </c>
      <c r="M45" s="88">
        <v>4.8200896744361602E-4</v>
      </c>
      <c r="N45" s="88">
        <f t="shared" si="1"/>
        <v>1.9001454972226543E-3</v>
      </c>
      <c r="O45" s="88">
        <f>L45/'סכום נכסי הקרן'!$C$42</f>
        <v>5.0491174748918625E-4</v>
      </c>
    </row>
    <row r="46" spans="2:15" s="121" customFormat="1">
      <c r="B46" s="86" t="s">
        <v>354</v>
      </c>
      <c r="C46" s="80" t="s">
        <v>355</v>
      </c>
      <c r="D46" s="93" t="s">
        <v>110</v>
      </c>
      <c r="E46" s="93" t="s">
        <v>253</v>
      </c>
      <c r="F46" s="80" t="s">
        <v>356</v>
      </c>
      <c r="G46" s="93" t="s">
        <v>291</v>
      </c>
      <c r="H46" s="93" t="s">
        <v>154</v>
      </c>
      <c r="I46" s="87">
        <v>6683.1968939999988</v>
      </c>
      <c r="J46" s="89">
        <v>17190</v>
      </c>
      <c r="K46" s="87">
        <v>11.385413986</v>
      </c>
      <c r="L46" s="87">
        <v>1160.2269600929999</v>
      </c>
      <c r="M46" s="88">
        <v>4.5541645759671615E-4</v>
      </c>
      <c r="N46" s="88">
        <f t="shared" si="1"/>
        <v>5.1909503451459367E-3</v>
      </c>
      <c r="O46" s="88">
        <f>L46/'סכום נכסי הקרן'!$C$42</f>
        <v>1.3793532199129859E-3</v>
      </c>
    </row>
    <row r="47" spans="2:15" s="121" customFormat="1">
      <c r="B47" s="86" t="s">
        <v>357</v>
      </c>
      <c r="C47" s="80" t="s">
        <v>358</v>
      </c>
      <c r="D47" s="93" t="s">
        <v>110</v>
      </c>
      <c r="E47" s="93" t="s">
        <v>253</v>
      </c>
      <c r="F47" s="80" t="s">
        <v>359</v>
      </c>
      <c r="G47" s="93" t="s">
        <v>360</v>
      </c>
      <c r="H47" s="93" t="s">
        <v>154</v>
      </c>
      <c r="I47" s="87">
        <v>96166.456923999998</v>
      </c>
      <c r="J47" s="89">
        <v>1260</v>
      </c>
      <c r="K47" s="80"/>
      <c r="L47" s="87">
        <v>1211.6973572440002</v>
      </c>
      <c r="M47" s="88">
        <v>8.8376217112258384E-4</v>
      </c>
      <c r="N47" s="88">
        <f t="shared" si="1"/>
        <v>5.4212331131264077E-3</v>
      </c>
      <c r="O47" s="88">
        <f>L47/'סכום נכסי הקרן'!$C$42</f>
        <v>1.4405445734001878E-3</v>
      </c>
    </row>
    <row r="48" spans="2:15" s="121" customFormat="1">
      <c r="B48" s="86" t="s">
        <v>361</v>
      </c>
      <c r="C48" s="80" t="s">
        <v>362</v>
      </c>
      <c r="D48" s="93" t="s">
        <v>110</v>
      </c>
      <c r="E48" s="93" t="s">
        <v>253</v>
      </c>
      <c r="F48" s="80" t="s">
        <v>363</v>
      </c>
      <c r="G48" s="93" t="s">
        <v>182</v>
      </c>
      <c r="H48" s="93" t="s">
        <v>154</v>
      </c>
      <c r="I48" s="87">
        <v>1384.4716450000001</v>
      </c>
      <c r="J48" s="89">
        <v>2909</v>
      </c>
      <c r="K48" s="80"/>
      <c r="L48" s="87">
        <v>40.274280160000004</v>
      </c>
      <c r="M48" s="88">
        <v>4.0844376463822962E-5</v>
      </c>
      <c r="N48" s="88">
        <f t="shared" si="1"/>
        <v>1.8019042453581538E-4</v>
      </c>
      <c r="O48" s="88">
        <f>L48/'סכום נכסי הקרן'!$C$42</f>
        <v>4.7880681908926504E-5</v>
      </c>
    </row>
    <row r="49" spans="2:15" s="121" customFormat="1">
      <c r="B49" s="86" t="s">
        <v>364</v>
      </c>
      <c r="C49" s="80" t="s">
        <v>365</v>
      </c>
      <c r="D49" s="93" t="s">
        <v>110</v>
      </c>
      <c r="E49" s="93" t="s">
        <v>253</v>
      </c>
      <c r="F49" s="80" t="s">
        <v>366</v>
      </c>
      <c r="G49" s="93" t="s">
        <v>298</v>
      </c>
      <c r="H49" s="93" t="s">
        <v>154</v>
      </c>
      <c r="I49" s="87">
        <v>2849.1784379999999</v>
      </c>
      <c r="J49" s="89">
        <v>93000</v>
      </c>
      <c r="K49" s="80"/>
      <c r="L49" s="87">
        <v>2649.7359475630001</v>
      </c>
      <c r="M49" s="88">
        <v>7.885894565356382E-4</v>
      </c>
      <c r="N49" s="88">
        <f t="shared" si="1"/>
        <v>1.185513542147411E-2</v>
      </c>
      <c r="O49" s="88">
        <f>L49/'סכום נכסי הקרן'!$C$42</f>
        <v>3.1501783158850616E-3</v>
      </c>
    </row>
    <row r="50" spans="2:15" s="121" customFormat="1">
      <c r="B50" s="86" t="s">
        <v>367</v>
      </c>
      <c r="C50" s="80" t="s">
        <v>368</v>
      </c>
      <c r="D50" s="93" t="s">
        <v>110</v>
      </c>
      <c r="E50" s="93" t="s">
        <v>253</v>
      </c>
      <c r="F50" s="80" t="s">
        <v>369</v>
      </c>
      <c r="G50" s="93" t="s">
        <v>180</v>
      </c>
      <c r="H50" s="93" t="s">
        <v>154</v>
      </c>
      <c r="I50" s="87">
        <v>271301.69492799998</v>
      </c>
      <c r="J50" s="89">
        <v>224.8</v>
      </c>
      <c r="K50" s="80"/>
      <c r="L50" s="87">
        <v>609.88621015800004</v>
      </c>
      <c r="M50" s="88">
        <v>5.0554009021909355E-4</v>
      </c>
      <c r="N50" s="88">
        <f t="shared" si="1"/>
        <v>2.7286808029918998E-3</v>
      </c>
      <c r="O50" s="88">
        <f>L50/'סכום נכסי הקרן'!$C$42</f>
        <v>7.2507236661224772E-4</v>
      </c>
    </row>
    <row r="51" spans="2:15" s="121" customFormat="1">
      <c r="B51" s="86" t="s">
        <v>370</v>
      </c>
      <c r="C51" s="80" t="s">
        <v>371</v>
      </c>
      <c r="D51" s="93" t="s">
        <v>110</v>
      </c>
      <c r="E51" s="93" t="s">
        <v>253</v>
      </c>
      <c r="F51" s="80" t="s">
        <v>372</v>
      </c>
      <c r="G51" s="93" t="s">
        <v>180</v>
      </c>
      <c r="H51" s="93" t="s">
        <v>154</v>
      </c>
      <c r="I51" s="87">
        <v>197230.68823199999</v>
      </c>
      <c r="J51" s="89">
        <v>581</v>
      </c>
      <c r="K51" s="80"/>
      <c r="L51" s="87">
        <v>1145.910298645</v>
      </c>
      <c r="M51" s="88">
        <v>4.8948394027483876E-4</v>
      </c>
      <c r="N51" s="88">
        <f t="shared" si="1"/>
        <v>5.1268964304886913E-3</v>
      </c>
      <c r="O51" s="88">
        <f>L51/'סכום נכסי הקרן'!$C$42</f>
        <v>1.3623326422622822E-3</v>
      </c>
    </row>
    <row r="52" spans="2:15" s="121" customFormat="1">
      <c r="B52" s="86" t="s">
        <v>373</v>
      </c>
      <c r="C52" s="80" t="s">
        <v>374</v>
      </c>
      <c r="D52" s="93" t="s">
        <v>110</v>
      </c>
      <c r="E52" s="93" t="s">
        <v>253</v>
      </c>
      <c r="F52" s="80" t="s">
        <v>375</v>
      </c>
      <c r="G52" s="93" t="s">
        <v>376</v>
      </c>
      <c r="H52" s="93" t="s">
        <v>154</v>
      </c>
      <c r="I52" s="87">
        <v>2780.3878909999999</v>
      </c>
      <c r="J52" s="89">
        <v>18230</v>
      </c>
      <c r="K52" s="80"/>
      <c r="L52" s="87">
        <v>506.86471259000001</v>
      </c>
      <c r="M52" s="88">
        <v>5.4976647892849249E-4</v>
      </c>
      <c r="N52" s="88">
        <f t="shared" si="1"/>
        <v>2.2677541940160188E-3</v>
      </c>
      <c r="O52" s="88">
        <f>L52/'סכום נכסי הקרן'!$C$42</f>
        <v>6.0259371434985922E-4</v>
      </c>
    </row>
    <row r="53" spans="2:15" s="121" customFormat="1">
      <c r="B53" s="86" t="s">
        <v>377</v>
      </c>
      <c r="C53" s="80" t="s">
        <v>378</v>
      </c>
      <c r="D53" s="93" t="s">
        <v>110</v>
      </c>
      <c r="E53" s="93" t="s">
        <v>253</v>
      </c>
      <c r="F53" s="80" t="s">
        <v>379</v>
      </c>
      <c r="G53" s="93" t="s">
        <v>380</v>
      </c>
      <c r="H53" s="93" t="s">
        <v>154</v>
      </c>
      <c r="I53" s="87">
        <v>16025.626996999999</v>
      </c>
      <c r="J53" s="89">
        <v>4841</v>
      </c>
      <c r="K53" s="80"/>
      <c r="L53" s="87">
        <v>775.80060294200007</v>
      </c>
      <c r="M53" s="88">
        <v>6.4800466031570119E-4</v>
      </c>
      <c r="N53" s="88">
        <f t="shared" si="1"/>
        <v>3.4709953708396838E-3</v>
      </c>
      <c r="O53" s="88">
        <f>L53/'סכום נכסי הקרן'!$C$42</f>
        <v>9.2232218047467866E-4</v>
      </c>
    </row>
    <row r="54" spans="2:15" s="121" customFormat="1">
      <c r="B54" s="86" t="s">
        <v>381</v>
      </c>
      <c r="C54" s="80" t="s">
        <v>382</v>
      </c>
      <c r="D54" s="93" t="s">
        <v>110</v>
      </c>
      <c r="E54" s="93" t="s">
        <v>253</v>
      </c>
      <c r="F54" s="80" t="s">
        <v>383</v>
      </c>
      <c r="G54" s="93" t="s">
        <v>261</v>
      </c>
      <c r="H54" s="93" t="s">
        <v>154</v>
      </c>
      <c r="I54" s="87">
        <v>1902.6089249999998</v>
      </c>
      <c r="J54" s="89">
        <v>173600</v>
      </c>
      <c r="K54" s="87">
        <v>178.08395757299999</v>
      </c>
      <c r="L54" s="87">
        <v>3481.0130507620001</v>
      </c>
      <c r="M54" s="88">
        <v>8.9041978373748966E-4</v>
      </c>
      <c r="N54" s="88">
        <f t="shared" si="1"/>
        <v>1.5574337193355776E-2</v>
      </c>
      <c r="O54" s="88">
        <f>L54/'סכום נכסי הקרן'!$C$42</f>
        <v>4.1384545655987993E-3</v>
      </c>
    </row>
    <row r="55" spans="2:15" s="121" customFormat="1">
      <c r="B55" s="86" t="s">
        <v>384</v>
      </c>
      <c r="C55" s="80" t="s">
        <v>385</v>
      </c>
      <c r="D55" s="93" t="s">
        <v>110</v>
      </c>
      <c r="E55" s="93" t="s">
        <v>253</v>
      </c>
      <c r="F55" s="80" t="s">
        <v>386</v>
      </c>
      <c r="G55" s="93" t="s">
        <v>261</v>
      </c>
      <c r="H55" s="93" t="s">
        <v>154</v>
      </c>
      <c r="I55" s="87">
        <v>7383.3927080000003</v>
      </c>
      <c r="J55" s="89">
        <v>5933</v>
      </c>
      <c r="K55" s="80"/>
      <c r="L55" s="87">
        <v>438.056689366</v>
      </c>
      <c r="M55" s="88">
        <v>4.116703828029844E-4</v>
      </c>
      <c r="N55" s="88">
        <f t="shared" si="1"/>
        <v>1.9599014684813509E-3</v>
      </c>
      <c r="O55" s="88">
        <f>L55/'סכום נכסי הקרן'!$C$42</f>
        <v>5.2079026411606683E-4</v>
      </c>
    </row>
    <row r="56" spans="2:15" s="121" customFormat="1">
      <c r="B56" s="86" t="s">
        <v>387</v>
      </c>
      <c r="C56" s="80" t="s">
        <v>388</v>
      </c>
      <c r="D56" s="93" t="s">
        <v>110</v>
      </c>
      <c r="E56" s="93" t="s">
        <v>253</v>
      </c>
      <c r="F56" s="80" t="s">
        <v>389</v>
      </c>
      <c r="G56" s="93" t="s">
        <v>390</v>
      </c>
      <c r="H56" s="93" t="s">
        <v>154</v>
      </c>
      <c r="I56" s="87">
        <v>5774.0574190000007</v>
      </c>
      <c r="J56" s="89">
        <v>19360</v>
      </c>
      <c r="K56" s="87">
        <v>15.878657902</v>
      </c>
      <c r="L56" s="87">
        <v>1133.7361742319999</v>
      </c>
      <c r="M56" s="88">
        <v>1.0958451520152136E-3</v>
      </c>
      <c r="N56" s="88">
        <f t="shared" si="1"/>
        <v>5.0724284018208807E-3</v>
      </c>
      <c r="O56" s="88">
        <f>L56/'סכום נכסי הקרן'!$C$42</f>
        <v>1.3478592518944641E-3</v>
      </c>
    </row>
    <row r="57" spans="2:15" s="121" customFormat="1">
      <c r="B57" s="86" t="s">
        <v>391</v>
      </c>
      <c r="C57" s="80" t="s">
        <v>392</v>
      </c>
      <c r="D57" s="93" t="s">
        <v>110</v>
      </c>
      <c r="E57" s="93" t="s">
        <v>253</v>
      </c>
      <c r="F57" s="80" t="s">
        <v>393</v>
      </c>
      <c r="G57" s="93" t="s">
        <v>360</v>
      </c>
      <c r="H57" s="93" t="s">
        <v>154</v>
      </c>
      <c r="I57" s="87">
        <v>7581.1855409999998</v>
      </c>
      <c r="J57" s="89">
        <v>7529</v>
      </c>
      <c r="K57" s="80"/>
      <c r="L57" s="87">
        <v>570.78745935100005</v>
      </c>
      <c r="M57" s="88">
        <v>5.4029696726996574E-4</v>
      </c>
      <c r="N57" s="88">
        <f t="shared" si="1"/>
        <v>2.5537497929590844E-3</v>
      </c>
      <c r="O57" s="88">
        <f>L57/'סכום נכסי הקרן'!$C$42</f>
        <v>6.7858923040251169E-4</v>
      </c>
    </row>
    <row r="58" spans="2:15" s="121" customFormat="1">
      <c r="B58" s="86" t="s">
        <v>394</v>
      </c>
      <c r="C58" s="80" t="s">
        <v>395</v>
      </c>
      <c r="D58" s="93" t="s">
        <v>110</v>
      </c>
      <c r="E58" s="93" t="s">
        <v>253</v>
      </c>
      <c r="F58" s="80" t="s">
        <v>396</v>
      </c>
      <c r="G58" s="93" t="s">
        <v>397</v>
      </c>
      <c r="H58" s="93" t="s">
        <v>154</v>
      </c>
      <c r="I58" s="87">
        <v>4349.8102500000005</v>
      </c>
      <c r="J58" s="89">
        <v>14890</v>
      </c>
      <c r="K58" s="87">
        <v>8.1346106479999989</v>
      </c>
      <c r="L58" s="87">
        <v>655.82135685800006</v>
      </c>
      <c r="M58" s="88">
        <v>6.4040163178509372E-4</v>
      </c>
      <c r="N58" s="88">
        <f t="shared" si="1"/>
        <v>2.9341984075798686E-3</v>
      </c>
      <c r="O58" s="88">
        <f>L58/'סכום נכסי הקרן'!$C$42</f>
        <v>7.7968305459586568E-4</v>
      </c>
    </row>
    <row r="59" spans="2:15" s="121" customFormat="1">
      <c r="B59" s="86" t="s">
        <v>398</v>
      </c>
      <c r="C59" s="80" t="s">
        <v>399</v>
      </c>
      <c r="D59" s="93" t="s">
        <v>110</v>
      </c>
      <c r="E59" s="93" t="s">
        <v>253</v>
      </c>
      <c r="F59" s="80" t="s">
        <v>400</v>
      </c>
      <c r="G59" s="93" t="s">
        <v>397</v>
      </c>
      <c r="H59" s="93" t="s">
        <v>154</v>
      </c>
      <c r="I59" s="87">
        <v>18132.498384999999</v>
      </c>
      <c r="J59" s="89">
        <v>10110</v>
      </c>
      <c r="K59" s="80"/>
      <c r="L59" s="87">
        <v>1833.1955867500001</v>
      </c>
      <c r="M59" s="88">
        <v>8.0650975793496475E-4</v>
      </c>
      <c r="N59" s="88">
        <f t="shared" si="1"/>
        <v>8.2018670407358468E-3</v>
      </c>
      <c r="O59" s="88">
        <f>L59/'סכום נכסי הקרן'!$C$42</f>
        <v>2.1794220633445734E-3</v>
      </c>
    </row>
    <row r="60" spans="2:15" s="121" customFormat="1">
      <c r="B60" s="86" t="s">
        <v>401</v>
      </c>
      <c r="C60" s="80" t="s">
        <v>402</v>
      </c>
      <c r="D60" s="93" t="s">
        <v>110</v>
      </c>
      <c r="E60" s="93" t="s">
        <v>253</v>
      </c>
      <c r="F60" s="80" t="s">
        <v>403</v>
      </c>
      <c r="G60" s="93" t="s">
        <v>261</v>
      </c>
      <c r="H60" s="93" t="s">
        <v>154</v>
      </c>
      <c r="I60" s="87">
        <v>1677.188228</v>
      </c>
      <c r="J60" s="89">
        <v>50880</v>
      </c>
      <c r="K60" s="80"/>
      <c r="L60" s="87">
        <v>853.35337048399992</v>
      </c>
      <c r="M60" s="88">
        <v>3.1036648891836555E-4</v>
      </c>
      <c r="N60" s="88">
        <f t="shared" si="1"/>
        <v>3.8179727979173119E-3</v>
      </c>
      <c r="O60" s="88">
        <f>L60/'סכום נכסי הקרן'!$C$42</f>
        <v>1.0145219511244197E-3</v>
      </c>
    </row>
    <row r="61" spans="2:15" s="121" customFormat="1">
      <c r="B61" s="86" t="s">
        <v>404</v>
      </c>
      <c r="C61" s="80" t="s">
        <v>405</v>
      </c>
      <c r="D61" s="93" t="s">
        <v>110</v>
      </c>
      <c r="E61" s="93" t="s">
        <v>253</v>
      </c>
      <c r="F61" s="80" t="s">
        <v>406</v>
      </c>
      <c r="G61" s="93" t="s">
        <v>291</v>
      </c>
      <c r="H61" s="93" t="s">
        <v>154</v>
      </c>
      <c r="I61" s="87">
        <v>23787.219263999999</v>
      </c>
      <c r="J61" s="89">
        <v>4960</v>
      </c>
      <c r="K61" s="80"/>
      <c r="L61" s="87">
        <v>1179.846075526</v>
      </c>
      <c r="M61" s="88">
        <v>4.2799035942924131E-4</v>
      </c>
      <c r="N61" s="88">
        <f t="shared" si="1"/>
        <v>5.2787278727602126E-3</v>
      </c>
      <c r="O61" s="88">
        <f>L61/'סכום נכסי הקרן'!$C$42</f>
        <v>1.4026776994977251E-3</v>
      </c>
    </row>
    <row r="62" spans="2:15" s="121" customFormat="1">
      <c r="B62" s="86" t="s">
        <v>407</v>
      </c>
      <c r="C62" s="80" t="s">
        <v>408</v>
      </c>
      <c r="D62" s="93" t="s">
        <v>110</v>
      </c>
      <c r="E62" s="93" t="s">
        <v>253</v>
      </c>
      <c r="F62" s="80" t="s">
        <v>409</v>
      </c>
      <c r="G62" s="93" t="s">
        <v>397</v>
      </c>
      <c r="H62" s="93" t="s">
        <v>154</v>
      </c>
      <c r="I62" s="87">
        <v>50958.63235900001</v>
      </c>
      <c r="J62" s="89">
        <v>4616</v>
      </c>
      <c r="K62" s="80"/>
      <c r="L62" s="87">
        <v>2352.2504697079999</v>
      </c>
      <c r="M62" s="88">
        <v>8.2078107821733368E-4</v>
      </c>
      <c r="N62" s="88">
        <f t="shared" si="1"/>
        <v>1.0524161054335169E-2</v>
      </c>
      <c r="O62" s="88">
        <f>L62/'סכום נכסי הקרן'!$C$42</f>
        <v>2.7965082445364727E-3</v>
      </c>
    </row>
    <row r="63" spans="2:15" s="121" customFormat="1">
      <c r="B63" s="86" t="s">
        <v>410</v>
      </c>
      <c r="C63" s="80" t="s">
        <v>411</v>
      </c>
      <c r="D63" s="93" t="s">
        <v>110</v>
      </c>
      <c r="E63" s="93" t="s">
        <v>253</v>
      </c>
      <c r="F63" s="80" t="s">
        <v>412</v>
      </c>
      <c r="G63" s="93" t="s">
        <v>380</v>
      </c>
      <c r="H63" s="93" t="s">
        <v>154</v>
      </c>
      <c r="I63" s="87">
        <v>91401.247814000002</v>
      </c>
      <c r="J63" s="89">
        <v>2329</v>
      </c>
      <c r="K63" s="80"/>
      <c r="L63" s="87">
        <v>2128.7350615610003</v>
      </c>
      <c r="M63" s="88">
        <v>8.4895032592885065E-4</v>
      </c>
      <c r="N63" s="88">
        <f t="shared" si="1"/>
        <v>9.5241348310408057E-3</v>
      </c>
      <c r="O63" s="88">
        <f>L63/'סכום נכסי הקרן'!$C$42</f>
        <v>2.5307785997926405E-3</v>
      </c>
    </row>
    <row r="64" spans="2:15" s="121" customFormat="1">
      <c r="B64" s="86" t="s">
        <v>413</v>
      </c>
      <c r="C64" s="80" t="s">
        <v>414</v>
      </c>
      <c r="D64" s="93" t="s">
        <v>110</v>
      </c>
      <c r="E64" s="93" t="s">
        <v>253</v>
      </c>
      <c r="F64" s="80" t="s">
        <v>415</v>
      </c>
      <c r="G64" s="93" t="s">
        <v>291</v>
      </c>
      <c r="H64" s="93" t="s">
        <v>154</v>
      </c>
      <c r="I64" s="87">
        <v>21934.608466000001</v>
      </c>
      <c r="J64" s="89">
        <v>4649</v>
      </c>
      <c r="K64" s="80"/>
      <c r="L64" s="87">
        <v>1019.7399476009999</v>
      </c>
      <c r="M64" s="88">
        <v>3.4667202532510032E-4</v>
      </c>
      <c r="N64" s="88">
        <f t="shared" si="1"/>
        <v>4.5623999571033991E-3</v>
      </c>
      <c r="O64" s="88">
        <f>L64/'סכום נכסי הקרן'!$C$42</f>
        <v>1.2123331284118685E-3</v>
      </c>
    </row>
    <row r="65" spans="2:15" s="121" customFormat="1">
      <c r="B65" s="86" t="s">
        <v>416</v>
      </c>
      <c r="C65" s="80" t="s">
        <v>417</v>
      </c>
      <c r="D65" s="93" t="s">
        <v>110</v>
      </c>
      <c r="E65" s="93" t="s">
        <v>253</v>
      </c>
      <c r="F65" s="80" t="s">
        <v>418</v>
      </c>
      <c r="G65" s="93" t="s">
        <v>302</v>
      </c>
      <c r="H65" s="93" t="s">
        <v>154</v>
      </c>
      <c r="I65" s="87">
        <v>1804.8021820000001</v>
      </c>
      <c r="J65" s="89">
        <v>9165</v>
      </c>
      <c r="K65" s="80"/>
      <c r="L65" s="87">
        <v>165.41011996200001</v>
      </c>
      <c r="M65" s="88">
        <v>6.4647689039547051E-5</v>
      </c>
      <c r="N65" s="88">
        <f t="shared" si="1"/>
        <v>7.4005840998432701E-4</v>
      </c>
      <c r="O65" s="88">
        <f>L65/'סכום נכסי הקרן'!$C$42</f>
        <v>1.9665030155607618E-4</v>
      </c>
    </row>
    <row r="66" spans="2:15" s="121" customFormat="1">
      <c r="B66" s="86" t="s">
        <v>419</v>
      </c>
      <c r="C66" s="80" t="s">
        <v>420</v>
      </c>
      <c r="D66" s="93" t="s">
        <v>110</v>
      </c>
      <c r="E66" s="93" t="s">
        <v>253</v>
      </c>
      <c r="F66" s="80" t="s">
        <v>421</v>
      </c>
      <c r="G66" s="93" t="s">
        <v>287</v>
      </c>
      <c r="H66" s="93" t="s">
        <v>154</v>
      </c>
      <c r="I66" s="87">
        <v>63831.009059000004</v>
      </c>
      <c r="J66" s="89">
        <v>2322</v>
      </c>
      <c r="K66" s="80"/>
      <c r="L66" s="87">
        <v>1482.1560303670001</v>
      </c>
      <c r="M66" s="88">
        <v>6.5015791833583397E-4</v>
      </c>
      <c r="N66" s="88">
        <f t="shared" si="1"/>
        <v>6.6312873446562571E-3</v>
      </c>
      <c r="O66" s="88">
        <f>L66/'סכום נכסי הקרן'!$C$42</f>
        <v>1.7620834226574921E-3</v>
      </c>
    </row>
    <row r="67" spans="2:15" s="121" customFormat="1">
      <c r="B67" s="86" t="s">
        <v>422</v>
      </c>
      <c r="C67" s="80" t="s">
        <v>423</v>
      </c>
      <c r="D67" s="93" t="s">
        <v>110</v>
      </c>
      <c r="E67" s="93" t="s">
        <v>253</v>
      </c>
      <c r="F67" s="80" t="s">
        <v>424</v>
      </c>
      <c r="G67" s="93" t="s">
        <v>182</v>
      </c>
      <c r="H67" s="93" t="s">
        <v>154</v>
      </c>
      <c r="I67" s="87">
        <v>2710.8925260000001</v>
      </c>
      <c r="J67" s="89">
        <v>5548</v>
      </c>
      <c r="K67" s="80"/>
      <c r="L67" s="87">
        <v>150.40031733399999</v>
      </c>
      <c r="M67" s="88">
        <v>5.443962120490241E-5</v>
      </c>
      <c r="N67" s="88">
        <f t="shared" si="1"/>
        <v>6.7290332497738699E-4</v>
      </c>
      <c r="O67" s="88">
        <f>L67/'סכום נכסי הקרן'!$C$42</f>
        <v>1.7880567261939755E-4</v>
      </c>
    </row>
    <row r="68" spans="2:15" s="121" customFormat="1">
      <c r="B68" s="86" t="s">
        <v>425</v>
      </c>
      <c r="C68" s="80" t="s">
        <v>426</v>
      </c>
      <c r="D68" s="93" t="s">
        <v>110</v>
      </c>
      <c r="E68" s="93" t="s">
        <v>253</v>
      </c>
      <c r="F68" s="80" t="s">
        <v>427</v>
      </c>
      <c r="G68" s="93" t="s">
        <v>272</v>
      </c>
      <c r="H68" s="93" t="s">
        <v>154</v>
      </c>
      <c r="I68" s="87">
        <v>26919.439353000002</v>
      </c>
      <c r="J68" s="89">
        <v>1324</v>
      </c>
      <c r="K68" s="80"/>
      <c r="L68" s="87">
        <v>356.41337703900007</v>
      </c>
      <c r="M68" s="88">
        <v>2.3167123192426527E-4</v>
      </c>
      <c r="N68" s="88">
        <f t="shared" si="1"/>
        <v>1.5946226093616429E-3</v>
      </c>
      <c r="O68" s="88">
        <f>L68/'סכום נכסי הקרן'!$C$42</f>
        <v>4.237273879581278E-4</v>
      </c>
    </row>
    <row r="69" spans="2:15" s="121" customFormat="1">
      <c r="B69" s="86" t="s">
        <v>428</v>
      </c>
      <c r="C69" s="80" t="s">
        <v>429</v>
      </c>
      <c r="D69" s="93" t="s">
        <v>110</v>
      </c>
      <c r="E69" s="93" t="s">
        <v>253</v>
      </c>
      <c r="F69" s="80" t="s">
        <v>430</v>
      </c>
      <c r="G69" s="93" t="s">
        <v>141</v>
      </c>
      <c r="H69" s="93" t="s">
        <v>154</v>
      </c>
      <c r="I69" s="87">
        <v>8244.9579200000007</v>
      </c>
      <c r="J69" s="89">
        <v>9567</v>
      </c>
      <c r="K69" s="80"/>
      <c r="L69" s="87">
        <v>788.79512421599998</v>
      </c>
      <c r="M69" s="88">
        <v>7.5684365669066061E-4</v>
      </c>
      <c r="N69" s="88">
        <f t="shared" si="1"/>
        <v>3.5291339221855938E-3</v>
      </c>
      <c r="O69" s="88">
        <f>L69/'סכום נכסי הקרן'!$C$42</f>
        <v>9.3777091195311533E-4</v>
      </c>
    </row>
    <row r="70" spans="2:15" s="121" customFormat="1">
      <c r="B70" s="86" t="s">
        <v>431</v>
      </c>
      <c r="C70" s="80" t="s">
        <v>432</v>
      </c>
      <c r="D70" s="93" t="s">
        <v>110</v>
      </c>
      <c r="E70" s="93" t="s">
        <v>253</v>
      </c>
      <c r="F70" s="80" t="s">
        <v>433</v>
      </c>
      <c r="G70" s="93" t="s">
        <v>280</v>
      </c>
      <c r="H70" s="93" t="s">
        <v>154</v>
      </c>
      <c r="I70" s="87">
        <v>5229.0252399999999</v>
      </c>
      <c r="J70" s="89">
        <v>15630</v>
      </c>
      <c r="K70" s="80"/>
      <c r="L70" s="87">
        <v>817.29664500199999</v>
      </c>
      <c r="M70" s="88">
        <v>5.476591835633913E-4</v>
      </c>
      <c r="N70" s="88">
        <f t="shared" si="1"/>
        <v>3.6566520580763612E-3</v>
      </c>
      <c r="O70" s="88">
        <f>L70/'סכום נכסי הקרן'!$C$42</f>
        <v>9.7165537233958558E-4</v>
      </c>
    </row>
    <row r="71" spans="2:15" s="121" customFormat="1">
      <c r="B71" s="86" t="s">
        <v>434</v>
      </c>
      <c r="C71" s="80" t="s">
        <v>435</v>
      </c>
      <c r="D71" s="93" t="s">
        <v>110</v>
      </c>
      <c r="E71" s="93" t="s">
        <v>253</v>
      </c>
      <c r="F71" s="80" t="s">
        <v>436</v>
      </c>
      <c r="G71" s="93" t="s">
        <v>272</v>
      </c>
      <c r="H71" s="93" t="s">
        <v>154</v>
      </c>
      <c r="I71" s="87">
        <v>50888.512117999999</v>
      </c>
      <c r="J71" s="89">
        <v>1396</v>
      </c>
      <c r="K71" s="80"/>
      <c r="L71" s="87">
        <v>710.40362916099991</v>
      </c>
      <c r="M71" s="88">
        <v>3.1162125239227894E-4</v>
      </c>
      <c r="N71" s="88">
        <f t="shared" si="1"/>
        <v>3.1784039595930676E-3</v>
      </c>
      <c r="O71" s="88">
        <f>L71/'סכום נכסי הקרן'!$C$42</f>
        <v>8.4457400752224439E-4</v>
      </c>
    </row>
    <row r="72" spans="2:15" s="121" customFormat="1">
      <c r="B72" s="86" t="s">
        <v>437</v>
      </c>
      <c r="C72" s="80" t="s">
        <v>438</v>
      </c>
      <c r="D72" s="93" t="s">
        <v>110</v>
      </c>
      <c r="E72" s="93" t="s">
        <v>253</v>
      </c>
      <c r="F72" s="80" t="s">
        <v>439</v>
      </c>
      <c r="G72" s="93" t="s">
        <v>360</v>
      </c>
      <c r="H72" s="93" t="s">
        <v>154</v>
      </c>
      <c r="I72" s="87">
        <v>1282.2573440000001</v>
      </c>
      <c r="J72" s="89">
        <v>27900</v>
      </c>
      <c r="K72" s="80"/>
      <c r="L72" s="87">
        <v>357.74979906999994</v>
      </c>
      <c r="M72" s="88">
        <v>5.4738326641115857E-4</v>
      </c>
      <c r="N72" s="88">
        <f t="shared" si="1"/>
        <v>1.6006018708696875E-3</v>
      </c>
      <c r="O72" s="88">
        <f>L72/'סכום נכסי הקרן'!$C$42</f>
        <v>4.2531621333025544E-4</v>
      </c>
    </row>
    <row r="73" spans="2:15" s="121" customFormat="1">
      <c r="B73" s="86" t="s">
        <v>440</v>
      </c>
      <c r="C73" s="80" t="s">
        <v>441</v>
      </c>
      <c r="D73" s="93" t="s">
        <v>110</v>
      </c>
      <c r="E73" s="93" t="s">
        <v>253</v>
      </c>
      <c r="F73" s="80" t="s">
        <v>442</v>
      </c>
      <c r="G73" s="93" t="s">
        <v>443</v>
      </c>
      <c r="H73" s="93" t="s">
        <v>154</v>
      </c>
      <c r="I73" s="87">
        <v>11861.071006</v>
      </c>
      <c r="J73" s="89">
        <v>2055</v>
      </c>
      <c r="K73" s="80"/>
      <c r="L73" s="87">
        <v>243.74500916900001</v>
      </c>
      <c r="M73" s="88">
        <v>2.9455672820434195E-4</v>
      </c>
      <c r="N73" s="88">
        <f t="shared" si="1"/>
        <v>1.0905351133816098E-3</v>
      </c>
      <c r="O73" s="88">
        <f>L73/'סכום נכסי הקרן'!$C$42</f>
        <v>2.8977990927570838E-4</v>
      </c>
    </row>
    <row r="74" spans="2:15" s="121" customFormat="1">
      <c r="B74" s="86" t="s">
        <v>444</v>
      </c>
      <c r="C74" s="80" t="s">
        <v>445</v>
      </c>
      <c r="D74" s="93" t="s">
        <v>110</v>
      </c>
      <c r="E74" s="93" t="s">
        <v>253</v>
      </c>
      <c r="F74" s="80" t="s">
        <v>446</v>
      </c>
      <c r="G74" s="93" t="s">
        <v>342</v>
      </c>
      <c r="H74" s="93" t="s">
        <v>154</v>
      </c>
      <c r="I74" s="87">
        <v>8985.9944990000004</v>
      </c>
      <c r="J74" s="89">
        <v>8913</v>
      </c>
      <c r="K74" s="87">
        <v>25.005677254999998</v>
      </c>
      <c r="L74" s="87">
        <v>825.92736696500003</v>
      </c>
      <c r="M74" s="88">
        <v>7.1444803878089301E-4</v>
      </c>
      <c r="N74" s="88">
        <f t="shared" si="1"/>
        <v>3.6952666142741437E-3</v>
      </c>
      <c r="O74" s="88">
        <f>L74/'סכום נכסי הקרן'!$C$42</f>
        <v>9.8191613556894842E-4</v>
      </c>
    </row>
    <row r="75" spans="2:15" s="121" customFormat="1">
      <c r="B75" s="86" t="s">
        <v>447</v>
      </c>
      <c r="C75" s="80" t="s">
        <v>448</v>
      </c>
      <c r="D75" s="93" t="s">
        <v>110</v>
      </c>
      <c r="E75" s="93" t="s">
        <v>253</v>
      </c>
      <c r="F75" s="80" t="s">
        <v>449</v>
      </c>
      <c r="G75" s="93" t="s">
        <v>443</v>
      </c>
      <c r="H75" s="93" t="s">
        <v>154</v>
      </c>
      <c r="I75" s="87">
        <v>48905.765774</v>
      </c>
      <c r="J75" s="89">
        <v>310.8</v>
      </c>
      <c r="K75" s="80"/>
      <c r="L75" s="87">
        <v>151.99912002500002</v>
      </c>
      <c r="M75" s="88">
        <v>1.7239345346877974E-4</v>
      </c>
      <c r="N75" s="88">
        <f t="shared" si="1"/>
        <v>6.8005649902533501E-4</v>
      </c>
      <c r="O75" s="88">
        <f>L75/'סכום נכסי הקרן'!$C$42</f>
        <v>1.8070643317374605E-4</v>
      </c>
    </row>
    <row r="76" spans="2:15" s="121" customFormat="1">
      <c r="B76" s="86" t="s">
        <v>450</v>
      </c>
      <c r="C76" s="80" t="s">
        <v>451</v>
      </c>
      <c r="D76" s="93" t="s">
        <v>110</v>
      </c>
      <c r="E76" s="93" t="s">
        <v>253</v>
      </c>
      <c r="F76" s="80" t="s">
        <v>452</v>
      </c>
      <c r="G76" s="93" t="s">
        <v>261</v>
      </c>
      <c r="H76" s="93" t="s">
        <v>154</v>
      </c>
      <c r="I76" s="87">
        <v>87617.836821999997</v>
      </c>
      <c r="J76" s="89">
        <v>1598</v>
      </c>
      <c r="K76" s="80"/>
      <c r="L76" s="87">
        <v>1400.1330324210001</v>
      </c>
      <c r="M76" s="88">
        <v>4.9665994922697175E-4</v>
      </c>
      <c r="N76" s="88">
        <f t="shared" si="1"/>
        <v>6.2643097410126011E-3</v>
      </c>
      <c r="O76" s="88">
        <f>L76/'סכום נכסי הקרן'!$C$42</f>
        <v>1.6645691515577562E-3</v>
      </c>
    </row>
    <row r="77" spans="2:15" s="121" customFormat="1">
      <c r="B77" s="86" t="s">
        <v>453</v>
      </c>
      <c r="C77" s="80" t="s">
        <v>454</v>
      </c>
      <c r="D77" s="93" t="s">
        <v>110</v>
      </c>
      <c r="E77" s="93" t="s">
        <v>253</v>
      </c>
      <c r="F77" s="80" t="s">
        <v>455</v>
      </c>
      <c r="G77" s="93" t="s">
        <v>141</v>
      </c>
      <c r="H77" s="93" t="s">
        <v>154</v>
      </c>
      <c r="I77" s="87">
        <v>3904.1582429999999</v>
      </c>
      <c r="J77" s="89">
        <v>19400</v>
      </c>
      <c r="K77" s="80"/>
      <c r="L77" s="87">
        <v>757.40669922699999</v>
      </c>
      <c r="M77" s="88">
        <v>2.8341147107893727E-4</v>
      </c>
      <c r="N77" s="88">
        <f t="shared" si="1"/>
        <v>3.3886995406942548E-3</v>
      </c>
      <c r="O77" s="88">
        <f>L77/'סכום נכסי הקרן'!$C$42</f>
        <v>9.004543122137816E-4</v>
      </c>
    </row>
    <row r="78" spans="2:15" s="121" customFormat="1">
      <c r="B78" s="86" t="s">
        <v>456</v>
      </c>
      <c r="C78" s="80" t="s">
        <v>457</v>
      </c>
      <c r="D78" s="93" t="s">
        <v>110</v>
      </c>
      <c r="E78" s="93" t="s">
        <v>253</v>
      </c>
      <c r="F78" s="80" t="s">
        <v>458</v>
      </c>
      <c r="G78" s="93" t="s">
        <v>287</v>
      </c>
      <c r="H78" s="93" t="s">
        <v>154</v>
      </c>
      <c r="I78" s="87">
        <v>608747.62386299996</v>
      </c>
      <c r="J78" s="89">
        <v>270.8</v>
      </c>
      <c r="K78" s="80"/>
      <c r="L78" s="87">
        <v>1648.4885654469999</v>
      </c>
      <c r="M78" s="88">
        <v>5.4167847688714628E-4</v>
      </c>
      <c r="N78" s="88">
        <f t="shared" si="1"/>
        <v>7.3754727153472772E-3</v>
      </c>
      <c r="O78" s="88">
        <f>L78/'סכום נכסי הקרן'!$C$42</f>
        <v>1.9598303512588558E-3</v>
      </c>
    </row>
    <row r="79" spans="2:15" s="121" customFormat="1">
      <c r="B79" s="86" t="s">
        <v>459</v>
      </c>
      <c r="C79" s="80" t="s">
        <v>460</v>
      </c>
      <c r="D79" s="93" t="s">
        <v>110</v>
      </c>
      <c r="E79" s="93" t="s">
        <v>253</v>
      </c>
      <c r="F79" s="80" t="s">
        <v>461</v>
      </c>
      <c r="G79" s="93" t="s">
        <v>261</v>
      </c>
      <c r="H79" s="93" t="s">
        <v>154</v>
      </c>
      <c r="I79" s="87">
        <v>55375.210761000002</v>
      </c>
      <c r="J79" s="89">
        <v>840.1</v>
      </c>
      <c r="K79" s="80"/>
      <c r="L79" s="87">
        <v>465.20714564600001</v>
      </c>
      <c r="M79" s="88">
        <v>1.3826315443003998E-4</v>
      </c>
      <c r="N79" s="88">
        <f t="shared" si="1"/>
        <v>2.0813748312329275E-3</v>
      </c>
      <c r="O79" s="88">
        <f>L79/'סכום נכסי הקרן'!$C$42</f>
        <v>5.5306849120443139E-4</v>
      </c>
    </row>
    <row r="80" spans="2:15" s="121" customFormat="1">
      <c r="B80" s="86" t="s">
        <v>462</v>
      </c>
      <c r="C80" s="80" t="s">
        <v>463</v>
      </c>
      <c r="D80" s="93" t="s">
        <v>110</v>
      </c>
      <c r="E80" s="93" t="s">
        <v>253</v>
      </c>
      <c r="F80" s="80" t="s">
        <v>464</v>
      </c>
      <c r="G80" s="93" t="s">
        <v>261</v>
      </c>
      <c r="H80" s="93" t="s">
        <v>154</v>
      </c>
      <c r="I80" s="87">
        <v>144880.371762</v>
      </c>
      <c r="J80" s="89">
        <v>1224</v>
      </c>
      <c r="K80" s="87">
        <v>28.610396363</v>
      </c>
      <c r="L80" s="87">
        <v>1801.9461467260001</v>
      </c>
      <c r="M80" s="88">
        <v>4.087192148853531E-4</v>
      </c>
      <c r="N80" s="88">
        <f t="shared" si="1"/>
        <v>8.06205448934918E-3</v>
      </c>
      <c r="O80" s="88">
        <f>L80/'סכום נכסי הקרן'!$C$42</f>
        <v>2.1422706979650559E-3</v>
      </c>
    </row>
    <row r="81" spans="2:15" s="121" customFormat="1">
      <c r="B81" s="86" t="s">
        <v>465</v>
      </c>
      <c r="C81" s="80" t="s">
        <v>466</v>
      </c>
      <c r="D81" s="93" t="s">
        <v>110</v>
      </c>
      <c r="E81" s="93" t="s">
        <v>253</v>
      </c>
      <c r="F81" s="80" t="s">
        <v>467</v>
      </c>
      <c r="G81" s="93" t="s">
        <v>287</v>
      </c>
      <c r="H81" s="93" t="s">
        <v>154</v>
      </c>
      <c r="I81" s="87">
        <v>63919.765355000003</v>
      </c>
      <c r="J81" s="89">
        <v>1532</v>
      </c>
      <c r="K81" s="80"/>
      <c r="L81" s="87">
        <v>979.25080523999998</v>
      </c>
      <c r="M81" s="88">
        <v>7.2229334215531866E-4</v>
      </c>
      <c r="N81" s="88">
        <f t="shared" si="1"/>
        <v>4.3812482215010405E-3</v>
      </c>
      <c r="O81" s="88">
        <f>L81/'סכום נכסי הקרן'!$C$42</f>
        <v>1.1641970043532758E-3</v>
      </c>
    </row>
    <row r="82" spans="2:15" s="121" customFormat="1">
      <c r="B82" s="83"/>
      <c r="C82" s="80"/>
      <c r="D82" s="80"/>
      <c r="E82" s="80"/>
      <c r="F82" s="80"/>
      <c r="G82" s="80"/>
      <c r="H82" s="80"/>
      <c r="I82" s="87"/>
      <c r="J82" s="89"/>
      <c r="K82" s="80"/>
      <c r="L82" s="80"/>
      <c r="M82" s="80"/>
      <c r="N82" s="88"/>
      <c r="O82" s="80"/>
    </row>
    <row r="83" spans="2:15" s="121" customFormat="1">
      <c r="B83" s="98" t="s">
        <v>27</v>
      </c>
      <c r="C83" s="82"/>
      <c r="D83" s="82"/>
      <c r="E83" s="82"/>
      <c r="F83" s="82"/>
      <c r="G83" s="82"/>
      <c r="H83" s="82"/>
      <c r="I83" s="90"/>
      <c r="J83" s="92"/>
      <c r="K83" s="90">
        <v>42.260777423</v>
      </c>
      <c r="L83" s="90">
        <v>6712.3475197199996</v>
      </c>
      <c r="M83" s="82"/>
      <c r="N83" s="91">
        <f t="shared" ref="N83:N121" si="2">L83/$L$11</f>
        <v>3.0031591983896901E-2</v>
      </c>
      <c r="O83" s="91">
        <f>L83/'סכום נכסי הקרן'!$C$42</f>
        <v>7.98007500511674E-3</v>
      </c>
    </row>
    <row r="84" spans="2:15" s="121" customFormat="1">
      <c r="B84" s="86" t="s">
        <v>468</v>
      </c>
      <c r="C84" s="80" t="s">
        <v>469</v>
      </c>
      <c r="D84" s="93" t="s">
        <v>110</v>
      </c>
      <c r="E84" s="93" t="s">
        <v>253</v>
      </c>
      <c r="F84" s="80" t="s">
        <v>470</v>
      </c>
      <c r="G84" s="93" t="s">
        <v>443</v>
      </c>
      <c r="H84" s="93" t="s">
        <v>154</v>
      </c>
      <c r="I84" s="87">
        <v>17979.523870000001</v>
      </c>
      <c r="J84" s="89">
        <v>638.20000000000005</v>
      </c>
      <c r="K84" s="80"/>
      <c r="L84" s="87">
        <v>114.74532132099999</v>
      </c>
      <c r="M84" s="88">
        <v>6.981174391985928E-4</v>
      </c>
      <c r="N84" s="88">
        <f t="shared" si="2"/>
        <v>5.1337995564883449E-4</v>
      </c>
      <c r="O84" s="88">
        <f>L84/'סכום נכסי הקרן'!$C$42</f>
        <v>1.3641669593799543E-4</v>
      </c>
    </row>
    <row r="85" spans="2:15" s="121" customFormat="1">
      <c r="B85" s="86" t="s">
        <v>471</v>
      </c>
      <c r="C85" s="80" t="s">
        <v>472</v>
      </c>
      <c r="D85" s="93" t="s">
        <v>110</v>
      </c>
      <c r="E85" s="93" t="s">
        <v>253</v>
      </c>
      <c r="F85" s="80" t="s">
        <v>473</v>
      </c>
      <c r="G85" s="93" t="s">
        <v>380</v>
      </c>
      <c r="H85" s="93" t="s">
        <v>154</v>
      </c>
      <c r="I85" s="87">
        <v>3263.6452610000001</v>
      </c>
      <c r="J85" s="89">
        <v>3139</v>
      </c>
      <c r="K85" s="80"/>
      <c r="L85" s="87">
        <v>102.445824749</v>
      </c>
      <c r="M85" s="88">
        <v>6.6111047862592374E-4</v>
      </c>
      <c r="N85" s="88">
        <f t="shared" si="2"/>
        <v>4.5835100168414904E-4</v>
      </c>
      <c r="O85" s="88">
        <f>L85/'סכום נכסי הקרן'!$C$42</f>
        <v>1.2179425499890793E-4</v>
      </c>
    </row>
    <row r="86" spans="2:15" s="121" customFormat="1">
      <c r="B86" s="86" t="s">
        <v>474</v>
      </c>
      <c r="C86" s="80" t="s">
        <v>475</v>
      </c>
      <c r="D86" s="93" t="s">
        <v>110</v>
      </c>
      <c r="E86" s="93" t="s">
        <v>253</v>
      </c>
      <c r="F86" s="80" t="s">
        <v>476</v>
      </c>
      <c r="G86" s="93" t="s">
        <v>141</v>
      </c>
      <c r="H86" s="93" t="s">
        <v>154</v>
      </c>
      <c r="I86" s="87">
        <v>42659.337359999998</v>
      </c>
      <c r="J86" s="89">
        <v>480.4</v>
      </c>
      <c r="K86" s="87">
        <v>2.0946587380000001</v>
      </c>
      <c r="L86" s="87">
        <v>207.03011545400003</v>
      </c>
      <c r="M86" s="88">
        <v>7.7579499053428112E-4</v>
      </c>
      <c r="N86" s="88">
        <f t="shared" si="2"/>
        <v>9.262696750172067E-4</v>
      </c>
      <c r="O86" s="88">
        <f>L86/'סכום נכסי הקרן'!$C$42</f>
        <v>2.4613085731738386E-4</v>
      </c>
    </row>
    <row r="87" spans="2:15" s="121" customFormat="1">
      <c r="B87" s="86" t="s">
        <v>477</v>
      </c>
      <c r="C87" s="80" t="s">
        <v>478</v>
      </c>
      <c r="D87" s="93" t="s">
        <v>110</v>
      </c>
      <c r="E87" s="93" t="s">
        <v>253</v>
      </c>
      <c r="F87" s="80" t="s">
        <v>479</v>
      </c>
      <c r="G87" s="93" t="s">
        <v>390</v>
      </c>
      <c r="H87" s="93" t="s">
        <v>154</v>
      </c>
      <c r="I87" s="87">
        <v>13579.012043000001</v>
      </c>
      <c r="J87" s="89">
        <v>2148</v>
      </c>
      <c r="K87" s="80"/>
      <c r="L87" s="87">
        <v>291.67717869400002</v>
      </c>
      <c r="M87" s="88">
        <v>1.0229205136700148E-3</v>
      </c>
      <c r="N87" s="88">
        <f t="shared" si="2"/>
        <v>1.3049875614780137E-3</v>
      </c>
      <c r="O87" s="88">
        <f>L87/'סכום נכסי הקרן'!$C$42</f>
        <v>3.4676478779156728E-4</v>
      </c>
    </row>
    <row r="88" spans="2:15" s="121" customFormat="1">
      <c r="B88" s="86" t="s">
        <v>480</v>
      </c>
      <c r="C88" s="80" t="s">
        <v>481</v>
      </c>
      <c r="D88" s="93" t="s">
        <v>110</v>
      </c>
      <c r="E88" s="93" t="s">
        <v>253</v>
      </c>
      <c r="F88" s="80" t="s">
        <v>482</v>
      </c>
      <c r="G88" s="93" t="s">
        <v>141</v>
      </c>
      <c r="H88" s="93" t="s">
        <v>154</v>
      </c>
      <c r="I88" s="87">
        <v>1466.2118129999999</v>
      </c>
      <c r="J88" s="89">
        <v>6464</v>
      </c>
      <c r="K88" s="80"/>
      <c r="L88" s="87">
        <v>94.775931580999995</v>
      </c>
      <c r="M88" s="88">
        <v>1.4610979701046336E-4</v>
      </c>
      <c r="N88" s="88">
        <f t="shared" si="2"/>
        <v>4.2403527212682971E-4</v>
      </c>
      <c r="O88" s="88">
        <f>L88/'סכום נכסי הקרן'!$C$42</f>
        <v>1.1267578749077367E-4</v>
      </c>
    </row>
    <row r="89" spans="2:15" s="121" customFormat="1">
      <c r="B89" s="86" t="s">
        <v>483</v>
      </c>
      <c r="C89" s="80" t="s">
        <v>484</v>
      </c>
      <c r="D89" s="93" t="s">
        <v>110</v>
      </c>
      <c r="E89" s="93" t="s">
        <v>253</v>
      </c>
      <c r="F89" s="80" t="s">
        <v>485</v>
      </c>
      <c r="G89" s="93" t="s">
        <v>486</v>
      </c>
      <c r="H89" s="93" t="s">
        <v>154</v>
      </c>
      <c r="I89" s="87">
        <v>200300.918802</v>
      </c>
      <c r="J89" s="89">
        <v>135.69999999999999</v>
      </c>
      <c r="K89" s="80"/>
      <c r="L89" s="87">
        <v>271.80834685399998</v>
      </c>
      <c r="M89" s="88">
        <v>6.7046212362946184E-4</v>
      </c>
      <c r="N89" s="88">
        <f t="shared" si="2"/>
        <v>1.2160927822279025E-3</v>
      </c>
      <c r="O89" s="88">
        <f>L89/'סכום נכסי הקרן'!$C$42</f>
        <v>3.2314342911169574E-4</v>
      </c>
    </row>
    <row r="90" spans="2:15" s="121" customFormat="1">
      <c r="B90" s="86" t="s">
        <v>487</v>
      </c>
      <c r="C90" s="80" t="s">
        <v>488</v>
      </c>
      <c r="D90" s="93" t="s">
        <v>110</v>
      </c>
      <c r="E90" s="93" t="s">
        <v>253</v>
      </c>
      <c r="F90" s="80" t="s">
        <v>489</v>
      </c>
      <c r="G90" s="93" t="s">
        <v>376</v>
      </c>
      <c r="H90" s="93" t="s">
        <v>154</v>
      </c>
      <c r="I90" s="87">
        <v>21373.695395999999</v>
      </c>
      <c r="J90" s="89">
        <v>231.6</v>
      </c>
      <c r="K90" s="80"/>
      <c r="L90" s="87">
        <v>49.501478518000006</v>
      </c>
      <c r="M90" s="88">
        <v>1.1072539687440553E-3</v>
      </c>
      <c r="N90" s="88">
        <f t="shared" si="2"/>
        <v>2.2147366492642897E-4</v>
      </c>
      <c r="O90" s="88">
        <f>L90/'סכום נכסי הקרן'!$C$42</f>
        <v>5.8850575045061624E-5</v>
      </c>
    </row>
    <row r="91" spans="2:15" s="121" customFormat="1">
      <c r="B91" s="86" t="s">
        <v>490</v>
      </c>
      <c r="C91" s="80" t="s">
        <v>491</v>
      </c>
      <c r="D91" s="93" t="s">
        <v>110</v>
      </c>
      <c r="E91" s="93" t="s">
        <v>253</v>
      </c>
      <c r="F91" s="80" t="s">
        <v>492</v>
      </c>
      <c r="G91" s="93" t="s">
        <v>179</v>
      </c>
      <c r="H91" s="93" t="s">
        <v>154</v>
      </c>
      <c r="I91" s="87">
        <v>12828.434029999999</v>
      </c>
      <c r="J91" s="89">
        <v>918.2</v>
      </c>
      <c r="K91" s="80"/>
      <c r="L91" s="87">
        <v>117.79068124299999</v>
      </c>
      <c r="M91" s="88">
        <v>4.3129822897012334E-4</v>
      </c>
      <c r="N91" s="88">
        <f t="shared" si="2"/>
        <v>5.2700514510050213E-4</v>
      </c>
      <c r="O91" s="88">
        <f>L91/'סכום נכסי הקרן'!$C$42</f>
        <v>1.400372177485453E-4</v>
      </c>
    </row>
    <row r="92" spans="2:15" s="121" customFormat="1">
      <c r="B92" s="86" t="s">
        <v>493</v>
      </c>
      <c r="C92" s="80" t="s">
        <v>494</v>
      </c>
      <c r="D92" s="93" t="s">
        <v>110</v>
      </c>
      <c r="E92" s="93" t="s">
        <v>253</v>
      </c>
      <c r="F92" s="80" t="s">
        <v>495</v>
      </c>
      <c r="G92" s="93" t="s">
        <v>298</v>
      </c>
      <c r="H92" s="93" t="s">
        <v>154</v>
      </c>
      <c r="I92" s="87">
        <v>13448.026454999999</v>
      </c>
      <c r="J92" s="89">
        <v>2280</v>
      </c>
      <c r="K92" s="80"/>
      <c r="L92" s="87">
        <v>306.61500316299998</v>
      </c>
      <c r="M92" s="88">
        <v>4.8039347802836442E-4</v>
      </c>
      <c r="N92" s="88">
        <f t="shared" si="2"/>
        <v>1.3718206103125875E-3</v>
      </c>
      <c r="O92" s="88">
        <f>L92/'סכום נכסי הקרן'!$C$42</f>
        <v>3.6452384441455635E-4</v>
      </c>
    </row>
    <row r="93" spans="2:15" s="121" customFormat="1">
      <c r="B93" s="86" t="s">
        <v>496</v>
      </c>
      <c r="C93" s="80" t="s">
        <v>497</v>
      </c>
      <c r="D93" s="93" t="s">
        <v>110</v>
      </c>
      <c r="E93" s="93" t="s">
        <v>253</v>
      </c>
      <c r="F93" s="80" t="s">
        <v>498</v>
      </c>
      <c r="G93" s="93" t="s">
        <v>390</v>
      </c>
      <c r="H93" s="93" t="s">
        <v>154</v>
      </c>
      <c r="I93" s="87">
        <v>7179.1009260000001</v>
      </c>
      <c r="J93" s="89">
        <v>1951</v>
      </c>
      <c r="K93" s="80"/>
      <c r="L93" s="87">
        <v>140.06425906999999</v>
      </c>
      <c r="M93" s="88">
        <v>1.0791729502541184E-3</v>
      </c>
      <c r="N93" s="88">
        <f t="shared" si="2"/>
        <v>6.2665895464431129E-4</v>
      </c>
      <c r="O93" s="88">
        <f>L93/'סכום נכסי הקרן'!$C$42</f>
        <v>1.6651749475589243E-4</v>
      </c>
    </row>
    <row r="94" spans="2:15" s="121" customFormat="1">
      <c r="B94" s="86" t="s">
        <v>499</v>
      </c>
      <c r="C94" s="80" t="s">
        <v>500</v>
      </c>
      <c r="D94" s="93" t="s">
        <v>110</v>
      </c>
      <c r="E94" s="93" t="s">
        <v>253</v>
      </c>
      <c r="F94" s="80" t="s">
        <v>501</v>
      </c>
      <c r="G94" s="93" t="s">
        <v>360</v>
      </c>
      <c r="H94" s="93" t="s">
        <v>154</v>
      </c>
      <c r="I94" s="87">
        <v>1193.177762</v>
      </c>
      <c r="J94" s="89">
        <v>0</v>
      </c>
      <c r="K94" s="80"/>
      <c r="L94" s="87">
        <v>1.173E-6</v>
      </c>
      <c r="M94" s="88">
        <v>7.547310806100962E-4</v>
      </c>
      <c r="N94" s="88">
        <f t="shared" si="2"/>
        <v>5.2480979707350635E-12</v>
      </c>
      <c r="O94" s="88">
        <f>L94/'סכום נכסי הקרן'!$C$42</f>
        <v>1.3945386399469984E-12</v>
      </c>
    </row>
    <row r="95" spans="2:15" s="121" customFormat="1">
      <c r="B95" s="86" t="s">
        <v>502</v>
      </c>
      <c r="C95" s="80" t="s">
        <v>503</v>
      </c>
      <c r="D95" s="93" t="s">
        <v>110</v>
      </c>
      <c r="E95" s="93" t="s">
        <v>253</v>
      </c>
      <c r="F95" s="80" t="s">
        <v>504</v>
      </c>
      <c r="G95" s="93" t="s">
        <v>298</v>
      </c>
      <c r="H95" s="93" t="s">
        <v>154</v>
      </c>
      <c r="I95" s="87">
        <v>6187.4067160000004</v>
      </c>
      <c r="J95" s="89">
        <v>10530</v>
      </c>
      <c r="K95" s="80"/>
      <c r="L95" s="87">
        <v>651.53392723699994</v>
      </c>
      <c r="M95" s="88">
        <v>1.7030636136260025E-4</v>
      </c>
      <c r="N95" s="88">
        <f t="shared" si="2"/>
        <v>2.9150160966730995E-3</v>
      </c>
      <c r="O95" s="88">
        <f>L95/'סכום נכסי הקרן'!$C$42</f>
        <v>7.7458587959796461E-4</v>
      </c>
    </row>
    <row r="96" spans="2:15" s="121" customFormat="1">
      <c r="B96" s="86" t="s">
        <v>505</v>
      </c>
      <c r="C96" s="80" t="s">
        <v>506</v>
      </c>
      <c r="D96" s="93" t="s">
        <v>110</v>
      </c>
      <c r="E96" s="93" t="s">
        <v>253</v>
      </c>
      <c r="F96" s="80" t="s">
        <v>507</v>
      </c>
      <c r="G96" s="93" t="s">
        <v>486</v>
      </c>
      <c r="H96" s="93" t="s">
        <v>154</v>
      </c>
      <c r="I96" s="87">
        <v>13367.342146000001</v>
      </c>
      <c r="J96" s="89">
        <v>712.4</v>
      </c>
      <c r="K96" s="80"/>
      <c r="L96" s="87">
        <v>95.228945577999994</v>
      </c>
      <c r="M96" s="88">
        <v>4.9397674381392834E-4</v>
      </c>
      <c r="N96" s="88">
        <f t="shared" si="2"/>
        <v>4.2606209381341992E-4</v>
      </c>
      <c r="O96" s="88">
        <f>L96/'סכום נכסי הקרן'!$C$42</f>
        <v>1.1321435997436559E-4</v>
      </c>
    </row>
    <row r="97" spans="2:15" s="121" customFormat="1">
      <c r="B97" s="86" t="s">
        <v>508</v>
      </c>
      <c r="C97" s="80" t="s">
        <v>509</v>
      </c>
      <c r="D97" s="93" t="s">
        <v>110</v>
      </c>
      <c r="E97" s="93" t="s">
        <v>253</v>
      </c>
      <c r="F97" s="80" t="s">
        <v>510</v>
      </c>
      <c r="G97" s="93" t="s">
        <v>177</v>
      </c>
      <c r="H97" s="93" t="s">
        <v>154</v>
      </c>
      <c r="I97" s="87">
        <v>8269.3509689999992</v>
      </c>
      <c r="J97" s="89">
        <v>700.1</v>
      </c>
      <c r="K97" s="80"/>
      <c r="L97" s="87">
        <v>57.893726180999998</v>
      </c>
      <c r="M97" s="88">
        <v>1.3707899965586657E-3</v>
      </c>
      <c r="N97" s="88">
        <f t="shared" si="2"/>
        <v>2.5902126759488279E-4</v>
      </c>
      <c r="O97" s="88">
        <f>L97/'סכום נכסי הקרן'!$C$42</f>
        <v>6.8827824526782324E-5</v>
      </c>
    </row>
    <row r="98" spans="2:15" s="121" customFormat="1">
      <c r="B98" s="86" t="s">
        <v>511</v>
      </c>
      <c r="C98" s="80" t="s">
        <v>512</v>
      </c>
      <c r="D98" s="93" t="s">
        <v>110</v>
      </c>
      <c r="E98" s="93" t="s">
        <v>253</v>
      </c>
      <c r="F98" s="80" t="s">
        <v>513</v>
      </c>
      <c r="G98" s="93" t="s">
        <v>180</v>
      </c>
      <c r="H98" s="93" t="s">
        <v>154</v>
      </c>
      <c r="I98" s="87">
        <v>18895.331560999999</v>
      </c>
      <c r="J98" s="89">
        <v>355</v>
      </c>
      <c r="K98" s="80"/>
      <c r="L98" s="87">
        <v>67.078427079000008</v>
      </c>
      <c r="M98" s="88">
        <v>1.2251135348777769E-3</v>
      </c>
      <c r="N98" s="88">
        <f t="shared" si="2"/>
        <v>3.0011437087246363E-4</v>
      </c>
      <c r="O98" s="88">
        <f>L98/'סכום נכסי הקרן'!$C$42</f>
        <v>7.9747193920317623E-5</v>
      </c>
    </row>
    <row r="99" spans="2:15" s="121" customFormat="1">
      <c r="B99" s="86" t="s">
        <v>514</v>
      </c>
      <c r="C99" s="80" t="s">
        <v>515</v>
      </c>
      <c r="D99" s="93" t="s">
        <v>110</v>
      </c>
      <c r="E99" s="93" t="s">
        <v>253</v>
      </c>
      <c r="F99" s="80" t="s">
        <v>516</v>
      </c>
      <c r="G99" s="93" t="s">
        <v>280</v>
      </c>
      <c r="H99" s="93" t="s">
        <v>154</v>
      </c>
      <c r="I99" s="87">
        <v>26452.040201</v>
      </c>
      <c r="J99" s="89">
        <v>680.1</v>
      </c>
      <c r="K99" s="80"/>
      <c r="L99" s="87">
        <v>179.90032553899999</v>
      </c>
      <c r="M99" s="88">
        <v>7.7273210398460049E-4</v>
      </c>
      <c r="N99" s="88">
        <f t="shared" si="2"/>
        <v>8.0488877527348953E-4</v>
      </c>
      <c r="O99" s="88">
        <f>L99/'סכום נכסי הקרן'!$C$42</f>
        <v>2.1387719974695594E-4</v>
      </c>
    </row>
    <row r="100" spans="2:15" s="121" customFormat="1">
      <c r="B100" s="86" t="s">
        <v>517</v>
      </c>
      <c r="C100" s="80" t="s">
        <v>518</v>
      </c>
      <c r="D100" s="93" t="s">
        <v>110</v>
      </c>
      <c r="E100" s="93" t="s">
        <v>253</v>
      </c>
      <c r="F100" s="80" t="s">
        <v>519</v>
      </c>
      <c r="G100" s="93" t="s">
        <v>280</v>
      </c>
      <c r="H100" s="93" t="s">
        <v>154</v>
      </c>
      <c r="I100" s="87">
        <v>16514.650938999999</v>
      </c>
      <c r="J100" s="89">
        <v>1647</v>
      </c>
      <c r="K100" s="80"/>
      <c r="L100" s="87">
        <v>271.99630096099997</v>
      </c>
      <c r="M100" s="88">
        <v>1.0879383681580883E-3</v>
      </c>
      <c r="N100" s="88">
        <f t="shared" si="2"/>
        <v>1.2169337042803644E-3</v>
      </c>
      <c r="O100" s="88">
        <f>L100/'סכום נכסי הקרן'!$C$42</f>
        <v>3.2336688117030464E-4</v>
      </c>
    </row>
    <row r="101" spans="2:15" s="121" customFormat="1">
      <c r="B101" s="86" t="s">
        <v>520</v>
      </c>
      <c r="C101" s="80" t="s">
        <v>521</v>
      </c>
      <c r="D101" s="93" t="s">
        <v>110</v>
      </c>
      <c r="E101" s="93" t="s">
        <v>253</v>
      </c>
      <c r="F101" s="80" t="s">
        <v>522</v>
      </c>
      <c r="G101" s="93" t="s">
        <v>287</v>
      </c>
      <c r="H101" s="93" t="s">
        <v>154</v>
      </c>
      <c r="I101" s="87">
        <v>15543.727467999999</v>
      </c>
      <c r="J101" s="89">
        <v>1130</v>
      </c>
      <c r="K101" s="80"/>
      <c r="L101" s="87">
        <v>175.644120388</v>
      </c>
      <c r="M101" s="88">
        <v>7.771475160241988E-4</v>
      </c>
      <c r="N101" s="88">
        <f t="shared" si="2"/>
        <v>7.8584616520017731E-4</v>
      </c>
      <c r="O101" s="88">
        <f>L101/'סכום נכסי הקרן'!$C$42</f>
        <v>2.0881714642844703E-4</v>
      </c>
    </row>
    <row r="102" spans="2:15" s="121" customFormat="1">
      <c r="B102" s="86" t="s">
        <v>523</v>
      </c>
      <c r="C102" s="80" t="s">
        <v>524</v>
      </c>
      <c r="D102" s="93" t="s">
        <v>110</v>
      </c>
      <c r="E102" s="93" t="s">
        <v>253</v>
      </c>
      <c r="F102" s="80" t="s">
        <v>525</v>
      </c>
      <c r="G102" s="93" t="s">
        <v>342</v>
      </c>
      <c r="H102" s="93" t="s">
        <v>154</v>
      </c>
      <c r="I102" s="87">
        <v>11456.181581999999</v>
      </c>
      <c r="J102" s="89">
        <v>1444</v>
      </c>
      <c r="K102" s="80"/>
      <c r="L102" s="87">
        <v>165.42726203999999</v>
      </c>
      <c r="M102" s="88">
        <v>7.9285138306980463E-4</v>
      </c>
      <c r="N102" s="88">
        <f t="shared" si="2"/>
        <v>7.4013510504380346E-4</v>
      </c>
      <c r="O102" s="88">
        <f>L102/'סכום נכסי הקרן'!$C$42</f>
        <v>1.9667068117256377E-4</v>
      </c>
    </row>
    <row r="103" spans="2:15" s="121" customFormat="1">
      <c r="B103" s="86" t="s">
        <v>526</v>
      </c>
      <c r="C103" s="80" t="s">
        <v>527</v>
      </c>
      <c r="D103" s="93" t="s">
        <v>110</v>
      </c>
      <c r="E103" s="93" t="s">
        <v>253</v>
      </c>
      <c r="F103" s="80" t="s">
        <v>528</v>
      </c>
      <c r="G103" s="93" t="s">
        <v>360</v>
      </c>
      <c r="H103" s="93" t="s">
        <v>154</v>
      </c>
      <c r="I103" s="87">
        <v>8550.8580860000002</v>
      </c>
      <c r="J103" s="89">
        <v>1406</v>
      </c>
      <c r="K103" s="80"/>
      <c r="L103" s="87">
        <v>120.225064686</v>
      </c>
      <c r="M103" s="88">
        <v>6.9572906602660591E-4</v>
      </c>
      <c r="N103" s="88">
        <f t="shared" si="2"/>
        <v>5.3789677579717677E-4</v>
      </c>
      <c r="O103" s="88">
        <f>L103/'סכום נכסי הקרן'!$C$42</f>
        <v>1.4293137101002075E-4</v>
      </c>
    </row>
    <row r="104" spans="2:15" s="121" customFormat="1">
      <c r="B104" s="86" t="s">
        <v>529</v>
      </c>
      <c r="C104" s="80" t="s">
        <v>530</v>
      </c>
      <c r="D104" s="93" t="s">
        <v>110</v>
      </c>
      <c r="E104" s="93" t="s">
        <v>253</v>
      </c>
      <c r="F104" s="80" t="s">
        <v>531</v>
      </c>
      <c r="G104" s="93" t="s">
        <v>179</v>
      </c>
      <c r="H104" s="93" t="s">
        <v>154</v>
      </c>
      <c r="I104" s="87">
        <v>2.8341000000000002E-2</v>
      </c>
      <c r="J104" s="89">
        <v>283</v>
      </c>
      <c r="K104" s="80"/>
      <c r="L104" s="87">
        <v>8.0235000000000007E-5</v>
      </c>
      <c r="M104" s="88">
        <v>1.7577363922713906E-10</v>
      </c>
      <c r="N104" s="88">
        <f t="shared" si="2"/>
        <v>3.5897795454554803E-10</v>
      </c>
      <c r="O104" s="88">
        <f>L104/'סכום נכסי הקרן'!$C$42</f>
        <v>9.538858292936694E-11</v>
      </c>
    </row>
    <row r="105" spans="2:15" s="121" customFormat="1">
      <c r="B105" s="86" t="s">
        <v>532</v>
      </c>
      <c r="C105" s="80" t="s">
        <v>533</v>
      </c>
      <c r="D105" s="93" t="s">
        <v>110</v>
      </c>
      <c r="E105" s="93" t="s">
        <v>253</v>
      </c>
      <c r="F105" s="80" t="s">
        <v>534</v>
      </c>
      <c r="G105" s="93" t="s">
        <v>390</v>
      </c>
      <c r="H105" s="93" t="s">
        <v>154</v>
      </c>
      <c r="I105" s="87">
        <v>11465.680797999999</v>
      </c>
      <c r="J105" s="89">
        <v>637.79999999999995</v>
      </c>
      <c r="K105" s="80"/>
      <c r="L105" s="87">
        <v>73.128112166999998</v>
      </c>
      <c r="M105" s="88">
        <v>9.9488096654517665E-4</v>
      </c>
      <c r="N105" s="88">
        <f t="shared" si="2"/>
        <v>3.2718115692013537E-4</v>
      </c>
      <c r="O105" s="88">
        <f>L105/'סכום נכסי הקרן'!$C$42</f>
        <v>8.6939452756402155E-5</v>
      </c>
    </row>
    <row r="106" spans="2:15" s="121" customFormat="1">
      <c r="B106" s="86" t="s">
        <v>535</v>
      </c>
      <c r="C106" s="80" t="s">
        <v>536</v>
      </c>
      <c r="D106" s="93" t="s">
        <v>110</v>
      </c>
      <c r="E106" s="93" t="s">
        <v>253</v>
      </c>
      <c r="F106" s="80" t="s">
        <v>537</v>
      </c>
      <c r="G106" s="93" t="s">
        <v>261</v>
      </c>
      <c r="H106" s="93" t="s">
        <v>154</v>
      </c>
      <c r="I106" s="87">
        <v>4809.5156230000002</v>
      </c>
      <c r="J106" s="89">
        <v>13400</v>
      </c>
      <c r="K106" s="80"/>
      <c r="L106" s="87">
        <v>644.47509351999997</v>
      </c>
      <c r="M106" s="88">
        <v>1.3176062034545033E-3</v>
      </c>
      <c r="N106" s="88">
        <f t="shared" si="2"/>
        <v>2.88343429709429E-3</v>
      </c>
      <c r="O106" s="88">
        <f>L106/'סכום נכסי הקרן'!$C$42</f>
        <v>7.6619387928141122E-4</v>
      </c>
    </row>
    <row r="107" spans="2:15" s="121" customFormat="1">
      <c r="B107" s="86" t="s">
        <v>538</v>
      </c>
      <c r="C107" s="80" t="s">
        <v>539</v>
      </c>
      <c r="D107" s="93" t="s">
        <v>110</v>
      </c>
      <c r="E107" s="93" t="s">
        <v>253</v>
      </c>
      <c r="F107" s="80" t="s">
        <v>540</v>
      </c>
      <c r="G107" s="93" t="s">
        <v>141</v>
      </c>
      <c r="H107" s="93" t="s">
        <v>154</v>
      </c>
      <c r="I107" s="87">
        <v>11888.141817000002</v>
      </c>
      <c r="J107" s="89">
        <v>1581</v>
      </c>
      <c r="K107" s="87">
        <v>12.387943166000001</v>
      </c>
      <c r="L107" s="87">
        <v>200.33946529200003</v>
      </c>
      <c r="M107" s="88">
        <v>8.2586271453556626E-4</v>
      </c>
      <c r="N107" s="88">
        <f t="shared" si="2"/>
        <v>8.9633515878695055E-4</v>
      </c>
      <c r="O107" s="88">
        <f>L107/'סכום נכסי הקרן'!$C$42</f>
        <v>2.3817657754135943E-4</v>
      </c>
    </row>
    <row r="108" spans="2:15" s="121" customFormat="1">
      <c r="B108" s="86" t="s">
        <v>541</v>
      </c>
      <c r="C108" s="80" t="s">
        <v>542</v>
      </c>
      <c r="D108" s="93" t="s">
        <v>110</v>
      </c>
      <c r="E108" s="93" t="s">
        <v>253</v>
      </c>
      <c r="F108" s="80" t="s">
        <v>543</v>
      </c>
      <c r="G108" s="93" t="s">
        <v>443</v>
      </c>
      <c r="H108" s="93" t="s">
        <v>154</v>
      </c>
      <c r="I108" s="87">
        <v>0.5</v>
      </c>
      <c r="J108" s="89">
        <v>53.7</v>
      </c>
      <c r="K108" s="80"/>
      <c r="L108" s="87">
        <v>2.7E-4</v>
      </c>
      <c r="M108" s="88">
        <v>6.584834036764814E-9</v>
      </c>
      <c r="N108" s="88">
        <f t="shared" si="2"/>
        <v>1.2080020904505262E-9</v>
      </c>
      <c r="O108" s="88">
        <f>L108/'סכום נכסי הקרן'!$C$42</f>
        <v>3.20993548836905E-10</v>
      </c>
    </row>
    <row r="109" spans="2:15" s="121" customFormat="1">
      <c r="B109" s="86" t="s">
        <v>544</v>
      </c>
      <c r="C109" s="80" t="s">
        <v>545</v>
      </c>
      <c r="D109" s="93" t="s">
        <v>110</v>
      </c>
      <c r="E109" s="93" t="s">
        <v>253</v>
      </c>
      <c r="F109" s="80" t="s">
        <v>546</v>
      </c>
      <c r="G109" s="93" t="s">
        <v>141</v>
      </c>
      <c r="H109" s="93" t="s">
        <v>154</v>
      </c>
      <c r="I109" s="87">
        <v>31070.479485</v>
      </c>
      <c r="J109" s="89">
        <v>725</v>
      </c>
      <c r="K109" s="87">
        <v>10.665252716000001</v>
      </c>
      <c r="L109" s="87">
        <v>235.92622898300002</v>
      </c>
      <c r="M109" s="88">
        <v>7.8420988325447988E-4</v>
      </c>
      <c r="N109" s="88">
        <f t="shared" si="2"/>
        <v>1.0555532511243465E-3</v>
      </c>
      <c r="O109" s="88">
        <f>L109/'סכום נכסי הקרן'!$C$42</f>
        <v>2.8048443520356091E-4</v>
      </c>
    </row>
    <row r="110" spans="2:15" s="121" customFormat="1">
      <c r="B110" s="86" t="s">
        <v>547</v>
      </c>
      <c r="C110" s="80" t="s">
        <v>548</v>
      </c>
      <c r="D110" s="93" t="s">
        <v>110</v>
      </c>
      <c r="E110" s="93" t="s">
        <v>253</v>
      </c>
      <c r="F110" s="80" t="s">
        <v>549</v>
      </c>
      <c r="G110" s="93" t="s">
        <v>141</v>
      </c>
      <c r="H110" s="93" t="s">
        <v>154</v>
      </c>
      <c r="I110" s="87">
        <v>50826.298115999998</v>
      </c>
      <c r="J110" s="89">
        <v>96.9</v>
      </c>
      <c r="K110" s="80"/>
      <c r="L110" s="87">
        <v>49.250682894000001</v>
      </c>
      <c r="M110" s="88">
        <v>2.9069382801530494E-4</v>
      </c>
      <c r="N110" s="88">
        <f t="shared" si="2"/>
        <v>2.203515847854369E-4</v>
      </c>
      <c r="O110" s="88">
        <f>L110/'סכום נכסי הקרן'!$C$42</f>
        <v>5.8552412906615228E-5</v>
      </c>
    </row>
    <row r="111" spans="2:15" s="121" customFormat="1">
      <c r="B111" s="86" t="s">
        <v>550</v>
      </c>
      <c r="C111" s="80" t="s">
        <v>551</v>
      </c>
      <c r="D111" s="93" t="s">
        <v>110</v>
      </c>
      <c r="E111" s="93" t="s">
        <v>253</v>
      </c>
      <c r="F111" s="80" t="s">
        <v>552</v>
      </c>
      <c r="G111" s="93" t="s">
        <v>141</v>
      </c>
      <c r="H111" s="93" t="s">
        <v>154</v>
      </c>
      <c r="I111" s="87">
        <v>123720.428272</v>
      </c>
      <c r="J111" s="89">
        <v>117.5</v>
      </c>
      <c r="K111" s="87">
        <v>5.30228638</v>
      </c>
      <c r="L111" s="87">
        <v>150.673789599</v>
      </c>
      <c r="M111" s="88">
        <v>3.5348693791999999E-4</v>
      </c>
      <c r="N111" s="88">
        <f t="shared" si="2"/>
        <v>6.7412686226553603E-4</v>
      </c>
      <c r="O111" s="88">
        <f>L111/'סכום נכסי הקרן'!$C$42</f>
        <v>1.7913079422254873E-4</v>
      </c>
    </row>
    <row r="112" spans="2:15" s="121" customFormat="1">
      <c r="B112" s="86" t="s">
        <v>553</v>
      </c>
      <c r="C112" s="80" t="s">
        <v>554</v>
      </c>
      <c r="D112" s="93" t="s">
        <v>110</v>
      </c>
      <c r="E112" s="93" t="s">
        <v>253</v>
      </c>
      <c r="F112" s="80" t="s">
        <v>555</v>
      </c>
      <c r="G112" s="93" t="s">
        <v>347</v>
      </c>
      <c r="H112" s="93" t="s">
        <v>154</v>
      </c>
      <c r="I112" s="87">
        <v>5707.0807139999997</v>
      </c>
      <c r="J112" s="89">
        <v>3035</v>
      </c>
      <c r="K112" s="80"/>
      <c r="L112" s="87">
        <v>173.20989966400003</v>
      </c>
      <c r="M112" s="88">
        <v>5.4194468254094861E-4</v>
      </c>
      <c r="N112" s="88">
        <f t="shared" si="2"/>
        <v>7.7495526252162187E-4</v>
      </c>
      <c r="O112" s="88">
        <f>L112/'סכום נכסי הקרן'!$C$42</f>
        <v>2.0592318661789486E-4</v>
      </c>
    </row>
    <row r="113" spans="2:15" s="121" customFormat="1">
      <c r="B113" s="86" t="s">
        <v>556</v>
      </c>
      <c r="C113" s="80" t="s">
        <v>557</v>
      </c>
      <c r="D113" s="93" t="s">
        <v>110</v>
      </c>
      <c r="E113" s="93" t="s">
        <v>253</v>
      </c>
      <c r="F113" s="80" t="s">
        <v>558</v>
      </c>
      <c r="G113" s="93" t="s">
        <v>261</v>
      </c>
      <c r="H113" s="93" t="s">
        <v>154</v>
      </c>
      <c r="I113" s="87">
        <v>149.45658</v>
      </c>
      <c r="J113" s="89">
        <v>42.3</v>
      </c>
      <c r="K113" s="80"/>
      <c r="L113" s="87">
        <v>6.3220117000000006E-2</v>
      </c>
      <c r="M113" s="88">
        <v>2.1800646857759995E-5</v>
      </c>
      <c r="N113" s="88">
        <f t="shared" si="2"/>
        <v>2.8285197590565502E-7</v>
      </c>
      <c r="O113" s="88">
        <f>L113/'סכום נכסי הקרן'!$C$42</f>
        <v>7.5160184124867968E-8</v>
      </c>
    </row>
    <row r="114" spans="2:15" s="121" customFormat="1">
      <c r="B114" s="86" t="s">
        <v>559</v>
      </c>
      <c r="C114" s="80" t="s">
        <v>560</v>
      </c>
      <c r="D114" s="93" t="s">
        <v>110</v>
      </c>
      <c r="E114" s="93" t="s">
        <v>253</v>
      </c>
      <c r="F114" s="80" t="s">
        <v>561</v>
      </c>
      <c r="G114" s="93" t="s">
        <v>280</v>
      </c>
      <c r="H114" s="93" t="s">
        <v>154</v>
      </c>
      <c r="I114" s="87">
        <v>7215.3679949999996</v>
      </c>
      <c r="J114" s="89">
        <v>530</v>
      </c>
      <c r="K114" s="80"/>
      <c r="L114" s="87">
        <v>38.241450372000003</v>
      </c>
      <c r="M114" s="88">
        <v>5.4972670071928614E-4</v>
      </c>
      <c r="N114" s="88">
        <f t="shared" si="2"/>
        <v>1.7109537774531871E-4</v>
      </c>
      <c r="O114" s="88">
        <f>L114/'סכום נכסי הקרן'!$C$42</f>
        <v>4.5463921731772825E-5</v>
      </c>
    </row>
    <row r="115" spans="2:15" s="121" customFormat="1">
      <c r="B115" s="86" t="s">
        <v>562</v>
      </c>
      <c r="C115" s="80" t="s">
        <v>563</v>
      </c>
      <c r="D115" s="93" t="s">
        <v>110</v>
      </c>
      <c r="E115" s="93" t="s">
        <v>253</v>
      </c>
      <c r="F115" s="80" t="s">
        <v>564</v>
      </c>
      <c r="G115" s="93" t="s">
        <v>280</v>
      </c>
      <c r="H115" s="93" t="s">
        <v>154</v>
      </c>
      <c r="I115" s="87">
        <v>15830.238287</v>
      </c>
      <c r="J115" s="89">
        <v>1809</v>
      </c>
      <c r="K115" s="80"/>
      <c r="L115" s="87">
        <v>286.369010618</v>
      </c>
      <c r="M115" s="88">
        <v>6.153523269355406E-4</v>
      </c>
      <c r="N115" s="88">
        <f t="shared" si="2"/>
        <v>1.2812383832103442E-3</v>
      </c>
      <c r="O115" s="88">
        <f>L115/'סכום נכסי הקרן'!$C$42</f>
        <v>3.4045409257475983E-4</v>
      </c>
    </row>
    <row r="116" spans="2:15" s="121" customFormat="1">
      <c r="B116" s="86" t="s">
        <v>565</v>
      </c>
      <c r="C116" s="80" t="s">
        <v>566</v>
      </c>
      <c r="D116" s="93" t="s">
        <v>110</v>
      </c>
      <c r="E116" s="93" t="s">
        <v>253</v>
      </c>
      <c r="F116" s="80" t="s">
        <v>567</v>
      </c>
      <c r="G116" s="93" t="s">
        <v>568</v>
      </c>
      <c r="H116" s="93" t="s">
        <v>154</v>
      </c>
      <c r="I116" s="87">
        <v>121629.985055</v>
      </c>
      <c r="J116" s="89">
        <v>197.2</v>
      </c>
      <c r="K116" s="87">
        <v>11.810636423</v>
      </c>
      <c r="L116" s="87">
        <v>251.66496695199999</v>
      </c>
      <c r="M116" s="88">
        <v>8.435700806732737E-4</v>
      </c>
      <c r="N116" s="88">
        <f t="shared" si="2"/>
        <v>1.1259696524858465E-3</v>
      </c>
      <c r="O116" s="88">
        <f>L116/'סכום נכסי הקרן'!$C$42</f>
        <v>2.9919566985127735E-4</v>
      </c>
    </row>
    <row r="117" spans="2:15" s="121" customFormat="1">
      <c r="B117" s="86" t="s">
        <v>569</v>
      </c>
      <c r="C117" s="80" t="s">
        <v>570</v>
      </c>
      <c r="D117" s="93" t="s">
        <v>110</v>
      </c>
      <c r="E117" s="93" t="s">
        <v>253</v>
      </c>
      <c r="F117" s="80" t="s">
        <v>571</v>
      </c>
      <c r="G117" s="93" t="s">
        <v>272</v>
      </c>
      <c r="H117" s="93" t="s">
        <v>154</v>
      </c>
      <c r="I117" s="87">
        <v>7019.8424649999997</v>
      </c>
      <c r="J117" s="89">
        <v>1442</v>
      </c>
      <c r="K117" s="80"/>
      <c r="L117" s="87">
        <v>101.22612834200001</v>
      </c>
      <c r="M117" s="88">
        <v>7.9364832664765704E-4</v>
      </c>
      <c r="N117" s="88">
        <f t="shared" si="2"/>
        <v>4.528939801679602E-4</v>
      </c>
      <c r="O117" s="88">
        <f>L117/'סכום נכסי הקרן'!$C$42</f>
        <v>1.2034420063525406E-4</v>
      </c>
    </row>
    <row r="118" spans="2:15" s="121" customFormat="1">
      <c r="B118" s="86" t="s">
        <v>572</v>
      </c>
      <c r="C118" s="80" t="s">
        <v>573</v>
      </c>
      <c r="D118" s="93" t="s">
        <v>110</v>
      </c>
      <c r="E118" s="93" t="s">
        <v>253</v>
      </c>
      <c r="F118" s="80" t="s">
        <v>574</v>
      </c>
      <c r="G118" s="93" t="s">
        <v>177</v>
      </c>
      <c r="H118" s="93" t="s">
        <v>154</v>
      </c>
      <c r="I118" s="87">
        <v>3674.7695720000002</v>
      </c>
      <c r="J118" s="89">
        <v>6806</v>
      </c>
      <c r="K118" s="80"/>
      <c r="L118" s="87">
        <v>250.10481707900001</v>
      </c>
      <c r="M118" s="88">
        <v>4.455546104759792E-4</v>
      </c>
      <c r="N118" s="88">
        <f t="shared" si="2"/>
        <v>1.1189894143080685E-3</v>
      </c>
      <c r="O118" s="88">
        <f>L118/'סכום נכסי הקרן'!$C$42</f>
        <v>2.9734086227923401E-4</v>
      </c>
    </row>
    <row r="119" spans="2:15" s="121" customFormat="1">
      <c r="B119" s="86" t="s">
        <v>575</v>
      </c>
      <c r="C119" s="80" t="s">
        <v>576</v>
      </c>
      <c r="D119" s="93" t="s">
        <v>110</v>
      </c>
      <c r="E119" s="93" t="s">
        <v>253</v>
      </c>
      <c r="F119" s="80" t="s">
        <v>577</v>
      </c>
      <c r="G119" s="93" t="s">
        <v>280</v>
      </c>
      <c r="H119" s="93" t="s">
        <v>154</v>
      </c>
      <c r="I119" s="87">
        <v>80916.726282999996</v>
      </c>
      <c r="J119" s="89">
        <v>671.8</v>
      </c>
      <c r="K119" s="80"/>
      <c r="L119" s="87">
        <v>543.59856720899995</v>
      </c>
      <c r="M119" s="88">
        <v>9.6068209434700127E-4</v>
      </c>
      <c r="N119" s="88">
        <f t="shared" si="2"/>
        <v>2.4321044650162326E-3</v>
      </c>
      <c r="O119" s="88">
        <f>L119/'סכום נכסי הקרן'!$C$42</f>
        <v>6.4626530826323593E-4</v>
      </c>
    </row>
    <row r="120" spans="2:15" s="121" customFormat="1">
      <c r="B120" s="86" t="s">
        <v>578</v>
      </c>
      <c r="C120" s="80" t="s">
        <v>579</v>
      </c>
      <c r="D120" s="93" t="s">
        <v>110</v>
      </c>
      <c r="E120" s="93" t="s">
        <v>253</v>
      </c>
      <c r="F120" s="80" t="s">
        <v>580</v>
      </c>
      <c r="G120" s="93" t="s">
        <v>280</v>
      </c>
      <c r="H120" s="93" t="s">
        <v>154</v>
      </c>
      <c r="I120" s="87">
        <v>19160.583290999999</v>
      </c>
      <c r="J120" s="89">
        <v>1155</v>
      </c>
      <c r="K120" s="80"/>
      <c r="L120" s="87">
        <v>221.30473700799996</v>
      </c>
      <c r="M120" s="88">
        <v>1.1407258147740332E-3</v>
      </c>
      <c r="N120" s="88">
        <f t="shared" si="2"/>
        <v>9.9013549974914013E-4</v>
      </c>
      <c r="O120" s="88">
        <f>L120/'סכום נכסי הקרן'!$C$42</f>
        <v>2.6310145520968837E-4</v>
      </c>
    </row>
    <row r="121" spans="2:15" s="121" customFormat="1">
      <c r="B121" s="86" t="s">
        <v>581</v>
      </c>
      <c r="C121" s="80" t="s">
        <v>582</v>
      </c>
      <c r="D121" s="93" t="s">
        <v>110</v>
      </c>
      <c r="E121" s="93" t="s">
        <v>253</v>
      </c>
      <c r="F121" s="80" t="s">
        <v>583</v>
      </c>
      <c r="G121" s="93" t="s">
        <v>360</v>
      </c>
      <c r="H121" s="93" t="s">
        <v>154</v>
      </c>
      <c r="I121" s="87">
        <v>99032.679222999999</v>
      </c>
      <c r="J121" s="89">
        <v>11.5</v>
      </c>
      <c r="K121" s="80"/>
      <c r="L121" s="87">
        <v>11.38875816</v>
      </c>
      <c r="M121" s="88">
        <v>2.4051395030359941E-4</v>
      </c>
      <c r="N121" s="88">
        <f t="shared" si="2"/>
        <v>5.0954235795983284E-5</v>
      </c>
      <c r="O121" s="88">
        <f>L121/'סכום נכסי הקרן'!$C$42</f>
        <v>1.3539695920828372E-5</v>
      </c>
    </row>
    <row r="122" spans="2:15" s="121" customFormat="1">
      <c r="B122" s="83"/>
      <c r="C122" s="80"/>
      <c r="D122" s="80"/>
      <c r="E122" s="80"/>
      <c r="F122" s="80"/>
      <c r="G122" s="80"/>
      <c r="H122" s="80"/>
      <c r="I122" s="87"/>
      <c r="J122" s="89"/>
      <c r="K122" s="80"/>
      <c r="L122" s="80"/>
      <c r="M122" s="80"/>
      <c r="N122" s="88"/>
      <c r="O122" s="80"/>
    </row>
    <row r="123" spans="2:15" s="121" customFormat="1">
      <c r="B123" s="81" t="s">
        <v>218</v>
      </c>
      <c r="C123" s="82"/>
      <c r="D123" s="82"/>
      <c r="E123" s="82"/>
      <c r="F123" s="82"/>
      <c r="G123" s="82"/>
      <c r="H123" s="82"/>
      <c r="I123" s="90"/>
      <c r="J123" s="92"/>
      <c r="K123" s="90">
        <v>73.251772955000007</v>
      </c>
      <c r="L123" s="90">
        <f>L124+L147</f>
        <v>53410.201028033989</v>
      </c>
      <c r="M123" s="82"/>
      <c r="N123" s="91">
        <f t="shared" ref="N123:N145" si="3">L123/$L$11</f>
        <v>0.23896160923425147</v>
      </c>
      <c r="O123" s="91">
        <f>L123/'סכום נכסי הקרן'!$C$42</f>
        <v>6.3497518415115348E-2</v>
      </c>
    </row>
    <row r="124" spans="2:15" s="121" customFormat="1">
      <c r="B124" s="98" t="s">
        <v>51</v>
      </c>
      <c r="C124" s="82"/>
      <c r="D124" s="82"/>
      <c r="E124" s="82"/>
      <c r="F124" s="82"/>
      <c r="G124" s="82"/>
      <c r="H124" s="82"/>
      <c r="I124" s="90"/>
      <c r="J124" s="92"/>
      <c r="K124" s="90">
        <v>3.9378660939999999</v>
      </c>
      <c r="L124" s="90">
        <f>SUM(L125:L145)</f>
        <v>15610.357060245999</v>
      </c>
      <c r="M124" s="82"/>
      <c r="N124" s="91">
        <f t="shared" si="3"/>
        <v>6.984201467206036E-2</v>
      </c>
      <c r="O124" s="91">
        <f>L124/'סכום נכסי הקרן'!$C$42</f>
        <v>1.8558607079183699E-2</v>
      </c>
    </row>
    <row r="125" spans="2:15" s="121" customFormat="1">
      <c r="B125" s="86" t="s">
        <v>584</v>
      </c>
      <c r="C125" s="80" t="s">
        <v>585</v>
      </c>
      <c r="D125" s="93" t="s">
        <v>586</v>
      </c>
      <c r="E125" s="93" t="s">
        <v>587</v>
      </c>
      <c r="F125" s="80" t="s">
        <v>363</v>
      </c>
      <c r="G125" s="93" t="s">
        <v>182</v>
      </c>
      <c r="H125" s="93" t="s">
        <v>153</v>
      </c>
      <c r="I125" s="87">
        <v>19696.438758</v>
      </c>
      <c r="J125" s="89">
        <v>794</v>
      </c>
      <c r="K125" s="80"/>
      <c r="L125" s="87">
        <v>568.00747664200003</v>
      </c>
      <c r="M125" s="88">
        <v>5.8107998277450129E-4</v>
      </c>
      <c r="N125" s="88">
        <f t="shared" si="3"/>
        <v>2.541311922870609E-3</v>
      </c>
      <c r="O125" s="88">
        <f>L125/'סכום נכסי הקרן'!$C$42</f>
        <v>6.7528420627115191E-4</v>
      </c>
    </row>
    <row r="126" spans="2:15" s="121" customFormat="1">
      <c r="B126" s="86" t="s">
        <v>588</v>
      </c>
      <c r="C126" s="80" t="s">
        <v>589</v>
      </c>
      <c r="D126" s="93" t="s">
        <v>586</v>
      </c>
      <c r="E126" s="93" t="s">
        <v>587</v>
      </c>
      <c r="F126" s="80" t="s">
        <v>590</v>
      </c>
      <c r="G126" s="93" t="s">
        <v>591</v>
      </c>
      <c r="H126" s="93" t="s">
        <v>153</v>
      </c>
      <c r="I126" s="87">
        <v>2781.9314159999999</v>
      </c>
      <c r="J126" s="89">
        <v>12649</v>
      </c>
      <c r="K126" s="80"/>
      <c r="L126" s="87">
        <v>1278.051785545</v>
      </c>
      <c r="M126" s="88">
        <v>1.7808501296755879E-5</v>
      </c>
      <c r="N126" s="88">
        <f t="shared" si="3"/>
        <v>5.7181082542310645E-3</v>
      </c>
      <c r="O126" s="88">
        <f>L126/'סכום נכסי הקרן'!$C$42</f>
        <v>1.519431030516417E-3</v>
      </c>
    </row>
    <row r="127" spans="2:15" s="121" customFormat="1">
      <c r="B127" s="86" t="s">
        <v>592</v>
      </c>
      <c r="C127" s="80" t="s">
        <v>593</v>
      </c>
      <c r="D127" s="93" t="s">
        <v>586</v>
      </c>
      <c r="E127" s="93" t="s">
        <v>587</v>
      </c>
      <c r="F127" s="80" t="s">
        <v>594</v>
      </c>
      <c r="G127" s="93" t="s">
        <v>591</v>
      </c>
      <c r="H127" s="93" t="s">
        <v>153</v>
      </c>
      <c r="I127" s="87">
        <v>1040.809164</v>
      </c>
      <c r="J127" s="89">
        <v>11905</v>
      </c>
      <c r="K127" s="80"/>
      <c r="L127" s="87">
        <v>450.03505809800004</v>
      </c>
      <c r="M127" s="88">
        <v>2.7983213768523322E-5</v>
      </c>
      <c r="N127" s="88">
        <f t="shared" si="3"/>
        <v>2.0134936702163259E-3</v>
      </c>
      <c r="O127" s="88">
        <f>L127/'סכום נכסי הקרן'!$C$42</f>
        <v>5.3503092740703618E-4</v>
      </c>
    </row>
    <row r="128" spans="2:15" s="121" customFormat="1">
      <c r="B128" s="86" t="s">
        <v>595</v>
      </c>
      <c r="C128" s="80" t="s">
        <v>596</v>
      </c>
      <c r="D128" s="93" t="s">
        <v>113</v>
      </c>
      <c r="E128" s="93" t="s">
        <v>587</v>
      </c>
      <c r="F128" s="80" t="s">
        <v>597</v>
      </c>
      <c r="G128" s="93" t="s">
        <v>598</v>
      </c>
      <c r="H128" s="93" t="s">
        <v>156</v>
      </c>
      <c r="I128" s="87">
        <v>20522.997599999999</v>
      </c>
      <c r="J128" s="89">
        <v>764.5</v>
      </c>
      <c r="K128" s="80"/>
      <c r="L128" s="87">
        <v>742.53697338699988</v>
      </c>
      <c r="M128" s="88">
        <v>1.3385125158174298E-4</v>
      </c>
      <c r="N128" s="88">
        <f t="shared" si="3"/>
        <v>3.3221711706974168E-3</v>
      </c>
      <c r="O128" s="88">
        <f>L128/'סכום נכסי הקרן'!$C$42</f>
        <v>8.8277621566706509E-4</v>
      </c>
    </row>
    <row r="129" spans="2:15" s="121" customFormat="1">
      <c r="B129" s="86" t="s">
        <v>599</v>
      </c>
      <c r="C129" s="80" t="s">
        <v>600</v>
      </c>
      <c r="D129" s="93" t="s">
        <v>586</v>
      </c>
      <c r="E129" s="93" t="s">
        <v>587</v>
      </c>
      <c r="F129" s="80" t="s">
        <v>601</v>
      </c>
      <c r="G129" s="93" t="s">
        <v>443</v>
      </c>
      <c r="H129" s="93" t="s">
        <v>153</v>
      </c>
      <c r="I129" s="87">
        <v>5660.3697849999999</v>
      </c>
      <c r="J129" s="89">
        <v>733</v>
      </c>
      <c r="K129" s="80"/>
      <c r="L129" s="87">
        <v>150.69353418899999</v>
      </c>
      <c r="M129" s="88">
        <v>1.7032382959365555E-4</v>
      </c>
      <c r="N129" s="88">
        <f t="shared" si="3"/>
        <v>6.7421520117662889E-4</v>
      </c>
      <c r="O129" s="88">
        <f>L129/'סכום נכסי הקרן'!$C$42</f>
        <v>1.7915426787445401E-4</v>
      </c>
    </row>
    <row r="130" spans="2:15" s="121" customFormat="1">
      <c r="B130" s="86" t="s">
        <v>602</v>
      </c>
      <c r="C130" s="80" t="s">
        <v>603</v>
      </c>
      <c r="D130" s="93" t="s">
        <v>604</v>
      </c>
      <c r="E130" s="93" t="s">
        <v>587</v>
      </c>
      <c r="F130" s="80">
        <v>29389</v>
      </c>
      <c r="G130" s="93" t="s">
        <v>257</v>
      </c>
      <c r="H130" s="93" t="s">
        <v>153</v>
      </c>
      <c r="I130" s="87">
        <v>517.96136799999999</v>
      </c>
      <c r="J130" s="89">
        <v>12879</v>
      </c>
      <c r="K130" s="87">
        <v>0.932808941</v>
      </c>
      <c r="L130" s="87">
        <v>243.21715327300001</v>
      </c>
      <c r="M130" s="88">
        <v>4.8573404582015922E-6</v>
      </c>
      <c r="N130" s="88">
        <f t="shared" si="3"/>
        <v>1.0881734429155927E-3</v>
      </c>
      <c r="O130" s="88">
        <f>L130/'סכום נכסי הקרן'!$C$42</f>
        <v>2.891523598781842E-4</v>
      </c>
    </row>
    <row r="131" spans="2:15" s="121" customFormat="1">
      <c r="B131" s="86" t="s">
        <v>605</v>
      </c>
      <c r="C131" s="80" t="s">
        <v>606</v>
      </c>
      <c r="D131" s="93" t="s">
        <v>586</v>
      </c>
      <c r="E131" s="93" t="s">
        <v>587</v>
      </c>
      <c r="F131" s="80" t="s">
        <v>607</v>
      </c>
      <c r="G131" s="93" t="s">
        <v>390</v>
      </c>
      <c r="H131" s="93" t="s">
        <v>153</v>
      </c>
      <c r="I131" s="87">
        <v>3597.3198839999995</v>
      </c>
      <c r="J131" s="89">
        <v>3415</v>
      </c>
      <c r="K131" s="87">
        <v>3.0050571530000001</v>
      </c>
      <c r="L131" s="87">
        <v>449.190714808</v>
      </c>
      <c r="M131" s="88">
        <v>1.6855900554063269E-4</v>
      </c>
      <c r="N131" s="88">
        <f t="shared" si="3"/>
        <v>2.0097160092556669E-3</v>
      </c>
      <c r="O131" s="88">
        <f>L131/'סכום נכסי הקרן'!$C$42</f>
        <v>5.3402711722520748E-4</v>
      </c>
    </row>
    <row r="132" spans="2:15" s="121" customFormat="1">
      <c r="B132" s="86" t="s">
        <v>608</v>
      </c>
      <c r="C132" s="80" t="s">
        <v>609</v>
      </c>
      <c r="D132" s="93" t="s">
        <v>586</v>
      </c>
      <c r="E132" s="93" t="s">
        <v>587</v>
      </c>
      <c r="F132" s="80" t="s">
        <v>442</v>
      </c>
      <c r="G132" s="93" t="s">
        <v>443</v>
      </c>
      <c r="H132" s="93" t="s">
        <v>153</v>
      </c>
      <c r="I132" s="87">
        <v>4511.8735210000004</v>
      </c>
      <c r="J132" s="89">
        <v>573</v>
      </c>
      <c r="K132" s="80"/>
      <c r="L132" s="87">
        <v>93.898224151999983</v>
      </c>
      <c r="M132" s="88">
        <v>1.1204744510384262E-4</v>
      </c>
      <c r="N132" s="88">
        <f t="shared" si="3"/>
        <v>4.2010833727854834E-4</v>
      </c>
      <c r="O132" s="88">
        <f>L132/'סכום נכסי הקרן'!$C$42</f>
        <v>1.1163231185197651E-4</v>
      </c>
    </row>
    <row r="133" spans="2:15" s="121" customFormat="1">
      <c r="B133" s="86" t="s">
        <v>610</v>
      </c>
      <c r="C133" s="80" t="s">
        <v>611</v>
      </c>
      <c r="D133" s="93" t="s">
        <v>586</v>
      </c>
      <c r="E133" s="93" t="s">
        <v>587</v>
      </c>
      <c r="F133" s="80" t="s">
        <v>612</v>
      </c>
      <c r="G133" s="93" t="s">
        <v>26</v>
      </c>
      <c r="H133" s="93" t="s">
        <v>153</v>
      </c>
      <c r="I133" s="87">
        <v>7345.2101599999996</v>
      </c>
      <c r="J133" s="89">
        <v>2380</v>
      </c>
      <c r="K133" s="80"/>
      <c r="L133" s="87">
        <v>634.93171854399998</v>
      </c>
      <c r="M133" s="88">
        <v>2.0880056730727519E-4</v>
      </c>
      <c r="N133" s="88">
        <f t="shared" si="3"/>
        <v>2.8407364566462854E-3</v>
      </c>
      <c r="O133" s="88">
        <f>L133/'סכום נכסי הקרן'!$C$42</f>
        <v>7.5484809483167953E-4</v>
      </c>
    </row>
    <row r="134" spans="2:15" s="121" customFormat="1">
      <c r="B134" s="86" t="s">
        <v>613</v>
      </c>
      <c r="C134" s="80" t="s">
        <v>614</v>
      </c>
      <c r="D134" s="93" t="s">
        <v>586</v>
      </c>
      <c r="E134" s="93" t="s">
        <v>587</v>
      </c>
      <c r="F134" s="80" t="s">
        <v>615</v>
      </c>
      <c r="G134" s="93" t="s">
        <v>616</v>
      </c>
      <c r="H134" s="93" t="s">
        <v>153</v>
      </c>
      <c r="I134" s="87">
        <v>18657.476664000002</v>
      </c>
      <c r="J134" s="89">
        <v>500</v>
      </c>
      <c r="K134" s="80"/>
      <c r="L134" s="87">
        <v>338.81977621600004</v>
      </c>
      <c r="M134" s="88">
        <v>6.8647070112156012E-4</v>
      </c>
      <c r="N134" s="88">
        <f t="shared" si="3"/>
        <v>1.5159073998329906E-3</v>
      </c>
      <c r="O134" s="88">
        <f>L134/'סכום נכסי הקרן'!$C$42</f>
        <v>4.0281097179148086E-4</v>
      </c>
    </row>
    <row r="135" spans="2:15" s="121" customFormat="1">
      <c r="B135" s="86" t="s">
        <v>617</v>
      </c>
      <c r="C135" s="80" t="s">
        <v>618</v>
      </c>
      <c r="D135" s="93" t="s">
        <v>586</v>
      </c>
      <c r="E135" s="93" t="s">
        <v>587</v>
      </c>
      <c r="F135" s="80" t="s">
        <v>323</v>
      </c>
      <c r="G135" s="93" t="s">
        <v>182</v>
      </c>
      <c r="H135" s="93" t="s">
        <v>153</v>
      </c>
      <c r="I135" s="87">
        <v>11248.264069999999</v>
      </c>
      <c r="J135" s="89">
        <v>12251</v>
      </c>
      <c r="K135" s="80"/>
      <c r="L135" s="87">
        <v>5004.9861871140001</v>
      </c>
      <c r="M135" s="88">
        <v>1.8134325849450612E-4</v>
      </c>
      <c r="N135" s="88">
        <f t="shared" si="3"/>
        <v>2.2392717691517482E-2</v>
      </c>
      <c r="O135" s="88">
        <f>L135/'סכום נכסי הקרן'!$C$42</f>
        <v>5.9502528817830099E-3</v>
      </c>
    </row>
    <row r="136" spans="2:15" s="121" customFormat="1">
      <c r="B136" s="86" t="s">
        <v>619</v>
      </c>
      <c r="C136" s="80" t="s">
        <v>620</v>
      </c>
      <c r="D136" s="93" t="s">
        <v>586</v>
      </c>
      <c r="E136" s="93" t="s">
        <v>587</v>
      </c>
      <c r="F136" s="80" t="s">
        <v>418</v>
      </c>
      <c r="G136" s="93" t="s">
        <v>302</v>
      </c>
      <c r="H136" s="93" t="s">
        <v>153</v>
      </c>
      <c r="I136" s="87">
        <v>8339.3930280000004</v>
      </c>
      <c r="J136" s="89">
        <v>2518</v>
      </c>
      <c r="K136" s="80"/>
      <c r="L136" s="87">
        <v>762.66884848799998</v>
      </c>
      <c r="M136" s="88">
        <v>2.9871555599255735E-4</v>
      </c>
      <c r="N136" s="88">
        <f t="shared" si="3"/>
        <v>3.4122428270185168E-3</v>
      </c>
      <c r="O136" s="88">
        <f>L136/'סכום נכסי הקרן'!$C$42</f>
        <v>9.0671029727229231E-4</v>
      </c>
    </row>
    <row r="137" spans="2:15" s="121" customFormat="1">
      <c r="B137" s="86" t="s">
        <v>623</v>
      </c>
      <c r="C137" s="80" t="s">
        <v>624</v>
      </c>
      <c r="D137" s="93" t="s">
        <v>586</v>
      </c>
      <c r="E137" s="93" t="s">
        <v>587</v>
      </c>
      <c r="F137" s="80" t="s">
        <v>436</v>
      </c>
      <c r="G137" s="93" t="s">
        <v>272</v>
      </c>
      <c r="H137" s="93" t="s">
        <v>153</v>
      </c>
      <c r="I137" s="87">
        <v>722.77111100000013</v>
      </c>
      <c r="J137" s="89">
        <v>374</v>
      </c>
      <c r="K137" s="80"/>
      <c r="L137" s="87">
        <v>9.8178914700000011</v>
      </c>
      <c r="M137" s="88">
        <v>4.4259662825376948E-6</v>
      </c>
      <c r="N137" s="88">
        <f t="shared" si="3"/>
        <v>4.3926049702134775E-5</v>
      </c>
      <c r="O137" s="88">
        <f>L137/'סכום נכסי הקרן'!$C$42</f>
        <v>1.1672147500188439E-5</v>
      </c>
    </row>
    <row r="138" spans="2:15" s="121" customFormat="1">
      <c r="B138" s="86" t="s">
        <v>627</v>
      </c>
      <c r="C138" s="80" t="s">
        <v>628</v>
      </c>
      <c r="D138" s="93" t="s">
        <v>113</v>
      </c>
      <c r="E138" s="93" t="s">
        <v>587</v>
      </c>
      <c r="F138" s="80" t="s">
        <v>558</v>
      </c>
      <c r="G138" s="93" t="s">
        <v>261</v>
      </c>
      <c r="H138" s="93" t="s">
        <v>156</v>
      </c>
      <c r="I138" s="87">
        <v>183.30946</v>
      </c>
      <c r="J138" s="89">
        <v>35</v>
      </c>
      <c r="K138" s="80"/>
      <c r="L138" s="87">
        <v>0.30363559900000003</v>
      </c>
      <c r="M138" s="88">
        <v>2.6738634077848442E-5</v>
      </c>
      <c r="N138" s="88">
        <f t="shared" si="3"/>
        <v>1.3584905123229545E-6</v>
      </c>
      <c r="O138" s="88">
        <f>L138/'סכום נכסי הקרן'!$C$42</f>
        <v>3.6098173509714598E-7</v>
      </c>
    </row>
    <row r="139" spans="2:15" s="121" customFormat="1">
      <c r="B139" s="86" t="s">
        <v>629</v>
      </c>
      <c r="C139" s="80" t="s">
        <v>630</v>
      </c>
      <c r="D139" s="93" t="s">
        <v>586</v>
      </c>
      <c r="E139" s="93" t="s">
        <v>587</v>
      </c>
      <c r="F139" s="80" t="s">
        <v>449</v>
      </c>
      <c r="G139" s="93" t="s">
        <v>443</v>
      </c>
      <c r="H139" s="93" t="s">
        <v>153</v>
      </c>
      <c r="I139" s="87">
        <v>3810.5733740000001</v>
      </c>
      <c r="J139" s="89">
        <v>831</v>
      </c>
      <c r="K139" s="80"/>
      <c r="L139" s="87">
        <v>115.010420692</v>
      </c>
      <c r="M139" s="88">
        <v>1.3432320067217765E-4</v>
      </c>
      <c r="N139" s="88">
        <f t="shared" si="3"/>
        <v>5.1456603192418676E-4</v>
      </c>
      <c r="O139" s="88">
        <f>L139/'סכום נכסי הקרן'!$C$42</f>
        <v>1.3673186330055736E-4</v>
      </c>
    </row>
    <row r="140" spans="2:15" s="121" customFormat="1">
      <c r="B140" s="86" t="s">
        <v>633</v>
      </c>
      <c r="C140" s="80" t="s">
        <v>634</v>
      </c>
      <c r="D140" s="93" t="s">
        <v>586</v>
      </c>
      <c r="E140" s="93" t="s">
        <v>587</v>
      </c>
      <c r="F140" s="80" t="s">
        <v>635</v>
      </c>
      <c r="G140" s="93" t="s">
        <v>636</v>
      </c>
      <c r="H140" s="93" t="s">
        <v>153</v>
      </c>
      <c r="I140" s="87">
        <v>5302.5659809999997</v>
      </c>
      <c r="J140" s="89">
        <v>3768</v>
      </c>
      <c r="K140" s="80"/>
      <c r="L140" s="87">
        <v>725.67609214900006</v>
      </c>
      <c r="M140" s="88">
        <v>1.1221120772970167E-4</v>
      </c>
      <c r="N140" s="88">
        <f t="shared" si="3"/>
        <v>3.2467342085405952E-3</v>
      </c>
      <c r="O140" s="88">
        <f>L140/'סכום נכסי הקרן'!$C$42</f>
        <v>8.6273090416668307E-4</v>
      </c>
    </row>
    <row r="141" spans="2:15" s="121" customFormat="1">
      <c r="B141" s="86" t="s">
        <v>637</v>
      </c>
      <c r="C141" s="80" t="s">
        <v>638</v>
      </c>
      <c r="D141" s="93" t="s">
        <v>586</v>
      </c>
      <c r="E141" s="93" t="s">
        <v>587</v>
      </c>
      <c r="F141" s="80" t="s">
        <v>305</v>
      </c>
      <c r="G141" s="93" t="s">
        <v>280</v>
      </c>
      <c r="H141" s="93" t="s">
        <v>153</v>
      </c>
      <c r="I141" s="87">
        <v>32375.517357000001</v>
      </c>
      <c r="J141" s="89">
        <v>1568</v>
      </c>
      <c r="K141" s="80"/>
      <c r="L141" s="87">
        <v>1843.7779433650001</v>
      </c>
      <c r="M141" s="88">
        <v>2.9718977049299006E-5</v>
      </c>
      <c r="N141" s="88">
        <f t="shared" si="3"/>
        <v>8.2492133700425626E-3</v>
      </c>
      <c r="O141" s="88">
        <f>L141/'סכום נכסי הקרן'!$C$42</f>
        <v>2.1920030566960793E-3</v>
      </c>
    </row>
    <row r="142" spans="2:15" s="121" customFormat="1">
      <c r="B142" s="86" t="s">
        <v>639</v>
      </c>
      <c r="C142" s="80" t="s">
        <v>640</v>
      </c>
      <c r="D142" s="93" t="s">
        <v>586</v>
      </c>
      <c r="E142" s="93" t="s">
        <v>587</v>
      </c>
      <c r="F142" s="80" t="s">
        <v>301</v>
      </c>
      <c r="G142" s="93" t="s">
        <v>302</v>
      </c>
      <c r="H142" s="93" t="s">
        <v>153</v>
      </c>
      <c r="I142" s="87">
        <v>9460.9064359999993</v>
      </c>
      <c r="J142" s="89">
        <v>1656</v>
      </c>
      <c r="K142" s="80"/>
      <c r="L142" s="87">
        <v>569.03492162100008</v>
      </c>
      <c r="M142" s="88">
        <v>8.9352903912623944E-5</v>
      </c>
      <c r="N142" s="88">
        <f t="shared" si="3"/>
        <v>2.5459087957685903E-3</v>
      </c>
      <c r="O142" s="88">
        <f>L142/'סכום נכסי הקרן'!$C$42</f>
        <v>6.7650569964168485E-4</v>
      </c>
    </row>
    <row r="143" spans="2:15" s="121" customFormat="1">
      <c r="B143" s="86" t="s">
        <v>641</v>
      </c>
      <c r="C143" s="80" t="s">
        <v>642</v>
      </c>
      <c r="D143" s="93" t="s">
        <v>586</v>
      </c>
      <c r="E143" s="93" t="s">
        <v>587</v>
      </c>
      <c r="F143" s="80" t="s">
        <v>643</v>
      </c>
      <c r="G143" s="93" t="s">
        <v>644</v>
      </c>
      <c r="H143" s="93" t="s">
        <v>153</v>
      </c>
      <c r="I143" s="87">
        <v>3452.7695709999998</v>
      </c>
      <c r="J143" s="89">
        <v>3694</v>
      </c>
      <c r="K143" s="80"/>
      <c r="L143" s="87">
        <v>463.24455845599999</v>
      </c>
      <c r="M143" s="88">
        <v>1.6862155067655059E-4</v>
      </c>
      <c r="N143" s="88">
        <f t="shared" si="3"/>
        <v>2.0725940555728849E-3</v>
      </c>
      <c r="O143" s="88">
        <f>L143/'סכום נכסי הקרן'!$C$42</f>
        <v>5.5073523999324642E-4</v>
      </c>
    </row>
    <row r="144" spans="2:15" s="121" customFormat="1">
      <c r="B144" s="86" t="s">
        <v>645</v>
      </c>
      <c r="C144" s="80" t="s">
        <v>646</v>
      </c>
      <c r="D144" s="93" t="s">
        <v>586</v>
      </c>
      <c r="E144" s="93" t="s">
        <v>587</v>
      </c>
      <c r="F144" s="80" t="s">
        <v>647</v>
      </c>
      <c r="G144" s="93" t="s">
        <v>591</v>
      </c>
      <c r="H144" s="93" t="s">
        <v>153</v>
      </c>
      <c r="I144" s="87">
        <v>1270.5299170000001</v>
      </c>
      <c r="J144" s="89">
        <v>5986</v>
      </c>
      <c r="K144" s="80"/>
      <c r="L144" s="87">
        <v>276.22784049899997</v>
      </c>
      <c r="M144" s="88">
        <v>1.9447120842344031E-5</v>
      </c>
      <c r="N144" s="88">
        <f t="shared" si="3"/>
        <v>1.2358659583830609E-3</v>
      </c>
      <c r="O144" s="88">
        <f>L144/'סכום נכסי הקרן'!$C$42</f>
        <v>3.2839761040492059E-4</v>
      </c>
    </row>
    <row r="145" spans="2:15" s="121" customFormat="1">
      <c r="B145" s="86" t="s">
        <v>648</v>
      </c>
      <c r="C145" s="80" t="s">
        <v>649</v>
      </c>
      <c r="D145" s="93" t="s">
        <v>586</v>
      </c>
      <c r="E145" s="93" t="s">
        <v>587</v>
      </c>
      <c r="F145" s="80" t="s">
        <v>650</v>
      </c>
      <c r="G145" s="93" t="s">
        <v>591</v>
      </c>
      <c r="H145" s="93" t="s">
        <v>153</v>
      </c>
      <c r="I145" s="87">
        <v>2028.5224009999999</v>
      </c>
      <c r="J145" s="89">
        <v>12083</v>
      </c>
      <c r="K145" s="80"/>
      <c r="L145" s="87">
        <v>890.22630593899999</v>
      </c>
      <c r="M145" s="88">
        <v>4.1955318399914419E-5</v>
      </c>
      <c r="N145" s="88">
        <f t="shared" si="3"/>
        <v>3.982945327956895E-3</v>
      </c>
      <c r="O145" s="88">
        <f>L145/'סכום נכסי הקרן'!$C$42</f>
        <v>1.0583588933752886E-3</v>
      </c>
    </row>
    <row r="146" spans="2:15" s="121" customFormat="1">
      <c r="B146" s="83"/>
      <c r="C146" s="80"/>
      <c r="D146" s="80"/>
      <c r="E146" s="80"/>
      <c r="F146" s="80"/>
      <c r="G146" s="80"/>
      <c r="H146" s="80"/>
      <c r="I146" s="87"/>
      <c r="J146" s="89"/>
      <c r="K146" s="80"/>
      <c r="L146" s="80"/>
      <c r="M146" s="80"/>
      <c r="N146" s="88"/>
      <c r="O146" s="80"/>
    </row>
    <row r="147" spans="2:15" s="121" customFormat="1">
      <c r="B147" s="98" t="s">
        <v>50</v>
      </c>
      <c r="C147" s="82"/>
      <c r="D147" s="82"/>
      <c r="E147" s="82"/>
      <c r="F147" s="82"/>
      <c r="G147" s="82"/>
      <c r="H147" s="82"/>
      <c r="I147" s="90"/>
      <c r="J147" s="92"/>
      <c r="K147" s="90">
        <v>69.313906860999992</v>
      </c>
      <c r="L147" s="90">
        <f>SUM(L148:L212)</f>
        <v>37799.843967787994</v>
      </c>
      <c r="M147" s="82"/>
      <c r="N147" s="91">
        <f t="shared" ref="N147:N212" si="4">L147/$L$11</f>
        <v>0.16911959456219114</v>
      </c>
      <c r="O147" s="91">
        <f>L147/'סכום נכסי הקרן'!$C$42</f>
        <v>4.4938911335931649E-2</v>
      </c>
    </row>
    <row r="148" spans="2:15" s="121" customFormat="1">
      <c r="B148" s="86" t="s">
        <v>651</v>
      </c>
      <c r="C148" s="80" t="s">
        <v>652</v>
      </c>
      <c r="D148" s="93" t="s">
        <v>26</v>
      </c>
      <c r="E148" s="93" t="s">
        <v>587</v>
      </c>
      <c r="F148" s="80"/>
      <c r="G148" s="93" t="s">
        <v>653</v>
      </c>
      <c r="H148" s="93" t="s">
        <v>155</v>
      </c>
      <c r="I148" s="87">
        <v>1149</v>
      </c>
      <c r="J148" s="89">
        <v>21690</v>
      </c>
      <c r="K148" s="80"/>
      <c r="L148" s="87">
        <v>1016.36125</v>
      </c>
      <c r="M148" s="88">
        <v>5.7330698828886003E-6</v>
      </c>
      <c r="N148" s="88">
        <f t="shared" si="4"/>
        <v>4.5472833876033696E-3</v>
      </c>
      <c r="O148" s="88">
        <f>L148/'סכום נכסי הקרן'!$C$42</f>
        <v>1.2083163131030104E-3</v>
      </c>
    </row>
    <row r="149" spans="2:15" s="121" customFormat="1">
      <c r="B149" s="86" t="s">
        <v>654</v>
      </c>
      <c r="C149" s="80" t="s">
        <v>655</v>
      </c>
      <c r="D149" s="93" t="s">
        <v>26</v>
      </c>
      <c r="E149" s="93" t="s">
        <v>587</v>
      </c>
      <c r="F149" s="80"/>
      <c r="G149" s="93" t="s">
        <v>656</v>
      </c>
      <c r="H149" s="93" t="s">
        <v>155</v>
      </c>
      <c r="I149" s="87">
        <v>2622</v>
      </c>
      <c r="J149" s="89">
        <v>11790</v>
      </c>
      <c r="K149" s="80"/>
      <c r="L149" s="87">
        <v>1260.70946</v>
      </c>
      <c r="M149" s="88">
        <v>3.3772649077428798E-6</v>
      </c>
      <c r="N149" s="88">
        <f t="shared" si="4"/>
        <v>5.6405172708546445E-3</v>
      </c>
      <c r="O149" s="88">
        <f>L149/'סכום נכסי הקרן'!$C$42</f>
        <v>1.4988133467320672E-3</v>
      </c>
    </row>
    <row r="150" spans="2:15" s="121" customFormat="1">
      <c r="B150" s="86" t="s">
        <v>657</v>
      </c>
      <c r="C150" s="80" t="s">
        <v>658</v>
      </c>
      <c r="D150" s="93" t="s">
        <v>604</v>
      </c>
      <c r="E150" s="93" t="s">
        <v>587</v>
      </c>
      <c r="F150" s="80"/>
      <c r="G150" s="93" t="s">
        <v>659</v>
      </c>
      <c r="H150" s="93" t="s">
        <v>153</v>
      </c>
      <c r="I150" s="87">
        <v>384</v>
      </c>
      <c r="J150" s="89">
        <v>14256</v>
      </c>
      <c r="K150" s="87">
        <v>1.3528499999999999</v>
      </c>
      <c r="L150" s="87">
        <v>200.17957999999999</v>
      </c>
      <c r="M150" s="88">
        <v>3.4064168839336722E-6</v>
      </c>
      <c r="N150" s="88">
        <f t="shared" si="4"/>
        <v>8.9561981890929005E-4</v>
      </c>
      <c r="O150" s="88">
        <f>L150/'סכום נכסי הקרן'!$C$42</f>
        <v>2.3798649551437455E-4</v>
      </c>
    </row>
    <row r="151" spans="2:15" s="121" customFormat="1">
      <c r="B151" s="86" t="s">
        <v>660</v>
      </c>
      <c r="C151" s="80" t="s">
        <v>661</v>
      </c>
      <c r="D151" s="93" t="s">
        <v>604</v>
      </c>
      <c r="E151" s="93" t="s">
        <v>587</v>
      </c>
      <c r="F151" s="80"/>
      <c r="G151" s="93" t="s">
        <v>662</v>
      </c>
      <c r="H151" s="93" t="s">
        <v>153</v>
      </c>
      <c r="I151" s="87">
        <v>709</v>
      </c>
      <c r="J151" s="89">
        <v>18245</v>
      </c>
      <c r="K151" s="80"/>
      <c r="L151" s="87">
        <v>469.82479999999998</v>
      </c>
      <c r="M151" s="88">
        <v>2.7421931068560532E-7</v>
      </c>
      <c r="N151" s="88">
        <f t="shared" si="4"/>
        <v>2.1020345946129639E-3</v>
      </c>
      <c r="O151" s="88">
        <f>L151/'סכום נכסי הקרן'!$C$42</f>
        <v>5.5855825882810783E-4</v>
      </c>
    </row>
    <row r="152" spans="2:15" s="121" customFormat="1">
      <c r="B152" s="86" t="s">
        <v>663</v>
      </c>
      <c r="C152" s="80" t="s">
        <v>664</v>
      </c>
      <c r="D152" s="93" t="s">
        <v>586</v>
      </c>
      <c r="E152" s="93" t="s">
        <v>587</v>
      </c>
      <c r="F152" s="80"/>
      <c r="G152" s="93" t="s">
        <v>591</v>
      </c>
      <c r="H152" s="93" t="s">
        <v>153</v>
      </c>
      <c r="I152" s="87">
        <v>359</v>
      </c>
      <c r="J152" s="89">
        <v>117331</v>
      </c>
      <c r="K152" s="80"/>
      <c r="L152" s="87">
        <v>1529.86483</v>
      </c>
      <c r="M152" s="88">
        <v>1.0277952833804517E-6</v>
      </c>
      <c r="N152" s="88">
        <f t="shared" si="4"/>
        <v>6.8447404175805138E-3</v>
      </c>
      <c r="O152" s="88">
        <f>L152/'סכום נכסי הקרן'!$C$42</f>
        <v>1.8188027445276607E-3</v>
      </c>
    </row>
    <row r="153" spans="2:15" s="121" customFormat="1">
      <c r="B153" s="86" t="s">
        <v>665</v>
      </c>
      <c r="C153" s="80" t="s">
        <v>666</v>
      </c>
      <c r="D153" s="93" t="s">
        <v>586</v>
      </c>
      <c r="E153" s="93" t="s">
        <v>587</v>
      </c>
      <c r="F153" s="80"/>
      <c r="G153" s="93" t="s">
        <v>662</v>
      </c>
      <c r="H153" s="93" t="s">
        <v>153</v>
      </c>
      <c r="I153" s="87">
        <v>159</v>
      </c>
      <c r="J153" s="89">
        <v>178075</v>
      </c>
      <c r="K153" s="80"/>
      <c r="L153" s="87">
        <v>1028.36175</v>
      </c>
      <c r="M153" s="88">
        <v>3.2369516392706893E-7</v>
      </c>
      <c r="N153" s="88">
        <f t="shared" si="4"/>
        <v>4.6009746064420787E-3</v>
      </c>
      <c r="O153" s="88">
        <f>L153/'סכום נכסי הקרן'!$C$42</f>
        <v>1.2225832874838151E-3</v>
      </c>
    </row>
    <row r="154" spans="2:15" s="121" customFormat="1">
      <c r="B154" s="86" t="s">
        <v>667</v>
      </c>
      <c r="C154" s="80" t="s">
        <v>668</v>
      </c>
      <c r="D154" s="93" t="s">
        <v>586</v>
      </c>
      <c r="E154" s="93" t="s">
        <v>587</v>
      </c>
      <c r="F154" s="80"/>
      <c r="G154" s="93" t="s">
        <v>669</v>
      </c>
      <c r="H154" s="93" t="s">
        <v>153</v>
      </c>
      <c r="I154" s="87">
        <v>1905</v>
      </c>
      <c r="J154" s="89">
        <v>18995</v>
      </c>
      <c r="K154" s="80"/>
      <c r="L154" s="87">
        <v>1314.2564499999999</v>
      </c>
      <c r="M154" s="88">
        <v>4.0400570061587013E-7</v>
      </c>
      <c r="N154" s="88">
        <f t="shared" si="4"/>
        <v>5.8800908851410639E-3</v>
      </c>
      <c r="O154" s="88">
        <f>L154/'סכום נכסי הקרן'!$C$42</f>
        <v>1.5624734887677494E-3</v>
      </c>
    </row>
    <row r="155" spans="2:15" s="121" customFormat="1">
      <c r="B155" s="86" t="s">
        <v>670</v>
      </c>
      <c r="C155" s="80" t="s">
        <v>671</v>
      </c>
      <c r="D155" s="93" t="s">
        <v>26</v>
      </c>
      <c r="E155" s="93" t="s">
        <v>587</v>
      </c>
      <c r="F155" s="80"/>
      <c r="G155" s="93" t="s">
        <v>636</v>
      </c>
      <c r="H155" s="93" t="s">
        <v>155</v>
      </c>
      <c r="I155" s="87">
        <v>433</v>
      </c>
      <c r="J155" s="89">
        <v>16720</v>
      </c>
      <c r="K155" s="80"/>
      <c r="L155" s="87">
        <v>295.25189</v>
      </c>
      <c r="M155" s="88">
        <v>1.0172452076503466E-6</v>
      </c>
      <c r="N155" s="88">
        <f t="shared" si="4"/>
        <v>1.3209811123313659E-3</v>
      </c>
      <c r="O155" s="88">
        <f>L155/'סכום נכסי הקרן'!$C$42</f>
        <v>3.5101463693297595E-4</v>
      </c>
    </row>
    <row r="156" spans="2:15" s="121" customFormat="1">
      <c r="B156" s="86" t="s">
        <v>672</v>
      </c>
      <c r="C156" s="80" t="s">
        <v>673</v>
      </c>
      <c r="D156" s="93" t="s">
        <v>113</v>
      </c>
      <c r="E156" s="93" t="s">
        <v>587</v>
      </c>
      <c r="F156" s="80"/>
      <c r="G156" s="93" t="s">
        <v>656</v>
      </c>
      <c r="H156" s="93" t="s">
        <v>156</v>
      </c>
      <c r="I156" s="87">
        <v>8041</v>
      </c>
      <c r="J156" s="89">
        <v>482.4</v>
      </c>
      <c r="K156" s="80"/>
      <c r="L156" s="87">
        <v>183.57651000000001</v>
      </c>
      <c r="M156" s="88">
        <v>2.5118791579214424E-6</v>
      </c>
      <c r="N156" s="88">
        <f t="shared" si="4"/>
        <v>8.2133632532448858E-4</v>
      </c>
      <c r="O156" s="88">
        <f>L156/'סכום נכסי הקרן'!$C$42</f>
        <v>2.1824768677034662E-4</v>
      </c>
    </row>
    <row r="157" spans="2:15" s="121" customFormat="1">
      <c r="B157" s="86" t="s">
        <v>674</v>
      </c>
      <c r="C157" s="80" t="s">
        <v>675</v>
      </c>
      <c r="D157" s="93" t="s">
        <v>604</v>
      </c>
      <c r="E157" s="93" t="s">
        <v>587</v>
      </c>
      <c r="F157" s="80"/>
      <c r="G157" s="93" t="s">
        <v>676</v>
      </c>
      <c r="H157" s="93" t="s">
        <v>153</v>
      </c>
      <c r="I157" s="87">
        <v>4691</v>
      </c>
      <c r="J157" s="89">
        <v>2759</v>
      </c>
      <c r="K157" s="80"/>
      <c r="L157" s="87">
        <v>470.07047</v>
      </c>
      <c r="M157" s="88">
        <v>4.8667143540489315E-7</v>
      </c>
      <c r="N157" s="88">
        <f t="shared" si="4"/>
        <v>2.1031337422928197E-3</v>
      </c>
      <c r="O157" s="88">
        <f>L157/'סכום נכסי הקרן'!$C$42</f>
        <v>5.5885032729159959E-4</v>
      </c>
    </row>
    <row r="158" spans="2:15" s="121" customFormat="1">
      <c r="B158" s="86" t="s">
        <v>677</v>
      </c>
      <c r="C158" s="80" t="s">
        <v>678</v>
      </c>
      <c r="D158" s="93" t="s">
        <v>26</v>
      </c>
      <c r="E158" s="93" t="s">
        <v>587</v>
      </c>
      <c r="F158" s="80"/>
      <c r="G158" s="93" t="s">
        <v>679</v>
      </c>
      <c r="H158" s="93" t="s">
        <v>155</v>
      </c>
      <c r="I158" s="87">
        <v>822</v>
      </c>
      <c r="J158" s="89">
        <v>6884</v>
      </c>
      <c r="K158" s="80"/>
      <c r="L158" s="87">
        <v>230.77098999999998</v>
      </c>
      <c r="M158" s="88">
        <v>1.3654594014401404E-6</v>
      </c>
      <c r="N158" s="88">
        <f t="shared" si="4"/>
        <v>1.0324882901308794E-3</v>
      </c>
      <c r="O158" s="88">
        <f>L158/'סכום נכסי הקרן'!$C$42</f>
        <v>2.7435555203224413E-4</v>
      </c>
    </row>
    <row r="159" spans="2:15" s="121" customFormat="1">
      <c r="B159" s="86" t="s">
        <v>680</v>
      </c>
      <c r="C159" s="80" t="s">
        <v>681</v>
      </c>
      <c r="D159" s="93" t="s">
        <v>604</v>
      </c>
      <c r="E159" s="93" t="s">
        <v>587</v>
      </c>
      <c r="F159" s="80"/>
      <c r="G159" s="93" t="s">
        <v>616</v>
      </c>
      <c r="H159" s="93" t="s">
        <v>153</v>
      </c>
      <c r="I159" s="87">
        <v>345</v>
      </c>
      <c r="J159" s="89">
        <v>24973</v>
      </c>
      <c r="K159" s="80"/>
      <c r="L159" s="87">
        <v>312.92167999999998</v>
      </c>
      <c r="M159" s="88">
        <v>1.2822257762547463E-6</v>
      </c>
      <c r="N159" s="88">
        <f t="shared" si="4"/>
        <v>1.4000371984714466E-3</v>
      </c>
      <c r="O159" s="88">
        <f>L159/'סכום נכסי הקרן'!$C$42</f>
        <v>3.7202163174520871E-4</v>
      </c>
    </row>
    <row r="160" spans="2:15" s="121" customFormat="1">
      <c r="B160" s="86" t="s">
        <v>682</v>
      </c>
      <c r="C160" s="80" t="s">
        <v>683</v>
      </c>
      <c r="D160" s="93" t="s">
        <v>604</v>
      </c>
      <c r="E160" s="93" t="s">
        <v>587</v>
      </c>
      <c r="F160" s="80"/>
      <c r="G160" s="93" t="s">
        <v>684</v>
      </c>
      <c r="H160" s="93" t="s">
        <v>153</v>
      </c>
      <c r="I160" s="87">
        <v>117</v>
      </c>
      <c r="J160" s="89">
        <v>42737</v>
      </c>
      <c r="K160" s="80"/>
      <c r="L160" s="87">
        <v>181.60832000000002</v>
      </c>
      <c r="M160" s="88">
        <v>7.403566927175618E-7</v>
      </c>
      <c r="N160" s="88">
        <f t="shared" si="4"/>
        <v>8.125304822341041E-4</v>
      </c>
      <c r="O160" s="88">
        <f>L160/'סכום נכסי הקרן'!$C$42</f>
        <v>2.1590777457447511E-4</v>
      </c>
    </row>
    <row r="161" spans="2:15" s="121" customFormat="1">
      <c r="B161" s="86" t="s">
        <v>685</v>
      </c>
      <c r="C161" s="80" t="s">
        <v>686</v>
      </c>
      <c r="D161" s="93" t="s">
        <v>604</v>
      </c>
      <c r="E161" s="93" t="s">
        <v>587</v>
      </c>
      <c r="F161" s="80"/>
      <c r="G161" s="93" t="s">
        <v>656</v>
      </c>
      <c r="H161" s="93" t="s">
        <v>153</v>
      </c>
      <c r="I161" s="87">
        <v>243</v>
      </c>
      <c r="J161" s="89">
        <v>38142</v>
      </c>
      <c r="K161" s="80"/>
      <c r="L161" s="87">
        <v>336.63213999999999</v>
      </c>
      <c r="M161" s="88">
        <v>4.3048319761898789E-7</v>
      </c>
      <c r="N161" s="88">
        <f t="shared" si="4"/>
        <v>1.5061197364179043E-3</v>
      </c>
      <c r="O161" s="88">
        <f>L161/'סכום נכסי הקרן'!$C$42</f>
        <v>4.0021016767096979E-4</v>
      </c>
    </row>
    <row r="162" spans="2:15" s="121" customFormat="1">
      <c r="B162" s="86" t="s">
        <v>687</v>
      </c>
      <c r="C162" s="80" t="s">
        <v>688</v>
      </c>
      <c r="D162" s="93" t="s">
        <v>604</v>
      </c>
      <c r="E162" s="93" t="s">
        <v>587</v>
      </c>
      <c r="F162" s="80"/>
      <c r="G162" s="93" t="s">
        <v>659</v>
      </c>
      <c r="H162" s="93" t="s">
        <v>153</v>
      </c>
      <c r="I162" s="87">
        <v>383</v>
      </c>
      <c r="J162" s="89">
        <v>13388</v>
      </c>
      <c r="K162" s="87">
        <v>1.3214999999999999</v>
      </c>
      <c r="L162" s="87">
        <v>187.55607000000001</v>
      </c>
      <c r="M162" s="88">
        <v>2.4788165386846567E-6</v>
      </c>
      <c r="N162" s="88">
        <f t="shared" si="4"/>
        <v>8.3914120235809334E-4</v>
      </c>
      <c r="O162" s="88">
        <f>L162/'סכום נכסי הקרן'!$C$42</f>
        <v>2.2297884635260362E-4</v>
      </c>
    </row>
    <row r="163" spans="2:15" s="121" customFormat="1">
      <c r="B163" s="86" t="s">
        <v>689</v>
      </c>
      <c r="C163" s="80" t="s">
        <v>690</v>
      </c>
      <c r="D163" s="93" t="s">
        <v>113</v>
      </c>
      <c r="E163" s="93" t="s">
        <v>587</v>
      </c>
      <c r="F163" s="80"/>
      <c r="G163" s="93" t="s">
        <v>598</v>
      </c>
      <c r="H163" s="93" t="s">
        <v>156</v>
      </c>
      <c r="I163" s="87">
        <v>19251</v>
      </c>
      <c r="J163" s="89">
        <v>558.5</v>
      </c>
      <c r="K163" s="80"/>
      <c r="L163" s="87">
        <v>508.83420000000001</v>
      </c>
      <c r="M163" s="88">
        <v>9.461632958357099E-7</v>
      </c>
      <c r="N163" s="88">
        <f t="shared" si="4"/>
        <v>2.2765658418248931E-3</v>
      </c>
      <c r="O163" s="88">
        <f>L163/'סכום נכסי הקרן'!$C$42</f>
        <v>6.0493516899106476E-4</v>
      </c>
    </row>
    <row r="164" spans="2:15" s="121" customFormat="1">
      <c r="B164" s="86" t="s">
        <v>691</v>
      </c>
      <c r="C164" s="80" t="s">
        <v>692</v>
      </c>
      <c r="D164" s="93" t="s">
        <v>604</v>
      </c>
      <c r="E164" s="93" t="s">
        <v>587</v>
      </c>
      <c r="F164" s="80"/>
      <c r="G164" s="93" t="s">
        <v>598</v>
      </c>
      <c r="H164" s="93" t="s">
        <v>153</v>
      </c>
      <c r="I164" s="87">
        <v>1067</v>
      </c>
      <c r="J164" s="89">
        <v>6836</v>
      </c>
      <c r="K164" s="80"/>
      <c r="L164" s="87">
        <v>264.91851000000003</v>
      </c>
      <c r="M164" s="88">
        <v>4.1450459496601926E-6</v>
      </c>
      <c r="N164" s="88">
        <f t="shared" si="4"/>
        <v>1.1852670884408838E-3</v>
      </c>
      <c r="O164" s="88">
        <f>L164/'סכום נכסי הקרן'!$C$42</f>
        <v>3.1495234324994487E-4</v>
      </c>
    </row>
    <row r="165" spans="2:15" s="121" customFormat="1">
      <c r="B165" s="86" t="s">
        <v>693</v>
      </c>
      <c r="C165" s="80" t="s">
        <v>694</v>
      </c>
      <c r="D165" s="93" t="s">
        <v>586</v>
      </c>
      <c r="E165" s="93" t="s">
        <v>587</v>
      </c>
      <c r="F165" s="80"/>
      <c r="G165" s="93" t="s">
        <v>669</v>
      </c>
      <c r="H165" s="93" t="s">
        <v>153</v>
      </c>
      <c r="I165" s="87">
        <v>2930</v>
      </c>
      <c r="J165" s="89">
        <v>5399</v>
      </c>
      <c r="K165" s="80"/>
      <c r="L165" s="87">
        <v>574.54862000000003</v>
      </c>
      <c r="M165" s="88">
        <v>6.6560235169587016E-7</v>
      </c>
      <c r="N165" s="88">
        <f t="shared" si="4"/>
        <v>2.5705775334276481E-3</v>
      </c>
      <c r="O165" s="88">
        <f>L165/'סכום נכסי הקרן'!$C$42</f>
        <v>6.8306074264128287E-4</v>
      </c>
    </row>
    <row r="166" spans="2:15" s="121" customFormat="1">
      <c r="B166" s="86" t="s">
        <v>695</v>
      </c>
      <c r="C166" s="80" t="s">
        <v>696</v>
      </c>
      <c r="D166" s="93" t="s">
        <v>604</v>
      </c>
      <c r="E166" s="93" t="s">
        <v>587</v>
      </c>
      <c r="F166" s="80"/>
      <c r="G166" s="93" t="s">
        <v>676</v>
      </c>
      <c r="H166" s="93" t="s">
        <v>153</v>
      </c>
      <c r="I166" s="87">
        <v>1042</v>
      </c>
      <c r="J166" s="89">
        <v>6222</v>
      </c>
      <c r="K166" s="80"/>
      <c r="L166" s="87">
        <v>235.47432999999998</v>
      </c>
      <c r="M166" s="88">
        <v>4.4520567151452833E-7</v>
      </c>
      <c r="N166" s="88">
        <f t="shared" si="4"/>
        <v>1.0535314181016186E-3</v>
      </c>
      <c r="O166" s="88">
        <f>L166/'סכום נכסי הקרן'!$C$42</f>
        <v>2.7994718832108324E-4</v>
      </c>
    </row>
    <row r="167" spans="2:15" s="121" customFormat="1">
      <c r="B167" s="86" t="s">
        <v>697</v>
      </c>
      <c r="C167" s="80" t="s">
        <v>698</v>
      </c>
      <c r="D167" s="93" t="s">
        <v>26</v>
      </c>
      <c r="E167" s="93" t="s">
        <v>587</v>
      </c>
      <c r="F167" s="80"/>
      <c r="G167" s="93" t="s">
        <v>679</v>
      </c>
      <c r="H167" s="93" t="s">
        <v>155</v>
      </c>
      <c r="I167" s="87">
        <v>1184</v>
      </c>
      <c r="J167" s="89">
        <v>5212</v>
      </c>
      <c r="K167" s="80"/>
      <c r="L167" s="87">
        <v>251.66604999999998</v>
      </c>
      <c r="M167" s="88">
        <v>1.1067101860381972E-6</v>
      </c>
      <c r="N167" s="88">
        <f t="shared" si="4"/>
        <v>1.1259744981312095E-3</v>
      </c>
      <c r="O167" s="88">
        <f>L167/'סכום נכסי הקרן'!$C$42</f>
        <v>2.9919695744913321E-4</v>
      </c>
    </row>
    <row r="168" spans="2:15" s="121" customFormat="1">
      <c r="B168" s="86" t="s">
        <v>699</v>
      </c>
      <c r="C168" s="80" t="s">
        <v>700</v>
      </c>
      <c r="D168" s="93" t="s">
        <v>26</v>
      </c>
      <c r="E168" s="93" t="s">
        <v>587</v>
      </c>
      <c r="F168" s="80"/>
      <c r="G168" s="93" t="s">
        <v>701</v>
      </c>
      <c r="H168" s="93" t="s">
        <v>155</v>
      </c>
      <c r="I168" s="87">
        <v>1915</v>
      </c>
      <c r="J168" s="89">
        <v>2901</v>
      </c>
      <c r="K168" s="80"/>
      <c r="L168" s="87">
        <v>226.56092999999998</v>
      </c>
      <c r="M168" s="88">
        <v>1.5487177777731824E-6</v>
      </c>
      <c r="N168" s="88">
        <f t="shared" si="4"/>
        <v>1.0136521372385752E-3</v>
      </c>
      <c r="O168" s="88">
        <f>L168/'סכום נכסי הקרן'!$C$42</f>
        <v>2.6935035906848004E-4</v>
      </c>
    </row>
    <row r="169" spans="2:15" s="121" customFormat="1">
      <c r="B169" s="86" t="s">
        <v>702</v>
      </c>
      <c r="C169" s="80" t="s">
        <v>703</v>
      </c>
      <c r="D169" s="93" t="s">
        <v>26</v>
      </c>
      <c r="E169" s="93" t="s">
        <v>587</v>
      </c>
      <c r="F169" s="80"/>
      <c r="G169" s="93" t="s">
        <v>659</v>
      </c>
      <c r="H169" s="93" t="s">
        <v>155</v>
      </c>
      <c r="I169" s="87">
        <v>1710</v>
      </c>
      <c r="J169" s="89">
        <v>4329</v>
      </c>
      <c r="K169" s="80"/>
      <c r="L169" s="87">
        <v>301.89241999999996</v>
      </c>
      <c r="M169" s="88">
        <v>4.7896947281062565E-6</v>
      </c>
      <c r="N169" s="88">
        <f t="shared" si="4"/>
        <v>1.3506913868561784E-3</v>
      </c>
      <c r="O169" s="88">
        <f>L169/'סכום נכסי הקרן'!$C$42</f>
        <v>3.5890933060282011E-4</v>
      </c>
    </row>
    <row r="170" spans="2:15" s="121" customFormat="1">
      <c r="B170" s="86" t="s">
        <v>704</v>
      </c>
      <c r="C170" s="80" t="s">
        <v>705</v>
      </c>
      <c r="D170" s="93" t="s">
        <v>26</v>
      </c>
      <c r="E170" s="93" t="s">
        <v>587</v>
      </c>
      <c r="F170" s="80"/>
      <c r="G170" s="93" t="s">
        <v>656</v>
      </c>
      <c r="H170" s="93" t="s">
        <v>155</v>
      </c>
      <c r="I170" s="87">
        <v>942</v>
      </c>
      <c r="J170" s="89">
        <v>8566</v>
      </c>
      <c r="K170" s="80"/>
      <c r="L170" s="87">
        <v>329.07696999999996</v>
      </c>
      <c r="M170" s="88">
        <v>9.6122448979591833E-6</v>
      </c>
      <c r="N170" s="88">
        <f t="shared" si="4"/>
        <v>1.472317287700463E-3</v>
      </c>
      <c r="O170" s="88">
        <f>L170/'סכום נכסי הקרן'!$C$42</f>
        <v>3.9122809052146557E-4</v>
      </c>
    </row>
    <row r="171" spans="2:15" s="121" customFormat="1">
      <c r="B171" s="86" t="s">
        <v>706</v>
      </c>
      <c r="C171" s="80" t="s">
        <v>707</v>
      </c>
      <c r="D171" s="93" t="s">
        <v>26</v>
      </c>
      <c r="E171" s="93" t="s">
        <v>587</v>
      </c>
      <c r="F171" s="80"/>
      <c r="G171" s="93" t="s">
        <v>669</v>
      </c>
      <c r="H171" s="93" t="s">
        <v>160</v>
      </c>
      <c r="I171" s="87">
        <v>20135</v>
      </c>
      <c r="J171" s="89">
        <v>8542</v>
      </c>
      <c r="K171" s="87">
        <v>7.8707700000000003</v>
      </c>
      <c r="L171" s="87">
        <v>680.19206999999994</v>
      </c>
      <c r="M171" s="88">
        <v>6.5535177188332476E-6</v>
      </c>
      <c r="N171" s="88">
        <f t="shared" si="4"/>
        <v>3.043234972103224E-3</v>
      </c>
      <c r="O171" s="88">
        <f>L171/'סכום נכסי הקרן'!$C$42</f>
        <v>8.0865654237044623E-4</v>
      </c>
    </row>
    <row r="172" spans="2:15" s="121" customFormat="1">
      <c r="B172" s="86" t="s">
        <v>708</v>
      </c>
      <c r="C172" s="80" t="s">
        <v>709</v>
      </c>
      <c r="D172" s="93" t="s">
        <v>586</v>
      </c>
      <c r="E172" s="93" t="s">
        <v>587</v>
      </c>
      <c r="F172" s="80"/>
      <c r="G172" s="93" t="s">
        <v>669</v>
      </c>
      <c r="H172" s="93" t="s">
        <v>153</v>
      </c>
      <c r="I172" s="87">
        <v>2309</v>
      </c>
      <c r="J172" s="89">
        <v>16669</v>
      </c>
      <c r="K172" s="80"/>
      <c r="L172" s="87">
        <v>1397.9103400000001</v>
      </c>
      <c r="M172" s="88">
        <v>9.6791748014283132E-7</v>
      </c>
      <c r="N172" s="88">
        <f t="shared" si="4"/>
        <v>6.25436523326817E-3</v>
      </c>
      <c r="O172" s="88">
        <f>L172/'סכום נכסי הקרן'!$C$42</f>
        <v>1.661926670342239E-3</v>
      </c>
    </row>
    <row r="173" spans="2:15" s="121" customFormat="1">
      <c r="B173" s="86" t="s">
        <v>710</v>
      </c>
      <c r="C173" s="80" t="s">
        <v>711</v>
      </c>
      <c r="D173" s="93" t="s">
        <v>604</v>
      </c>
      <c r="E173" s="93" t="s">
        <v>587</v>
      </c>
      <c r="F173" s="80"/>
      <c r="G173" s="93" t="s">
        <v>257</v>
      </c>
      <c r="H173" s="93" t="s">
        <v>153</v>
      </c>
      <c r="I173" s="87">
        <v>1769</v>
      </c>
      <c r="J173" s="89">
        <v>3710</v>
      </c>
      <c r="K173" s="80"/>
      <c r="L173" s="87">
        <v>238.36779999999999</v>
      </c>
      <c r="M173" s="88">
        <v>1.2550737491480593E-6</v>
      </c>
      <c r="N173" s="88">
        <f t="shared" si="4"/>
        <v>1.0664770396151589E-3</v>
      </c>
      <c r="O173" s="88">
        <f>L173/'סכום נכסי הקרן'!$C$42</f>
        <v>2.833871335201689E-4</v>
      </c>
    </row>
    <row r="174" spans="2:15" s="121" customFormat="1">
      <c r="B174" s="86" t="s">
        <v>712</v>
      </c>
      <c r="C174" s="80" t="s">
        <v>713</v>
      </c>
      <c r="D174" s="93" t="s">
        <v>604</v>
      </c>
      <c r="E174" s="93" t="s">
        <v>587</v>
      </c>
      <c r="F174" s="80"/>
      <c r="G174" s="93" t="s">
        <v>684</v>
      </c>
      <c r="H174" s="93" t="s">
        <v>153</v>
      </c>
      <c r="I174" s="87">
        <v>333</v>
      </c>
      <c r="J174" s="89">
        <v>19199</v>
      </c>
      <c r="K174" s="80"/>
      <c r="L174" s="87">
        <v>232.20345</v>
      </c>
      <c r="M174" s="88">
        <v>9.0794297222733596E-7</v>
      </c>
      <c r="N174" s="88">
        <f t="shared" si="4"/>
        <v>1.0388972333697194E-3</v>
      </c>
      <c r="O174" s="88">
        <f>L174/'סכום נכסי הקרן'!$C$42</f>
        <v>2.7605855358397345E-4</v>
      </c>
    </row>
    <row r="175" spans="2:15" s="121" customFormat="1">
      <c r="B175" s="86" t="s">
        <v>714</v>
      </c>
      <c r="C175" s="80" t="s">
        <v>715</v>
      </c>
      <c r="D175" s="93" t="s">
        <v>114</v>
      </c>
      <c r="E175" s="93" t="s">
        <v>587</v>
      </c>
      <c r="F175" s="80"/>
      <c r="G175" s="93" t="s">
        <v>598</v>
      </c>
      <c r="H175" s="93" t="s">
        <v>163</v>
      </c>
      <c r="I175" s="87">
        <v>9766</v>
      </c>
      <c r="J175" s="89">
        <v>1055.5</v>
      </c>
      <c r="K175" s="80"/>
      <c r="L175" s="87">
        <v>337.87604999999996</v>
      </c>
      <c r="M175" s="88">
        <v>6.6784123568818831E-6</v>
      </c>
      <c r="N175" s="88">
        <f t="shared" si="4"/>
        <v>1.5116850915302461E-3</v>
      </c>
      <c r="O175" s="88">
        <f>L175/'סכום נכסי הקרן'!$C$42</f>
        <v>4.0168900872776129E-4</v>
      </c>
    </row>
    <row r="176" spans="2:15" s="121" customFormat="1">
      <c r="B176" s="86" t="s">
        <v>716</v>
      </c>
      <c r="C176" s="80" t="s">
        <v>717</v>
      </c>
      <c r="D176" s="93" t="s">
        <v>604</v>
      </c>
      <c r="E176" s="93" t="s">
        <v>587</v>
      </c>
      <c r="F176" s="80"/>
      <c r="G176" s="93" t="s">
        <v>676</v>
      </c>
      <c r="H176" s="93" t="s">
        <v>153</v>
      </c>
      <c r="I176" s="87">
        <v>1588</v>
      </c>
      <c r="J176" s="89">
        <v>10123</v>
      </c>
      <c r="K176" s="80"/>
      <c r="L176" s="87">
        <v>583.85576000000003</v>
      </c>
      <c r="M176" s="88">
        <v>4.8499778968365632E-7</v>
      </c>
      <c r="N176" s="88">
        <f t="shared" si="4"/>
        <v>2.6122184392651138E-3</v>
      </c>
      <c r="O176" s="88">
        <f>L176/'סכום נכסי הקרן'!$C$42</f>
        <v>6.9412567559729E-4</v>
      </c>
    </row>
    <row r="177" spans="2:15" s="121" customFormat="1">
      <c r="B177" s="86" t="s">
        <v>718</v>
      </c>
      <c r="C177" s="80" t="s">
        <v>719</v>
      </c>
      <c r="D177" s="93" t="s">
        <v>26</v>
      </c>
      <c r="E177" s="93" t="s">
        <v>587</v>
      </c>
      <c r="F177" s="80"/>
      <c r="G177" s="93" t="s">
        <v>659</v>
      </c>
      <c r="H177" s="93" t="s">
        <v>155</v>
      </c>
      <c r="I177" s="87">
        <v>719</v>
      </c>
      <c r="J177" s="89">
        <v>10945</v>
      </c>
      <c r="K177" s="80"/>
      <c r="L177" s="87">
        <v>320.93212</v>
      </c>
      <c r="M177" s="88">
        <v>1.1378709485008946E-5</v>
      </c>
      <c r="N177" s="88">
        <f t="shared" si="4"/>
        <v>1.435876562417478E-3</v>
      </c>
      <c r="O177" s="88">
        <f>L177/'סכום נכסי הקרן'!$C$42</f>
        <v>3.8154496346130167E-4</v>
      </c>
    </row>
    <row r="178" spans="2:15" s="121" customFormat="1">
      <c r="B178" s="86" t="s">
        <v>720</v>
      </c>
      <c r="C178" s="80" t="s">
        <v>721</v>
      </c>
      <c r="D178" s="93" t="s">
        <v>113</v>
      </c>
      <c r="E178" s="93" t="s">
        <v>587</v>
      </c>
      <c r="F178" s="80"/>
      <c r="G178" s="93" t="s">
        <v>676</v>
      </c>
      <c r="H178" s="93" t="s">
        <v>156</v>
      </c>
      <c r="I178" s="87">
        <v>252173</v>
      </c>
      <c r="J178" s="89">
        <v>62.14</v>
      </c>
      <c r="K178" s="80"/>
      <c r="L178" s="87">
        <v>741.59983999999997</v>
      </c>
      <c r="M178" s="88">
        <v>3.5421268832706047E-6</v>
      </c>
      <c r="N178" s="88">
        <f t="shared" si="4"/>
        <v>3.3179783592510209E-3</v>
      </c>
      <c r="O178" s="88">
        <f>L178/'סכום נכסי הקרן'!$C$42</f>
        <v>8.8166209058696638E-4</v>
      </c>
    </row>
    <row r="179" spans="2:15" s="121" customFormat="1">
      <c r="B179" s="86" t="s">
        <v>722</v>
      </c>
      <c r="C179" s="80" t="s">
        <v>723</v>
      </c>
      <c r="D179" s="93" t="s">
        <v>604</v>
      </c>
      <c r="E179" s="93" t="s">
        <v>587</v>
      </c>
      <c r="F179" s="80"/>
      <c r="G179" s="93" t="s">
        <v>591</v>
      </c>
      <c r="H179" s="93" t="s">
        <v>153</v>
      </c>
      <c r="I179" s="87">
        <v>616</v>
      </c>
      <c r="J179" s="89">
        <v>23545</v>
      </c>
      <c r="K179" s="80"/>
      <c r="L179" s="87">
        <v>526.77511000000004</v>
      </c>
      <c r="M179" s="88">
        <v>6.0735272807523595E-7</v>
      </c>
      <c r="N179" s="88">
        <f t="shared" si="4"/>
        <v>2.3568349410270587E-3</v>
      </c>
      <c r="O179" s="88">
        <f>L179/'סכום נכסי הקרן'!$C$42</f>
        <v>6.2626448888092974E-4</v>
      </c>
    </row>
    <row r="180" spans="2:15" s="121" customFormat="1">
      <c r="B180" s="86" t="s">
        <v>724</v>
      </c>
      <c r="C180" s="80" t="s">
        <v>725</v>
      </c>
      <c r="D180" s="93" t="s">
        <v>604</v>
      </c>
      <c r="E180" s="93" t="s">
        <v>587</v>
      </c>
      <c r="F180" s="80"/>
      <c r="G180" s="93" t="s">
        <v>726</v>
      </c>
      <c r="H180" s="93" t="s">
        <v>153</v>
      </c>
      <c r="I180" s="87">
        <v>859</v>
      </c>
      <c r="J180" s="89">
        <v>18990</v>
      </c>
      <c r="K180" s="80"/>
      <c r="L180" s="87">
        <v>592.46672999999998</v>
      </c>
      <c r="M180" s="88">
        <v>1.1224102265594581E-6</v>
      </c>
      <c r="N180" s="88">
        <f t="shared" si="4"/>
        <v>2.6507446235643976E-3</v>
      </c>
      <c r="O180" s="88">
        <f>L180/'סכום נכסי הקרן'!$C$42</f>
        <v>7.043629564092459E-4</v>
      </c>
    </row>
    <row r="181" spans="2:15" s="121" customFormat="1">
      <c r="B181" s="86" t="s">
        <v>727</v>
      </c>
      <c r="C181" s="80" t="s">
        <v>728</v>
      </c>
      <c r="D181" s="93" t="s">
        <v>604</v>
      </c>
      <c r="E181" s="93" t="s">
        <v>587</v>
      </c>
      <c r="F181" s="80"/>
      <c r="G181" s="93" t="s">
        <v>616</v>
      </c>
      <c r="H181" s="93" t="s">
        <v>153</v>
      </c>
      <c r="I181" s="87">
        <v>2092</v>
      </c>
      <c r="J181" s="89">
        <v>8317</v>
      </c>
      <c r="K181" s="87">
        <v>4.1789799999999993</v>
      </c>
      <c r="L181" s="87">
        <v>636.11661000000004</v>
      </c>
      <c r="M181" s="88">
        <v>8.1046937121804171E-7</v>
      </c>
      <c r="N181" s="88">
        <f t="shared" si="4"/>
        <v>2.8460377579640817E-3</v>
      </c>
      <c r="O181" s="88">
        <f>L181/'סכום נכסי הקרן'!$C$42</f>
        <v>7.5625677080741287E-4</v>
      </c>
    </row>
    <row r="182" spans="2:15" s="121" customFormat="1">
      <c r="B182" s="86" t="s">
        <v>729</v>
      </c>
      <c r="C182" s="80" t="s">
        <v>730</v>
      </c>
      <c r="D182" s="93" t="s">
        <v>586</v>
      </c>
      <c r="E182" s="93" t="s">
        <v>587</v>
      </c>
      <c r="F182" s="80"/>
      <c r="G182" s="93" t="s">
        <v>731</v>
      </c>
      <c r="H182" s="93" t="s">
        <v>153</v>
      </c>
      <c r="I182" s="87">
        <v>5261</v>
      </c>
      <c r="J182" s="89">
        <v>11794</v>
      </c>
      <c r="K182" s="80"/>
      <c r="L182" s="87">
        <v>2253.59186</v>
      </c>
      <c r="M182" s="88">
        <v>6.8572127679045289E-7</v>
      </c>
      <c r="N182" s="88">
        <f t="shared" si="4"/>
        <v>1.0082754362601072E-2</v>
      </c>
      <c r="O182" s="88">
        <f>L182/'סכום נכסי הקרן'!$C$42</f>
        <v>2.679216476930969E-3</v>
      </c>
    </row>
    <row r="183" spans="2:15" s="121" customFormat="1">
      <c r="B183" s="86" t="s">
        <v>732</v>
      </c>
      <c r="C183" s="80" t="s">
        <v>733</v>
      </c>
      <c r="D183" s="93" t="s">
        <v>604</v>
      </c>
      <c r="E183" s="93" t="s">
        <v>587</v>
      </c>
      <c r="F183" s="80"/>
      <c r="G183" s="93" t="s">
        <v>684</v>
      </c>
      <c r="H183" s="93" t="s">
        <v>153</v>
      </c>
      <c r="I183" s="87">
        <v>285</v>
      </c>
      <c r="J183" s="89">
        <v>18109</v>
      </c>
      <c r="K183" s="80"/>
      <c r="L183" s="87">
        <v>187.44987</v>
      </c>
      <c r="M183" s="88">
        <v>1.5094546039684207E-6</v>
      </c>
      <c r="N183" s="88">
        <f t="shared" si="4"/>
        <v>8.3866605486918283E-4</v>
      </c>
      <c r="O183" s="88">
        <f>L183/'סכום נכסי הקרן'!$C$42</f>
        <v>2.2285258889006109E-4</v>
      </c>
    </row>
    <row r="184" spans="2:15" s="121" customFormat="1">
      <c r="B184" s="86" t="s">
        <v>734</v>
      </c>
      <c r="C184" s="80" t="s">
        <v>735</v>
      </c>
      <c r="D184" s="93" t="s">
        <v>604</v>
      </c>
      <c r="E184" s="93" t="s">
        <v>587</v>
      </c>
      <c r="F184" s="80"/>
      <c r="G184" s="93" t="s">
        <v>257</v>
      </c>
      <c r="H184" s="93" t="s">
        <v>153</v>
      </c>
      <c r="I184" s="87">
        <v>2247.7568799999999</v>
      </c>
      <c r="J184" s="89">
        <v>2731</v>
      </c>
      <c r="K184" s="80"/>
      <c r="L184" s="87">
        <v>222.954825107</v>
      </c>
      <c r="M184" s="88">
        <v>5.8312033886671047E-6</v>
      </c>
      <c r="N184" s="88">
        <f t="shared" si="4"/>
        <v>9.9751812890847198E-4</v>
      </c>
      <c r="O184" s="88">
        <f>L184/'סכום נכסי הקרן'!$C$42</f>
        <v>2.6506318719039785E-4</v>
      </c>
    </row>
    <row r="185" spans="2:15" s="121" customFormat="1">
      <c r="B185" s="86" t="s">
        <v>736</v>
      </c>
      <c r="C185" s="80" t="s">
        <v>737</v>
      </c>
      <c r="D185" s="93" t="s">
        <v>586</v>
      </c>
      <c r="E185" s="93" t="s">
        <v>587</v>
      </c>
      <c r="F185" s="80"/>
      <c r="G185" s="93" t="s">
        <v>644</v>
      </c>
      <c r="H185" s="93" t="s">
        <v>153</v>
      </c>
      <c r="I185" s="87">
        <v>17688.869360000001</v>
      </c>
      <c r="J185" s="89">
        <v>2834</v>
      </c>
      <c r="K185" s="80"/>
      <c r="L185" s="87">
        <v>1820.7308894299999</v>
      </c>
      <c r="M185" s="88">
        <v>3.4284080262312888E-5</v>
      </c>
      <c r="N185" s="88">
        <f t="shared" si="4"/>
        <v>8.1460989651084646E-3</v>
      </c>
      <c r="O185" s="88">
        <f>L185/'סכום נכסי הקרן'!$C$42</f>
        <v>2.1646032210189264E-3</v>
      </c>
    </row>
    <row r="186" spans="2:15" s="121" customFormat="1">
      <c r="B186" s="86" t="s">
        <v>738</v>
      </c>
      <c r="C186" s="80" t="s">
        <v>739</v>
      </c>
      <c r="D186" s="93" t="s">
        <v>604</v>
      </c>
      <c r="E186" s="93" t="s">
        <v>587</v>
      </c>
      <c r="F186" s="80"/>
      <c r="G186" s="93" t="s">
        <v>653</v>
      </c>
      <c r="H186" s="93" t="s">
        <v>153</v>
      </c>
      <c r="I186" s="87">
        <v>2041</v>
      </c>
      <c r="J186" s="89">
        <v>8421</v>
      </c>
      <c r="K186" s="87">
        <v>1.6308399999999998</v>
      </c>
      <c r="L186" s="87">
        <v>625.87216000000001</v>
      </c>
      <c r="M186" s="88">
        <v>1.6214204909336646E-6</v>
      </c>
      <c r="N186" s="88">
        <f t="shared" si="4"/>
        <v>2.800203250499208E-3</v>
      </c>
      <c r="O186" s="88">
        <f>L186/'סכום נכסי הקרן'!$C$42</f>
        <v>7.440775028022934E-4</v>
      </c>
    </row>
    <row r="187" spans="2:15" s="121" customFormat="1">
      <c r="B187" s="86" t="s">
        <v>740</v>
      </c>
      <c r="C187" s="80" t="s">
        <v>741</v>
      </c>
      <c r="D187" s="93" t="s">
        <v>26</v>
      </c>
      <c r="E187" s="93" t="s">
        <v>587</v>
      </c>
      <c r="F187" s="80"/>
      <c r="G187" s="93" t="s">
        <v>669</v>
      </c>
      <c r="H187" s="93" t="s">
        <v>155</v>
      </c>
      <c r="I187" s="87">
        <v>30785</v>
      </c>
      <c r="J187" s="89">
        <v>507.4</v>
      </c>
      <c r="K187" s="80"/>
      <c r="L187" s="87">
        <v>637.02743999999996</v>
      </c>
      <c r="M187" s="88">
        <v>5.4622380984959716E-6</v>
      </c>
      <c r="N187" s="88">
        <f t="shared" si="4"/>
        <v>2.8501128859049888E-3</v>
      </c>
      <c r="O187" s="88">
        <f>L187/'סכום נכסי הקרן'!$C$42</f>
        <v>7.5733962471143915E-4</v>
      </c>
    </row>
    <row r="188" spans="2:15" s="121" customFormat="1">
      <c r="B188" s="86" t="s">
        <v>742</v>
      </c>
      <c r="C188" s="80" t="s">
        <v>743</v>
      </c>
      <c r="D188" s="93" t="s">
        <v>604</v>
      </c>
      <c r="E188" s="93" t="s">
        <v>587</v>
      </c>
      <c r="F188" s="80"/>
      <c r="G188" s="93" t="s">
        <v>257</v>
      </c>
      <c r="H188" s="93" t="s">
        <v>153</v>
      </c>
      <c r="I188" s="87">
        <v>1768.8869359999999</v>
      </c>
      <c r="J188" s="89">
        <v>5276</v>
      </c>
      <c r="K188" s="87">
        <v>2.7625768609999999</v>
      </c>
      <c r="L188" s="87">
        <v>341.724333129</v>
      </c>
      <c r="M188" s="88">
        <v>2.9297305068094742E-6</v>
      </c>
      <c r="N188" s="88">
        <f t="shared" si="4"/>
        <v>1.5289026251023852E-3</v>
      </c>
      <c r="O188" s="88">
        <f>L188/'סכום נכסי הקרן'!$C$42</f>
        <v>4.0626409783334243E-4</v>
      </c>
    </row>
    <row r="189" spans="2:15" s="121" customFormat="1">
      <c r="B189" s="86" t="s">
        <v>621</v>
      </c>
      <c r="C189" s="80" t="s">
        <v>622</v>
      </c>
      <c r="D189" s="93" t="s">
        <v>604</v>
      </c>
      <c r="E189" s="93" t="s">
        <v>587</v>
      </c>
      <c r="F189" s="80"/>
      <c r="G189" s="93" t="s">
        <v>180</v>
      </c>
      <c r="H189" s="93" t="s">
        <v>153</v>
      </c>
      <c r="I189" s="87">
        <v>10157.491864</v>
      </c>
      <c r="J189" s="89">
        <v>5515</v>
      </c>
      <c r="K189" s="80"/>
      <c r="L189" s="87">
        <v>2034.5943764680001</v>
      </c>
      <c r="M189" s="88">
        <v>2.003364168171566E-4</v>
      </c>
      <c r="N189" s="88">
        <f>L189/$L$11</f>
        <v>9.102941703674922E-3</v>
      </c>
      <c r="O189" s="88">
        <f>L189/'סכום נכסי הקרן'!$C$42</f>
        <v>2.4188580346150863E-3</v>
      </c>
    </row>
    <row r="190" spans="2:15" s="121" customFormat="1">
      <c r="B190" s="86" t="s">
        <v>744</v>
      </c>
      <c r="C190" s="80" t="s">
        <v>745</v>
      </c>
      <c r="D190" s="93" t="s">
        <v>604</v>
      </c>
      <c r="E190" s="93" t="s">
        <v>587</v>
      </c>
      <c r="F190" s="80"/>
      <c r="G190" s="93" t="s">
        <v>669</v>
      </c>
      <c r="H190" s="93" t="s">
        <v>153</v>
      </c>
      <c r="I190" s="87">
        <v>511.12036899999998</v>
      </c>
      <c r="J190" s="89">
        <v>24288</v>
      </c>
      <c r="K190" s="80"/>
      <c r="L190" s="87">
        <v>450.87980393200002</v>
      </c>
      <c r="M190" s="88">
        <v>5.4529421365824244E-6</v>
      </c>
      <c r="N190" s="88">
        <f t="shared" si="4"/>
        <v>2.0172731321917753E-3</v>
      </c>
      <c r="O190" s="88">
        <f>L190/'סכום נכסי הקרן'!$C$42</f>
        <v>5.3603521615933558E-4</v>
      </c>
    </row>
    <row r="191" spans="2:15" s="121" customFormat="1">
      <c r="B191" s="86" t="s">
        <v>746</v>
      </c>
      <c r="C191" s="80" t="s">
        <v>747</v>
      </c>
      <c r="D191" s="93" t="s">
        <v>586</v>
      </c>
      <c r="E191" s="93" t="s">
        <v>587</v>
      </c>
      <c r="F191" s="80"/>
      <c r="G191" s="93" t="s">
        <v>669</v>
      </c>
      <c r="H191" s="93" t="s">
        <v>153</v>
      </c>
      <c r="I191" s="87">
        <v>743</v>
      </c>
      <c r="J191" s="89">
        <v>10384</v>
      </c>
      <c r="K191" s="80"/>
      <c r="L191" s="87">
        <v>280.22014000000001</v>
      </c>
      <c r="M191" s="88">
        <v>6.3330554707376454E-7</v>
      </c>
      <c r="N191" s="88">
        <f t="shared" si="4"/>
        <v>1.2537278329864412E-3</v>
      </c>
      <c r="O191" s="88">
        <f>L191/'סכום נכסי הקרן'!$C$42</f>
        <v>3.3314391553397913E-4</v>
      </c>
    </row>
    <row r="192" spans="2:15" s="121" customFormat="1">
      <c r="B192" s="86" t="s">
        <v>748</v>
      </c>
      <c r="C192" s="80" t="s">
        <v>749</v>
      </c>
      <c r="D192" s="93" t="s">
        <v>604</v>
      </c>
      <c r="E192" s="93" t="s">
        <v>587</v>
      </c>
      <c r="F192" s="80"/>
      <c r="G192" s="93" t="s">
        <v>616</v>
      </c>
      <c r="H192" s="93" t="s">
        <v>153</v>
      </c>
      <c r="I192" s="87">
        <v>6457</v>
      </c>
      <c r="J192" s="89">
        <v>4247</v>
      </c>
      <c r="K192" s="80"/>
      <c r="L192" s="87">
        <v>995.99896000000001</v>
      </c>
      <c r="M192" s="88">
        <v>1.1630452157882878E-6</v>
      </c>
      <c r="N192" s="88">
        <f t="shared" si="4"/>
        <v>4.456180836172407E-3</v>
      </c>
      <c r="O192" s="88">
        <f>L192/'סכום נכסי הקרן'!$C$42</f>
        <v>1.1841082992898762E-3</v>
      </c>
    </row>
    <row r="193" spans="2:15" s="121" customFormat="1">
      <c r="B193" s="86" t="s">
        <v>625</v>
      </c>
      <c r="C193" s="80" t="s">
        <v>626</v>
      </c>
      <c r="D193" s="93" t="s">
        <v>586</v>
      </c>
      <c r="E193" s="93" t="s">
        <v>587</v>
      </c>
      <c r="F193" s="80"/>
      <c r="G193" s="93" t="s">
        <v>280</v>
      </c>
      <c r="H193" s="93" t="s">
        <v>153</v>
      </c>
      <c r="I193" s="87">
        <v>7388.9534629999998</v>
      </c>
      <c r="J193" s="89">
        <v>4816</v>
      </c>
      <c r="K193" s="80"/>
      <c r="L193" s="87">
        <v>1292.454459561</v>
      </c>
      <c r="M193" s="88">
        <v>5.4381295111542672E-5</v>
      </c>
      <c r="N193" s="88">
        <f>L193/$L$11</f>
        <v>5.7825469961547884E-3</v>
      </c>
      <c r="O193" s="88">
        <f>L193/'סכום נכסי הקרן'!$C$42</f>
        <v>1.5365538654984055E-3</v>
      </c>
    </row>
    <row r="194" spans="2:15" s="121" customFormat="1">
      <c r="B194" s="86" t="s">
        <v>750</v>
      </c>
      <c r="C194" s="80" t="s">
        <v>751</v>
      </c>
      <c r="D194" s="93" t="s">
        <v>604</v>
      </c>
      <c r="E194" s="93" t="s">
        <v>587</v>
      </c>
      <c r="F194" s="80"/>
      <c r="G194" s="93" t="s">
        <v>659</v>
      </c>
      <c r="H194" s="93" t="s">
        <v>153</v>
      </c>
      <c r="I194" s="87">
        <v>3041</v>
      </c>
      <c r="J194" s="89">
        <v>7195</v>
      </c>
      <c r="K194" s="80"/>
      <c r="L194" s="87">
        <v>794.68142</v>
      </c>
      <c r="M194" s="88">
        <v>4.8216251279090255E-6</v>
      </c>
      <c r="N194" s="88">
        <f t="shared" si="4"/>
        <v>3.5554696911192316E-3</v>
      </c>
      <c r="O194" s="88">
        <f>L194/'סכום נכסי הקרן'!$C$42</f>
        <v>9.4476892296500381E-4</v>
      </c>
    </row>
    <row r="195" spans="2:15" s="121" customFormat="1">
      <c r="B195" s="86" t="s">
        <v>752</v>
      </c>
      <c r="C195" s="80" t="s">
        <v>753</v>
      </c>
      <c r="D195" s="93" t="s">
        <v>113</v>
      </c>
      <c r="E195" s="93" t="s">
        <v>587</v>
      </c>
      <c r="F195" s="80"/>
      <c r="G195" s="93" t="s">
        <v>676</v>
      </c>
      <c r="H195" s="93" t="s">
        <v>156</v>
      </c>
      <c r="I195" s="87">
        <v>57292</v>
      </c>
      <c r="J195" s="89">
        <v>247</v>
      </c>
      <c r="K195" s="87">
        <v>29.825410000000002</v>
      </c>
      <c r="L195" s="87">
        <v>699.54151000000002</v>
      </c>
      <c r="M195" s="88">
        <v>4.7387734905774245E-6</v>
      </c>
      <c r="N195" s="88">
        <f t="shared" si="4"/>
        <v>3.1298059497663617E-3</v>
      </c>
      <c r="O195" s="88">
        <f>L195/'סכום נכסי הקרן'!$C$42</f>
        <v>8.3166041427269364E-4</v>
      </c>
    </row>
    <row r="196" spans="2:15" s="121" customFormat="1">
      <c r="B196" s="86" t="s">
        <v>754</v>
      </c>
      <c r="C196" s="80" t="s">
        <v>755</v>
      </c>
      <c r="D196" s="93" t="s">
        <v>113</v>
      </c>
      <c r="E196" s="93" t="s">
        <v>587</v>
      </c>
      <c r="F196" s="80"/>
      <c r="G196" s="93" t="s">
        <v>598</v>
      </c>
      <c r="H196" s="93" t="s">
        <v>156</v>
      </c>
      <c r="I196" s="87">
        <v>4286</v>
      </c>
      <c r="J196" s="89">
        <v>2413.5</v>
      </c>
      <c r="K196" s="80"/>
      <c r="L196" s="87">
        <v>489.55248999999998</v>
      </c>
      <c r="M196" s="88">
        <v>9.7450883672914949E-7</v>
      </c>
      <c r="N196" s="88">
        <f t="shared" si="4"/>
        <v>2.1902978937231861E-3</v>
      </c>
      <c r="O196" s="88">
        <f>L196/'סכום נכסי הקרן'!$C$42</f>
        <v>5.8201181891497566E-4</v>
      </c>
    </row>
    <row r="197" spans="2:15" s="121" customFormat="1">
      <c r="B197" s="86" t="s">
        <v>756</v>
      </c>
      <c r="C197" s="80" t="s">
        <v>757</v>
      </c>
      <c r="D197" s="93" t="s">
        <v>604</v>
      </c>
      <c r="E197" s="93" t="s">
        <v>587</v>
      </c>
      <c r="F197" s="80"/>
      <c r="G197" s="93" t="s">
        <v>684</v>
      </c>
      <c r="H197" s="93" t="s">
        <v>153</v>
      </c>
      <c r="I197" s="87">
        <v>242</v>
      </c>
      <c r="J197" s="89">
        <v>21055</v>
      </c>
      <c r="K197" s="80"/>
      <c r="L197" s="87">
        <v>185.06166000000002</v>
      </c>
      <c r="M197" s="88">
        <v>9.8341489872677568E-7</v>
      </c>
      <c r="N197" s="88">
        <f t="shared" si="4"/>
        <v>8.2798100793423897E-4</v>
      </c>
      <c r="O197" s="88">
        <f>L197/'סכום נכסי הקרן'!$C$42</f>
        <v>2.2001332961869895E-4</v>
      </c>
    </row>
    <row r="198" spans="2:15" s="121" customFormat="1">
      <c r="B198" s="86" t="s">
        <v>758</v>
      </c>
      <c r="C198" s="80" t="s">
        <v>759</v>
      </c>
      <c r="D198" s="93" t="s">
        <v>26</v>
      </c>
      <c r="E198" s="93" t="s">
        <v>587</v>
      </c>
      <c r="F198" s="80"/>
      <c r="G198" s="93" t="s">
        <v>656</v>
      </c>
      <c r="H198" s="93" t="s">
        <v>160</v>
      </c>
      <c r="I198" s="87">
        <v>1290</v>
      </c>
      <c r="J198" s="89">
        <v>29790</v>
      </c>
      <c r="K198" s="80"/>
      <c r="L198" s="87">
        <v>150.21935000000002</v>
      </c>
      <c r="M198" s="88">
        <v>9.6656766815864747E-6</v>
      </c>
      <c r="N198" s="88">
        <f t="shared" si="4"/>
        <v>6.7209366231896022E-4</v>
      </c>
      <c r="O198" s="88">
        <f>L198/'סכום נכסי הקרן'!$C$42</f>
        <v>1.7859052689064123E-4</v>
      </c>
    </row>
    <row r="199" spans="2:15" s="121" customFormat="1">
      <c r="B199" s="86" t="s">
        <v>631</v>
      </c>
      <c r="C199" s="80" t="s">
        <v>632</v>
      </c>
      <c r="D199" s="93" t="s">
        <v>586</v>
      </c>
      <c r="E199" s="93" t="s">
        <v>587</v>
      </c>
      <c r="F199" s="80"/>
      <c r="G199" s="93" t="s">
        <v>182</v>
      </c>
      <c r="H199" s="93" t="s">
        <v>153</v>
      </c>
      <c r="I199" s="87">
        <v>4986.9711429999998</v>
      </c>
      <c r="J199" s="89">
        <v>1528</v>
      </c>
      <c r="K199" s="80"/>
      <c r="L199" s="87">
        <v>276.76173797399997</v>
      </c>
      <c r="M199" s="88">
        <v>1.0014739329607019E-4</v>
      </c>
      <c r="N199" s="88">
        <f>L199/$L$11</f>
        <v>1.2382546593678249E-3</v>
      </c>
      <c r="O199" s="88">
        <f>L199/'סכום נכסי הקרן'!$C$42</f>
        <v>3.2903234242423653E-4</v>
      </c>
    </row>
    <row r="200" spans="2:15" s="121" customFormat="1">
      <c r="B200" s="86" t="s">
        <v>760</v>
      </c>
      <c r="C200" s="80" t="s">
        <v>761</v>
      </c>
      <c r="D200" s="93" t="s">
        <v>113</v>
      </c>
      <c r="E200" s="93" t="s">
        <v>587</v>
      </c>
      <c r="F200" s="80"/>
      <c r="G200" s="93" t="s">
        <v>659</v>
      </c>
      <c r="H200" s="93" t="s">
        <v>156</v>
      </c>
      <c r="I200" s="87">
        <v>20499</v>
      </c>
      <c r="J200" s="89">
        <v>673.4</v>
      </c>
      <c r="K200" s="87">
        <v>8.938270000000001</v>
      </c>
      <c r="L200" s="87">
        <v>662.22765000000004</v>
      </c>
      <c r="M200" s="88">
        <v>1.890120545985427E-5</v>
      </c>
      <c r="N200" s="88">
        <f t="shared" si="4"/>
        <v>2.9628606872375532E-3</v>
      </c>
      <c r="O200" s="88">
        <f>L200/'סכום נכסי הקרן'!$C$42</f>
        <v>7.8729927226453274E-4</v>
      </c>
    </row>
    <row r="201" spans="2:15" s="121" customFormat="1">
      <c r="B201" s="86" t="s">
        <v>762</v>
      </c>
      <c r="C201" s="80" t="s">
        <v>763</v>
      </c>
      <c r="D201" s="93" t="s">
        <v>604</v>
      </c>
      <c r="E201" s="93" t="s">
        <v>587</v>
      </c>
      <c r="F201" s="80"/>
      <c r="G201" s="93" t="s">
        <v>659</v>
      </c>
      <c r="H201" s="93" t="s">
        <v>153</v>
      </c>
      <c r="I201" s="87">
        <v>728</v>
      </c>
      <c r="J201" s="89">
        <v>18221</v>
      </c>
      <c r="K201" s="80"/>
      <c r="L201" s="87">
        <v>481.78073999999998</v>
      </c>
      <c r="M201" s="88">
        <v>2.3560967927023966E-6</v>
      </c>
      <c r="N201" s="88">
        <f t="shared" si="4"/>
        <v>2.1555264483659308E-3</v>
      </c>
      <c r="O201" s="88">
        <f>L201/'סכום נכסי הקרן'!$C$42</f>
        <v>5.7277225738470452E-4</v>
      </c>
    </row>
    <row r="202" spans="2:15" s="121" customFormat="1">
      <c r="B202" s="86" t="s">
        <v>764</v>
      </c>
      <c r="C202" s="80" t="s">
        <v>765</v>
      </c>
      <c r="D202" s="93" t="s">
        <v>604</v>
      </c>
      <c r="E202" s="93" t="s">
        <v>587</v>
      </c>
      <c r="F202" s="80"/>
      <c r="G202" s="93" t="s">
        <v>659</v>
      </c>
      <c r="H202" s="93" t="s">
        <v>153</v>
      </c>
      <c r="I202" s="87">
        <v>550</v>
      </c>
      <c r="J202" s="89">
        <v>8992</v>
      </c>
      <c r="K202" s="87">
        <v>1.6979600000000001</v>
      </c>
      <c r="L202" s="87">
        <v>181.32214999999999</v>
      </c>
      <c r="M202" s="88">
        <v>6.5223499111229025E-6</v>
      </c>
      <c r="N202" s="88">
        <f t="shared" si="4"/>
        <v>8.1125013424068098E-4</v>
      </c>
      <c r="O202" s="88">
        <f>L202/'סכום נכסי הקרן'!$C$42</f>
        <v>2.1556755707865781E-4</v>
      </c>
    </row>
    <row r="203" spans="2:15" s="121" customFormat="1">
      <c r="B203" s="86" t="s">
        <v>766</v>
      </c>
      <c r="C203" s="80" t="s">
        <v>767</v>
      </c>
      <c r="D203" s="93" t="s">
        <v>26</v>
      </c>
      <c r="E203" s="93" t="s">
        <v>587</v>
      </c>
      <c r="F203" s="80"/>
      <c r="G203" s="93" t="s">
        <v>656</v>
      </c>
      <c r="H203" s="93" t="s">
        <v>155</v>
      </c>
      <c r="I203" s="87">
        <v>602</v>
      </c>
      <c r="J203" s="89">
        <v>10675</v>
      </c>
      <c r="K203" s="80"/>
      <c r="L203" s="87">
        <v>262.07940000000002</v>
      </c>
      <c r="M203" s="88">
        <v>2.8245935388783483E-6</v>
      </c>
      <c r="N203" s="88">
        <f t="shared" si="4"/>
        <v>1.1725646780148876E-3</v>
      </c>
      <c r="O203" s="88">
        <f>L203/'סכום נכסי הקרן'!$C$42</f>
        <v>3.1157702475202508E-4</v>
      </c>
    </row>
    <row r="204" spans="2:15" s="121" customFormat="1">
      <c r="B204" s="86" t="s">
        <v>768</v>
      </c>
      <c r="C204" s="80" t="s">
        <v>769</v>
      </c>
      <c r="D204" s="93" t="s">
        <v>26</v>
      </c>
      <c r="E204" s="93" t="s">
        <v>587</v>
      </c>
      <c r="F204" s="80"/>
      <c r="G204" s="93" t="s">
        <v>598</v>
      </c>
      <c r="H204" s="93" t="s">
        <v>155</v>
      </c>
      <c r="I204" s="87">
        <v>2021</v>
      </c>
      <c r="J204" s="89">
        <v>4952</v>
      </c>
      <c r="K204" s="87">
        <v>5.2749100000000002</v>
      </c>
      <c r="L204" s="87">
        <v>413.42084</v>
      </c>
      <c r="M204" s="88">
        <v>7.6498748819244082E-7</v>
      </c>
      <c r="N204" s="88">
        <f t="shared" si="4"/>
        <v>1.8496786627993055E-3</v>
      </c>
      <c r="O204" s="88">
        <f>L204/'סכום נכסי הקרן'!$C$42</f>
        <v>4.9150156516568257E-4</v>
      </c>
    </row>
    <row r="205" spans="2:15" s="121" customFormat="1">
      <c r="B205" s="86" t="s">
        <v>770</v>
      </c>
      <c r="C205" s="80" t="s">
        <v>771</v>
      </c>
      <c r="D205" s="93" t="s">
        <v>604</v>
      </c>
      <c r="E205" s="93" t="s">
        <v>587</v>
      </c>
      <c r="F205" s="80"/>
      <c r="G205" s="93" t="s">
        <v>676</v>
      </c>
      <c r="H205" s="93" t="s">
        <v>153</v>
      </c>
      <c r="I205" s="87">
        <v>1087</v>
      </c>
      <c r="J205" s="89">
        <v>4819</v>
      </c>
      <c r="K205" s="87">
        <v>1.46075</v>
      </c>
      <c r="L205" s="87">
        <v>191.7141</v>
      </c>
      <c r="M205" s="88">
        <v>6.7926486739072564E-7</v>
      </c>
      <c r="N205" s="88">
        <f t="shared" si="4"/>
        <v>8.577445687734859E-4</v>
      </c>
      <c r="O205" s="88">
        <f>L205/'סכום נכסי הקרן'!$C$42</f>
        <v>2.2792218267064183E-4</v>
      </c>
    </row>
    <row r="206" spans="2:15" s="121" customFormat="1">
      <c r="B206" s="86" t="s">
        <v>772</v>
      </c>
      <c r="C206" s="80" t="s">
        <v>773</v>
      </c>
      <c r="D206" s="93" t="s">
        <v>586</v>
      </c>
      <c r="E206" s="93" t="s">
        <v>587</v>
      </c>
      <c r="F206" s="80"/>
      <c r="G206" s="93" t="s">
        <v>591</v>
      </c>
      <c r="H206" s="93" t="s">
        <v>153</v>
      </c>
      <c r="I206" s="87">
        <v>2130.4826079999998</v>
      </c>
      <c r="J206" s="89">
        <v>5963</v>
      </c>
      <c r="K206" s="80"/>
      <c r="L206" s="87">
        <v>461.41174218700002</v>
      </c>
      <c r="M206" s="88">
        <v>7.1061042517531328E-5</v>
      </c>
      <c r="N206" s="88">
        <f t="shared" si="4"/>
        <v>2.0643938856307973E-3</v>
      </c>
      <c r="O206" s="88">
        <f>L206/'סכום נכסי הקרן'!$C$42</f>
        <v>5.4855626888749708E-4</v>
      </c>
    </row>
    <row r="207" spans="2:15" s="121" customFormat="1">
      <c r="B207" s="86" t="s">
        <v>774</v>
      </c>
      <c r="C207" s="80" t="s">
        <v>775</v>
      </c>
      <c r="D207" s="93" t="s">
        <v>26</v>
      </c>
      <c r="E207" s="93" t="s">
        <v>587</v>
      </c>
      <c r="F207" s="80"/>
      <c r="G207" s="93" t="s">
        <v>656</v>
      </c>
      <c r="H207" s="93" t="s">
        <v>155</v>
      </c>
      <c r="I207" s="87">
        <v>2659</v>
      </c>
      <c r="J207" s="89">
        <v>8672</v>
      </c>
      <c r="K207" s="80"/>
      <c r="L207" s="87">
        <v>940.38593000000003</v>
      </c>
      <c r="M207" s="88">
        <v>4.4432159475004444E-6</v>
      </c>
      <c r="N207" s="88">
        <f t="shared" si="4"/>
        <v>4.2073635898898596E-3</v>
      </c>
      <c r="O207" s="88">
        <f>L207/'סכום נכסי הקרן'!$C$42</f>
        <v>1.1179919146184938E-3</v>
      </c>
    </row>
    <row r="208" spans="2:15" s="121" customFormat="1">
      <c r="B208" s="86" t="s">
        <v>776</v>
      </c>
      <c r="C208" s="80" t="s">
        <v>777</v>
      </c>
      <c r="D208" s="93" t="s">
        <v>604</v>
      </c>
      <c r="E208" s="93" t="s">
        <v>587</v>
      </c>
      <c r="F208" s="80"/>
      <c r="G208" s="93" t="s">
        <v>591</v>
      </c>
      <c r="H208" s="93" t="s">
        <v>153</v>
      </c>
      <c r="I208" s="87">
        <v>903</v>
      </c>
      <c r="J208" s="89">
        <v>15619</v>
      </c>
      <c r="K208" s="80"/>
      <c r="L208" s="87">
        <v>512.25572</v>
      </c>
      <c r="M208" s="88">
        <v>5.159479211013262E-7</v>
      </c>
      <c r="N208" s="88">
        <f t="shared" si="4"/>
        <v>2.2918740022416272E-3</v>
      </c>
      <c r="O208" s="88">
        <f>L208/'סכום נכסי הקרן'!$C$42</f>
        <v>6.0900289435112569E-4</v>
      </c>
    </row>
    <row r="209" spans="2:15" s="121" customFormat="1">
      <c r="B209" s="86" t="s">
        <v>778</v>
      </c>
      <c r="C209" s="80" t="s">
        <v>779</v>
      </c>
      <c r="D209" s="93" t="s">
        <v>26</v>
      </c>
      <c r="E209" s="93" t="s">
        <v>587</v>
      </c>
      <c r="F209" s="80"/>
      <c r="G209" s="93" t="s">
        <v>659</v>
      </c>
      <c r="H209" s="93" t="s">
        <v>155</v>
      </c>
      <c r="I209" s="87">
        <v>4178</v>
      </c>
      <c r="J209" s="89">
        <v>4624</v>
      </c>
      <c r="K209" s="80"/>
      <c r="L209" s="87">
        <v>787.87039000000004</v>
      </c>
      <c r="M209" s="88">
        <v>8.0644237590709658E-6</v>
      </c>
      <c r="N209" s="88">
        <f t="shared" si="4"/>
        <v>3.5249965856447084E-3</v>
      </c>
      <c r="O209" s="88">
        <f>L209/'סכום נכסי הקרן'!$C$42</f>
        <v>9.3667152781339404E-4</v>
      </c>
    </row>
    <row r="210" spans="2:15" s="121" customFormat="1">
      <c r="B210" s="86" t="s">
        <v>780</v>
      </c>
      <c r="C210" s="80" t="s">
        <v>781</v>
      </c>
      <c r="D210" s="93" t="s">
        <v>604</v>
      </c>
      <c r="E210" s="93" t="s">
        <v>587</v>
      </c>
      <c r="F210" s="80"/>
      <c r="G210" s="93" t="s">
        <v>782</v>
      </c>
      <c r="H210" s="93" t="s">
        <v>153</v>
      </c>
      <c r="I210" s="87">
        <v>1558</v>
      </c>
      <c r="J210" s="89">
        <v>9753</v>
      </c>
      <c r="K210" s="87">
        <v>2.9990900000000003</v>
      </c>
      <c r="L210" s="87">
        <v>554.88781000000006</v>
      </c>
      <c r="M210" s="88">
        <v>5.4291687695548296E-7</v>
      </c>
      <c r="N210" s="88">
        <f t="shared" si="4"/>
        <v>2.4826134609093127E-3</v>
      </c>
      <c r="O210" s="88">
        <f>L210/'סכום נכסי הקרן'!$C$42</f>
        <v>6.5968669384532694E-4</v>
      </c>
    </row>
    <row r="211" spans="2:15" s="121" customFormat="1">
      <c r="B211" s="86" t="s">
        <v>783</v>
      </c>
      <c r="C211" s="80" t="s">
        <v>784</v>
      </c>
      <c r="D211" s="93" t="s">
        <v>604</v>
      </c>
      <c r="E211" s="93" t="s">
        <v>587</v>
      </c>
      <c r="F211" s="80"/>
      <c r="G211" s="93" t="s">
        <v>676</v>
      </c>
      <c r="H211" s="93" t="s">
        <v>153</v>
      </c>
      <c r="I211" s="87">
        <v>1304</v>
      </c>
      <c r="J211" s="89">
        <v>4832</v>
      </c>
      <c r="K211" s="80"/>
      <c r="L211" s="87">
        <v>228.84970999999999</v>
      </c>
      <c r="M211" s="88">
        <v>2.8710124010078117E-7</v>
      </c>
      <c r="N211" s="88">
        <f t="shared" si="4"/>
        <v>1.0238923262185062E-3</v>
      </c>
      <c r="O211" s="88">
        <f>L211/'סכום נכסי הקרן'!$C$42</f>
        <v>2.7207140949332052E-4</v>
      </c>
    </row>
    <row r="212" spans="2:15" s="121" customFormat="1">
      <c r="B212" s="86" t="s">
        <v>785</v>
      </c>
      <c r="C212" s="80" t="s">
        <v>786</v>
      </c>
      <c r="D212" s="93" t="s">
        <v>125</v>
      </c>
      <c r="E212" s="93" t="s">
        <v>587</v>
      </c>
      <c r="F212" s="80"/>
      <c r="G212" s="93" t="s">
        <v>598</v>
      </c>
      <c r="H212" s="93" t="s">
        <v>157</v>
      </c>
      <c r="I212" s="87">
        <v>4301</v>
      </c>
      <c r="J212" s="89">
        <v>3462</v>
      </c>
      <c r="K212" s="80"/>
      <c r="L212" s="87">
        <v>383.10640000000001</v>
      </c>
      <c r="M212" s="88">
        <v>4.5943415941514403E-6</v>
      </c>
      <c r="N212" s="88">
        <f t="shared" si="4"/>
        <v>1.7140493780184276E-3</v>
      </c>
      <c r="O212" s="88">
        <f>L212/'סכום נכסי הקרן'!$C$42</f>
        <v>4.5546178858566985E-4</v>
      </c>
    </row>
    <row r="213" spans="2:15" s="121" customFormat="1">
      <c r="B213" s="123"/>
      <c r="C213" s="123"/>
      <c r="D213" s="123"/>
    </row>
    <row r="214" spans="2:15" s="121" customFormat="1">
      <c r="B214" s="123"/>
      <c r="C214" s="123"/>
      <c r="D214" s="123"/>
    </row>
    <row r="215" spans="2:15" s="121" customFormat="1">
      <c r="B215" s="123"/>
      <c r="C215" s="123"/>
      <c r="D215" s="123"/>
    </row>
    <row r="216" spans="2:15" s="121" customFormat="1">
      <c r="B216" s="124" t="s">
        <v>239</v>
      </c>
      <c r="C216" s="123"/>
      <c r="D216" s="123"/>
    </row>
    <row r="217" spans="2:15" s="121" customFormat="1">
      <c r="B217" s="124" t="s">
        <v>102</v>
      </c>
      <c r="C217" s="123"/>
      <c r="D217" s="123"/>
    </row>
    <row r="218" spans="2:15" s="121" customFormat="1">
      <c r="B218" s="124" t="s">
        <v>222</v>
      </c>
      <c r="C218" s="123"/>
      <c r="D218" s="123"/>
    </row>
    <row r="219" spans="2:15" s="121" customFormat="1">
      <c r="B219" s="124" t="s">
        <v>230</v>
      </c>
      <c r="C219" s="123"/>
      <c r="D219" s="123"/>
    </row>
    <row r="220" spans="2:15" s="121" customFormat="1">
      <c r="B220" s="124" t="s">
        <v>236</v>
      </c>
      <c r="C220" s="123"/>
      <c r="D220" s="123"/>
    </row>
    <row r="221" spans="2:15" s="121" customFormat="1">
      <c r="B221" s="123"/>
      <c r="C221" s="123"/>
      <c r="D221" s="123"/>
    </row>
    <row r="222" spans="2:15" s="121" customFormat="1">
      <c r="B222" s="123"/>
      <c r="C222" s="123"/>
      <c r="D222" s="123"/>
    </row>
    <row r="223" spans="2:15" s="121" customFormat="1">
      <c r="B223" s="123"/>
      <c r="C223" s="123"/>
      <c r="D223" s="123"/>
    </row>
    <row r="224" spans="2:15" s="121" customFormat="1">
      <c r="B224" s="123"/>
      <c r="C224" s="123"/>
      <c r="D224" s="123"/>
    </row>
    <row r="225" spans="2:4" s="121" customFormat="1">
      <c r="B225" s="123"/>
      <c r="C225" s="123"/>
      <c r="D225" s="123"/>
    </row>
    <row r="226" spans="2:4" s="121" customFormat="1">
      <c r="B226" s="123"/>
      <c r="C226" s="123"/>
      <c r="D226" s="123"/>
    </row>
    <row r="227" spans="2:4" s="121" customFormat="1">
      <c r="B227" s="123"/>
      <c r="C227" s="123"/>
      <c r="D227" s="123"/>
    </row>
    <row r="228" spans="2:4" s="121" customFormat="1">
      <c r="B228" s="123"/>
      <c r="C228" s="123"/>
      <c r="D228" s="123"/>
    </row>
    <row r="229" spans="2:4" s="121" customFormat="1">
      <c r="B229" s="123"/>
      <c r="C229" s="123"/>
      <c r="D229" s="123"/>
    </row>
    <row r="230" spans="2:4" s="121" customFormat="1">
      <c r="B230" s="123"/>
      <c r="C230" s="123"/>
      <c r="D230" s="123"/>
    </row>
    <row r="231" spans="2:4" s="121" customFormat="1">
      <c r="B231" s="123"/>
      <c r="C231" s="123"/>
      <c r="D231" s="123"/>
    </row>
    <row r="232" spans="2:4" s="121" customFormat="1">
      <c r="B232" s="123"/>
      <c r="C232" s="123"/>
      <c r="D232" s="123"/>
    </row>
    <row r="233" spans="2:4" s="121" customFormat="1">
      <c r="B233" s="123"/>
      <c r="C233" s="123"/>
      <c r="D233" s="123"/>
    </row>
    <row r="234" spans="2:4" s="121" customFormat="1">
      <c r="B234" s="123"/>
      <c r="C234" s="123"/>
      <c r="D234" s="123"/>
    </row>
    <row r="235" spans="2:4" s="121" customFormat="1">
      <c r="B235" s="123"/>
      <c r="C235" s="123"/>
      <c r="D235" s="123"/>
    </row>
    <row r="236" spans="2:4" s="121" customFormat="1">
      <c r="B236" s="123"/>
      <c r="C236" s="123"/>
      <c r="D236" s="123"/>
    </row>
    <row r="237" spans="2:4" s="121" customFormat="1">
      <c r="B237" s="123"/>
      <c r="C237" s="123"/>
      <c r="D237" s="123"/>
    </row>
    <row r="238" spans="2:4" s="121" customFormat="1">
      <c r="B238" s="123"/>
      <c r="C238" s="123"/>
      <c r="D238" s="123"/>
    </row>
    <row r="239" spans="2:4" s="121" customFormat="1">
      <c r="B239" s="123"/>
      <c r="C239" s="123"/>
      <c r="D239" s="123"/>
    </row>
    <row r="240" spans="2:4" s="121" customFormat="1">
      <c r="B240" s="123"/>
      <c r="C240" s="123"/>
      <c r="D240" s="123"/>
    </row>
    <row r="241" spans="2:4" s="121" customFormat="1">
      <c r="B241" s="123"/>
      <c r="C241" s="123"/>
      <c r="D241" s="123"/>
    </row>
    <row r="242" spans="2:4" s="121" customFormat="1">
      <c r="B242" s="123"/>
      <c r="C242" s="123"/>
      <c r="D242" s="123"/>
    </row>
    <row r="243" spans="2:4" s="121" customFormat="1">
      <c r="B243" s="123"/>
      <c r="C243" s="123"/>
      <c r="D243" s="123"/>
    </row>
    <row r="244" spans="2:4" s="121" customFormat="1">
      <c r="B244" s="123"/>
      <c r="C244" s="123"/>
      <c r="D244" s="123"/>
    </row>
    <row r="245" spans="2:4" s="121" customFormat="1">
      <c r="B245" s="123"/>
      <c r="C245" s="123"/>
      <c r="D245" s="123"/>
    </row>
    <row r="246" spans="2:4" s="121" customFormat="1">
      <c r="B246" s="123"/>
      <c r="C246" s="123"/>
      <c r="D246" s="123"/>
    </row>
    <row r="247" spans="2:4" s="121" customFormat="1">
      <c r="B247" s="123"/>
      <c r="C247" s="123"/>
      <c r="D247" s="123"/>
    </row>
    <row r="248" spans="2:4" s="121" customFormat="1">
      <c r="B248" s="123"/>
      <c r="C248" s="123"/>
      <c r="D248" s="123"/>
    </row>
    <row r="249" spans="2:4" s="121" customFormat="1">
      <c r="B249" s="123"/>
      <c r="C249" s="123"/>
      <c r="D249" s="123"/>
    </row>
    <row r="250" spans="2:4" s="121" customFormat="1">
      <c r="B250" s="123"/>
      <c r="C250" s="123"/>
      <c r="D250" s="123"/>
    </row>
    <row r="251" spans="2:4" s="121" customFormat="1">
      <c r="B251" s="123"/>
      <c r="C251" s="123"/>
      <c r="D251" s="123"/>
    </row>
    <row r="252" spans="2:4" s="121" customFormat="1">
      <c r="B252" s="123"/>
      <c r="C252" s="123"/>
      <c r="D252" s="123"/>
    </row>
    <row r="253" spans="2:4" s="121" customFormat="1">
      <c r="B253" s="123"/>
      <c r="C253" s="123"/>
      <c r="D253" s="123"/>
    </row>
    <row r="254" spans="2:4" s="121" customFormat="1">
      <c r="B254" s="123"/>
      <c r="C254" s="123"/>
      <c r="D254" s="123"/>
    </row>
    <row r="255" spans="2:4" s="121" customFormat="1">
      <c r="B255" s="123"/>
      <c r="C255" s="123"/>
      <c r="D255" s="123"/>
    </row>
    <row r="256" spans="2:4" s="121" customFormat="1">
      <c r="B256" s="123"/>
      <c r="C256" s="123"/>
      <c r="D256" s="123"/>
    </row>
    <row r="257" spans="2:4" s="121" customFormat="1">
      <c r="B257" s="123"/>
      <c r="C257" s="123"/>
      <c r="D257" s="123"/>
    </row>
    <row r="258" spans="2:4" s="121" customFormat="1">
      <c r="B258" s="123"/>
      <c r="C258" s="123"/>
      <c r="D258" s="123"/>
    </row>
    <row r="259" spans="2:4" s="121" customFormat="1">
      <c r="B259" s="123"/>
      <c r="C259" s="123"/>
      <c r="D259" s="123"/>
    </row>
    <row r="260" spans="2:4" s="121" customFormat="1">
      <c r="B260" s="123"/>
      <c r="C260" s="123"/>
      <c r="D260" s="123"/>
    </row>
    <row r="261" spans="2:4" s="121" customFormat="1">
      <c r="B261" s="123"/>
      <c r="C261" s="123"/>
      <c r="D261" s="123"/>
    </row>
    <row r="262" spans="2:4" s="121" customFormat="1">
      <c r="B262" s="123"/>
      <c r="C262" s="123"/>
      <c r="D262" s="123"/>
    </row>
    <row r="263" spans="2:4" s="121" customFormat="1">
      <c r="B263" s="123"/>
      <c r="C263" s="123"/>
      <c r="D263" s="123"/>
    </row>
    <row r="264" spans="2:4" s="121" customFormat="1">
      <c r="B264" s="123"/>
      <c r="C264" s="123"/>
      <c r="D264" s="123"/>
    </row>
    <row r="265" spans="2:4" s="121" customFormat="1">
      <c r="B265" s="123"/>
      <c r="C265" s="123"/>
      <c r="D265" s="123"/>
    </row>
    <row r="266" spans="2:4" s="121" customFormat="1">
      <c r="B266" s="123"/>
      <c r="C266" s="123"/>
      <c r="D266" s="123"/>
    </row>
    <row r="267" spans="2:4" s="121" customFormat="1">
      <c r="B267" s="123"/>
      <c r="C267" s="123"/>
      <c r="D267" s="123"/>
    </row>
    <row r="268" spans="2:4" s="121" customFormat="1">
      <c r="B268" s="123"/>
      <c r="C268" s="123"/>
      <c r="D268" s="123"/>
    </row>
    <row r="269" spans="2:4" s="121" customFormat="1">
      <c r="B269" s="123"/>
      <c r="C269" s="123"/>
      <c r="D269" s="123"/>
    </row>
    <row r="270" spans="2:4" s="121" customFormat="1">
      <c r="B270" s="123"/>
      <c r="C270" s="123"/>
      <c r="D270" s="123"/>
    </row>
    <row r="271" spans="2:4" s="121" customFormat="1">
      <c r="B271" s="123"/>
      <c r="C271" s="123"/>
      <c r="D271" s="123"/>
    </row>
    <row r="272" spans="2:4" s="121" customFormat="1">
      <c r="B272" s="123"/>
      <c r="C272" s="123"/>
      <c r="D272" s="123"/>
    </row>
    <row r="273" spans="2:4" s="121" customFormat="1">
      <c r="B273" s="125"/>
      <c r="C273" s="123"/>
      <c r="D273" s="123"/>
    </row>
    <row r="274" spans="2:4" s="121" customFormat="1">
      <c r="B274" s="125"/>
      <c r="C274" s="123"/>
      <c r="D274" s="123"/>
    </row>
    <row r="275" spans="2:4" s="121" customFormat="1">
      <c r="B275" s="126"/>
      <c r="C275" s="123"/>
      <c r="D275" s="123"/>
    </row>
    <row r="276" spans="2:4" s="121" customFormat="1">
      <c r="B276" s="123"/>
      <c r="C276" s="123"/>
      <c r="D276" s="123"/>
    </row>
    <row r="277" spans="2:4" s="121" customFormat="1">
      <c r="B277" s="123"/>
      <c r="C277" s="123"/>
      <c r="D277" s="123"/>
    </row>
    <row r="278" spans="2:4" s="121" customFormat="1">
      <c r="B278" s="123"/>
      <c r="C278" s="123"/>
      <c r="D278" s="123"/>
    </row>
    <row r="279" spans="2:4" s="121" customFormat="1">
      <c r="B279" s="123"/>
      <c r="C279" s="123"/>
      <c r="D279" s="123"/>
    </row>
    <row r="280" spans="2:4" s="121" customFormat="1">
      <c r="B280" s="123"/>
      <c r="C280" s="123"/>
      <c r="D280" s="123"/>
    </row>
    <row r="281" spans="2:4" s="121" customFormat="1">
      <c r="B281" s="123"/>
      <c r="C281" s="123"/>
      <c r="D281" s="123"/>
    </row>
    <row r="282" spans="2:4" s="121" customFormat="1">
      <c r="B282" s="123"/>
      <c r="C282" s="123"/>
      <c r="D282" s="123"/>
    </row>
    <row r="283" spans="2:4" s="121" customFormat="1">
      <c r="B283" s="123"/>
      <c r="C283" s="123"/>
      <c r="D283" s="123"/>
    </row>
    <row r="284" spans="2:4" s="121" customFormat="1">
      <c r="B284" s="123"/>
      <c r="C284" s="123"/>
      <c r="D284" s="123"/>
    </row>
    <row r="285" spans="2:4" s="121" customFormat="1">
      <c r="B285" s="123"/>
      <c r="C285" s="123"/>
      <c r="D285" s="123"/>
    </row>
    <row r="286" spans="2:4" s="121" customFormat="1">
      <c r="B286" s="123"/>
      <c r="C286" s="123"/>
      <c r="D286" s="123"/>
    </row>
    <row r="287" spans="2:4" s="121" customFormat="1">
      <c r="B287" s="123"/>
      <c r="C287" s="123"/>
      <c r="D287" s="123"/>
    </row>
    <row r="288" spans="2:4" s="121" customFormat="1">
      <c r="B288" s="123"/>
      <c r="C288" s="123"/>
      <c r="D288" s="123"/>
    </row>
    <row r="289" spans="2:4" s="121" customFormat="1">
      <c r="B289" s="123"/>
      <c r="C289" s="123"/>
      <c r="D289" s="123"/>
    </row>
    <row r="290" spans="2:4" s="121" customFormat="1">
      <c r="B290" s="123"/>
      <c r="C290" s="123"/>
      <c r="D290" s="123"/>
    </row>
    <row r="291" spans="2:4" s="121" customFormat="1">
      <c r="B291" s="123"/>
      <c r="C291" s="123"/>
      <c r="D291" s="123"/>
    </row>
    <row r="292" spans="2:4" s="121" customFormat="1">
      <c r="B292" s="123"/>
      <c r="C292" s="123"/>
      <c r="D292" s="123"/>
    </row>
    <row r="293" spans="2:4" s="121" customFormat="1">
      <c r="B293" s="123"/>
      <c r="C293" s="123"/>
      <c r="D293" s="123"/>
    </row>
    <row r="294" spans="2:4" s="121" customFormat="1">
      <c r="B294" s="125"/>
      <c r="C294" s="123"/>
      <c r="D294" s="123"/>
    </row>
    <row r="295" spans="2:4" s="121" customFormat="1">
      <c r="B295" s="125"/>
      <c r="C295" s="123"/>
      <c r="D295" s="123"/>
    </row>
    <row r="296" spans="2:4" s="121" customFormat="1">
      <c r="B296" s="126"/>
      <c r="C296" s="123"/>
      <c r="D296" s="123"/>
    </row>
    <row r="297" spans="2:4" s="121" customFormat="1">
      <c r="B297" s="123"/>
      <c r="C297" s="123"/>
      <c r="D297" s="123"/>
    </row>
    <row r="298" spans="2:4" s="121" customFormat="1">
      <c r="B298" s="123"/>
      <c r="C298" s="123"/>
      <c r="D298" s="123"/>
    </row>
    <row r="299" spans="2:4" s="121" customFormat="1">
      <c r="B299" s="123"/>
      <c r="C299" s="123"/>
      <c r="D299" s="123"/>
    </row>
    <row r="300" spans="2:4" s="121" customFormat="1">
      <c r="B300" s="123"/>
      <c r="C300" s="123"/>
      <c r="D300" s="123"/>
    </row>
    <row r="301" spans="2:4" s="121" customFormat="1">
      <c r="B301" s="123"/>
      <c r="C301" s="123"/>
      <c r="D301" s="123"/>
    </row>
    <row r="302" spans="2:4" s="121" customFormat="1">
      <c r="B302" s="123"/>
      <c r="C302" s="123"/>
      <c r="D302" s="123"/>
    </row>
    <row r="303" spans="2:4" s="121" customFormat="1">
      <c r="B303" s="123"/>
      <c r="C303" s="123"/>
      <c r="D303" s="123"/>
    </row>
    <row r="304" spans="2:4" s="121" customFormat="1">
      <c r="B304" s="123"/>
      <c r="C304" s="123"/>
      <c r="D304" s="123"/>
    </row>
    <row r="305" spans="2:4" s="121" customFormat="1">
      <c r="B305" s="123"/>
      <c r="C305" s="123"/>
      <c r="D305" s="123"/>
    </row>
    <row r="306" spans="2:4" s="121" customFormat="1">
      <c r="B306" s="123"/>
      <c r="C306" s="123"/>
      <c r="D306" s="123"/>
    </row>
    <row r="307" spans="2:4" s="121" customFormat="1">
      <c r="B307" s="123"/>
      <c r="C307" s="123"/>
      <c r="D307" s="123"/>
    </row>
    <row r="308" spans="2:4" s="121" customFormat="1">
      <c r="B308" s="123"/>
      <c r="C308" s="123"/>
      <c r="D308" s="123"/>
    </row>
    <row r="309" spans="2:4" s="121" customFormat="1">
      <c r="B309" s="123"/>
      <c r="C309" s="123"/>
      <c r="D309" s="123"/>
    </row>
    <row r="310" spans="2:4" s="121" customFormat="1">
      <c r="B310" s="123"/>
      <c r="C310" s="123"/>
      <c r="D310" s="123"/>
    </row>
    <row r="311" spans="2:4" s="121" customFormat="1">
      <c r="B311" s="123"/>
      <c r="C311" s="123"/>
      <c r="D311" s="123"/>
    </row>
    <row r="312" spans="2:4" s="121" customFormat="1">
      <c r="B312" s="123"/>
      <c r="C312" s="123"/>
      <c r="D312" s="123"/>
    </row>
    <row r="313" spans="2:4" s="121" customFormat="1">
      <c r="B313" s="123"/>
      <c r="C313" s="123"/>
      <c r="D313" s="123"/>
    </row>
    <row r="314" spans="2:4" s="121" customFormat="1">
      <c r="B314" s="123"/>
      <c r="C314" s="123"/>
      <c r="D314" s="123"/>
    </row>
    <row r="315" spans="2:4" s="121" customFormat="1">
      <c r="B315" s="123"/>
      <c r="C315" s="123"/>
      <c r="D315" s="123"/>
    </row>
    <row r="316" spans="2:4" s="121" customFormat="1">
      <c r="B316" s="123"/>
      <c r="C316" s="123"/>
      <c r="D316" s="123"/>
    </row>
    <row r="317" spans="2:4" s="121" customFormat="1">
      <c r="B317" s="123"/>
      <c r="C317" s="123"/>
      <c r="D317" s="123"/>
    </row>
    <row r="318" spans="2:4" s="121" customFormat="1">
      <c r="B318" s="123"/>
      <c r="C318" s="123"/>
      <c r="D318" s="123"/>
    </row>
    <row r="319" spans="2:4" s="121" customFormat="1">
      <c r="B319" s="123"/>
      <c r="C319" s="123"/>
      <c r="D319" s="123"/>
    </row>
    <row r="320" spans="2:4" s="121" customFormat="1">
      <c r="B320" s="123"/>
      <c r="C320" s="123"/>
      <c r="D320" s="123"/>
    </row>
    <row r="321" spans="2:4" s="121" customFormat="1">
      <c r="B321" s="123"/>
      <c r="C321" s="123"/>
      <c r="D321" s="123"/>
    </row>
    <row r="322" spans="2:4" s="121" customFormat="1">
      <c r="B322" s="123"/>
      <c r="C322" s="123"/>
      <c r="D322" s="123"/>
    </row>
    <row r="323" spans="2:4" s="121" customFormat="1">
      <c r="B323" s="123"/>
      <c r="C323" s="123"/>
      <c r="D323" s="123"/>
    </row>
    <row r="324" spans="2:4" s="121" customFormat="1">
      <c r="B324" s="123"/>
      <c r="C324" s="123"/>
      <c r="D324" s="123"/>
    </row>
    <row r="325" spans="2:4" s="121" customFormat="1">
      <c r="B325" s="123"/>
      <c r="C325" s="123"/>
      <c r="D325" s="123"/>
    </row>
    <row r="326" spans="2:4" s="121" customFormat="1">
      <c r="B326" s="123"/>
      <c r="C326" s="123"/>
      <c r="D326" s="123"/>
    </row>
    <row r="327" spans="2:4" s="121" customFormat="1">
      <c r="B327" s="123"/>
      <c r="C327" s="123"/>
      <c r="D327" s="123"/>
    </row>
    <row r="328" spans="2:4" s="121" customFormat="1">
      <c r="B328" s="123"/>
      <c r="C328" s="123"/>
      <c r="D328" s="123"/>
    </row>
    <row r="329" spans="2:4" s="121" customFormat="1">
      <c r="B329" s="123"/>
      <c r="C329" s="123"/>
      <c r="D329" s="123"/>
    </row>
    <row r="330" spans="2:4" s="121" customFormat="1">
      <c r="B330" s="123"/>
      <c r="C330" s="123"/>
      <c r="D330" s="123"/>
    </row>
    <row r="331" spans="2:4" s="121" customFormat="1">
      <c r="B331" s="123"/>
      <c r="C331" s="123"/>
      <c r="D331" s="123"/>
    </row>
    <row r="332" spans="2:4" s="121" customFormat="1">
      <c r="B332" s="123"/>
      <c r="C332" s="123"/>
      <c r="D332" s="123"/>
    </row>
    <row r="333" spans="2:4" s="121" customFormat="1">
      <c r="B333" s="123"/>
      <c r="C333" s="123"/>
      <c r="D333" s="123"/>
    </row>
    <row r="334" spans="2:4" s="121" customFormat="1">
      <c r="B334" s="123"/>
      <c r="C334" s="123"/>
      <c r="D334" s="123"/>
    </row>
    <row r="335" spans="2:4" s="121" customFormat="1">
      <c r="B335" s="123"/>
      <c r="C335" s="123"/>
      <c r="D335" s="123"/>
    </row>
    <row r="336" spans="2:4" s="121" customFormat="1">
      <c r="B336" s="123"/>
      <c r="C336" s="123"/>
      <c r="D336" s="123"/>
    </row>
    <row r="337" spans="2:4" s="121" customFormat="1">
      <c r="B337" s="123"/>
      <c r="C337" s="123"/>
      <c r="D337" s="123"/>
    </row>
    <row r="338" spans="2:4" s="121" customFormat="1">
      <c r="B338" s="123"/>
      <c r="C338" s="123"/>
      <c r="D338" s="123"/>
    </row>
    <row r="339" spans="2:4" s="121" customFormat="1">
      <c r="B339" s="123"/>
      <c r="C339" s="123"/>
      <c r="D339" s="123"/>
    </row>
    <row r="340" spans="2:4" s="121" customFormat="1">
      <c r="B340" s="123"/>
      <c r="C340" s="123"/>
      <c r="D340" s="123"/>
    </row>
    <row r="341" spans="2:4" s="121" customFormat="1">
      <c r="B341" s="123"/>
      <c r="C341" s="123"/>
      <c r="D341" s="123"/>
    </row>
    <row r="342" spans="2:4" s="121" customFormat="1">
      <c r="B342" s="123"/>
      <c r="C342" s="123"/>
      <c r="D342" s="123"/>
    </row>
    <row r="343" spans="2:4" s="121" customFormat="1">
      <c r="B343" s="123"/>
      <c r="C343" s="123"/>
      <c r="D343" s="123"/>
    </row>
    <row r="344" spans="2:4" s="121" customFormat="1">
      <c r="B344" s="123"/>
      <c r="C344" s="123"/>
      <c r="D344" s="123"/>
    </row>
    <row r="345" spans="2:4" s="121" customFormat="1">
      <c r="B345" s="123"/>
      <c r="C345" s="123"/>
      <c r="D345" s="123"/>
    </row>
    <row r="346" spans="2:4" s="121" customFormat="1">
      <c r="B346" s="123"/>
      <c r="C346" s="123"/>
      <c r="D346" s="123"/>
    </row>
    <row r="347" spans="2:4" s="121" customFormat="1">
      <c r="B347" s="123"/>
      <c r="C347" s="123"/>
      <c r="D347" s="123"/>
    </row>
    <row r="348" spans="2:4" s="121" customFormat="1">
      <c r="B348" s="123"/>
      <c r="C348" s="123"/>
      <c r="D348" s="123"/>
    </row>
    <row r="349" spans="2:4" s="121" customFormat="1">
      <c r="B349" s="123"/>
      <c r="C349" s="123"/>
      <c r="D349" s="123"/>
    </row>
    <row r="350" spans="2:4" s="121" customFormat="1">
      <c r="B350" s="123"/>
      <c r="C350" s="123"/>
      <c r="D350" s="123"/>
    </row>
    <row r="351" spans="2:4" s="121" customFormat="1">
      <c r="B351" s="123"/>
      <c r="C351" s="123"/>
      <c r="D351" s="123"/>
    </row>
    <row r="352" spans="2:4" s="121" customFormat="1">
      <c r="B352" s="123"/>
      <c r="C352" s="123"/>
      <c r="D352" s="123"/>
    </row>
    <row r="353" spans="2:7" s="121" customFormat="1">
      <c r="B353" s="123"/>
      <c r="C353" s="123"/>
      <c r="D353" s="123"/>
    </row>
    <row r="354" spans="2:7" s="121" customFormat="1">
      <c r="B354" s="123"/>
      <c r="C354" s="123"/>
      <c r="D354" s="123"/>
    </row>
    <row r="355" spans="2:7" s="121" customFormat="1">
      <c r="B355" s="123"/>
      <c r="C355" s="123"/>
      <c r="D355" s="123"/>
    </row>
    <row r="356" spans="2:7" s="121" customFormat="1">
      <c r="B356" s="123"/>
      <c r="C356" s="123"/>
      <c r="D356" s="123"/>
    </row>
    <row r="357" spans="2:7" s="121" customFormat="1">
      <c r="B357" s="123"/>
      <c r="C357" s="123"/>
      <c r="D357" s="123"/>
    </row>
    <row r="358" spans="2:7" s="121" customFormat="1">
      <c r="B358" s="123"/>
      <c r="C358" s="123"/>
      <c r="D358" s="123"/>
    </row>
    <row r="359" spans="2:7" s="121" customFormat="1">
      <c r="B359" s="123"/>
      <c r="C359" s="123"/>
      <c r="D359" s="123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18 B220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I28" sqref="I28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169</v>
      </c>
      <c r="C1" s="78" t="s" vm="1">
        <v>240</v>
      </c>
    </row>
    <row r="2" spans="2:63">
      <c r="B2" s="57" t="s">
        <v>168</v>
      </c>
      <c r="C2" s="78" t="s">
        <v>241</v>
      </c>
    </row>
    <row r="3" spans="2:63">
      <c r="B3" s="57" t="s">
        <v>170</v>
      </c>
      <c r="C3" s="78" t="s">
        <v>242</v>
      </c>
    </row>
    <row r="4" spans="2:63">
      <c r="B4" s="57" t="s">
        <v>171</v>
      </c>
      <c r="C4" s="78">
        <v>2142</v>
      </c>
    </row>
    <row r="6" spans="2:63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/>
      <c r="BK6" s="3"/>
    </row>
    <row r="7" spans="2:63" ht="26.25" customHeight="1">
      <c r="B7" s="142" t="s">
        <v>80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BH7" s="3"/>
      <c r="BK7" s="3"/>
    </row>
    <row r="8" spans="2:63" s="3" customFormat="1" ht="74.25" customHeight="1">
      <c r="B8" s="23" t="s">
        <v>105</v>
      </c>
      <c r="C8" s="31" t="s">
        <v>37</v>
      </c>
      <c r="D8" s="31" t="s">
        <v>109</v>
      </c>
      <c r="E8" s="31" t="s">
        <v>107</v>
      </c>
      <c r="F8" s="31" t="s">
        <v>52</v>
      </c>
      <c r="G8" s="31" t="s">
        <v>91</v>
      </c>
      <c r="H8" s="31" t="s">
        <v>224</v>
      </c>
      <c r="I8" s="31" t="s">
        <v>223</v>
      </c>
      <c r="J8" s="31" t="s">
        <v>238</v>
      </c>
      <c r="K8" s="31" t="s">
        <v>49</v>
      </c>
      <c r="L8" s="31" t="s">
        <v>48</v>
      </c>
      <c r="M8" s="31" t="s">
        <v>172</v>
      </c>
      <c r="N8" s="15" t="s">
        <v>174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231</v>
      </c>
      <c r="I9" s="33"/>
      <c r="J9" s="17" t="s">
        <v>227</v>
      </c>
      <c r="K9" s="33" t="s">
        <v>227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97" t="s">
        <v>29</v>
      </c>
      <c r="C11" s="99"/>
      <c r="D11" s="99"/>
      <c r="E11" s="99"/>
      <c r="F11" s="99"/>
      <c r="G11" s="99"/>
      <c r="H11" s="100"/>
      <c r="I11" s="101"/>
      <c r="J11" s="100">
        <v>88.66400999999999</v>
      </c>
      <c r="K11" s="100">
        <v>202641.69500240593</v>
      </c>
      <c r="L11" s="99"/>
      <c r="M11" s="102">
        <f>K11/$K$11</f>
        <v>1</v>
      </c>
      <c r="N11" s="102">
        <f>K11/'סכום נכסי הקרן'!$C$42</f>
        <v>0.24091361785610368</v>
      </c>
      <c r="O11" s="5"/>
      <c r="BH11" s="1"/>
      <c r="BI11" s="3"/>
      <c r="BK11" s="1"/>
    </row>
    <row r="12" spans="2:63" ht="20.25">
      <c r="B12" s="81" t="s">
        <v>219</v>
      </c>
      <c r="C12" s="82"/>
      <c r="D12" s="82"/>
      <c r="E12" s="82"/>
      <c r="F12" s="82"/>
      <c r="G12" s="82"/>
      <c r="H12" s="90"/>
      <c r="I12" s="92"/>
      <c r="J12" s="82"/>
      <c r="K12" s="90">
        <v>4283.2861824049996</v>
      </c>
      <c r="L12" s="82"/>
      <c r="M12" s="91">
        <f t="shared" ref="M12:M21" si="0">K12/$K$11</f>
        <v>2.1137240202980658E-2</v>
      </c>
      <c r="N12" s="91">
        <f>K12/'סכום נכסי הקרן'!$C$42</f>
        <v>5.0922490087935545E-3</v>
      </c>
      <c r="BI12" s="4"/>
    </row>
    <row r="13" spans="2:63">
      <c r="B13" s="98" t="s">
        <v>54</v>
      </c>
      <c r="C13" s="82"/>
      <c r="D13" s="82"/>
      <c r="E13" s="82"/>
      <c r="F13" s="82"/>
      <c r="G13" s="82"/>
      <c r="H13" s="90"/>
      <c r="I13" s="92"/>
      <c r="J13" s="82"/>
      <c r="K13" s="90">
        <v>4283.2861824049996</v>
      </c>
      <c r="L13" s="82"/>
      <c r="M13" s="91">
        <f t="shared" si="0"/>
        <v>2.1137240202980658E-2</v>
      </c>
      <c r="N13" s="91">
        <f>K13/'סכום נכסי הקרן'!$C$42</f>
        <v>5.0922490087935545E-3</v>
      </c>
    </row>
    <row r="14" spans="2:63">
      <c r="B14" s="86" t="s">
        <v>787</v>
      </c>
      <c r="C14" s="80" t="s">
        <v>788</v>
      </c>
      <c r="D14" s="93" t="s">
        <v>110</v>
      </c>
      <c r="E14" s="80" t="s">
        <v>789</v>
      </c>
      <c r="F14" s="93" t="s">
        <v>790</v>
      </c>
      <c r="G14" s="93" t="s">
        <v>154</v>
      </c>
      <c r="H14" s="87">
        <v>63523.055810999998</v>
      </c>
      <c r="I14" s="89">
        <v>2097</v>
      </c>
      <c r="J14" s="80"/>
      <c r="K14" s="87">
        <v>1332.0784803669999</v>
      </c>
      <c r="L14" s="88">
        <v>2.4114446322579587E-3</v>
      </c>
      <c r="M14" s="88">
        <f t="shared" si="0"/>
        <v>6.5735656245432825E-3</v>
      </c>
      <c r="N14" s="88">
        <f>K14/'סכום נכסי הקרן'!$C$42</f>
        <v>1.5836614768232398E-3</v>
      </c>
    </row>
    <row r="15" spans="2:63">
      <c r="B15" s="86" t="s">
        <v>791</v>
      </c>
      <c r="C15" s="80" t="s">
        <v>792</v>
      </c>
      <c r="D15" s="93" t="s">
        <v>110</v>
      </c>
      <c r="E15" s="80" t="s">
        <v>793</v>
      </c>
      <c r="F15" s="93" t="s">
        <v>790</v>
      </c>
      <c r="G15" s="93" t="s">
        <v>154</v>
      </c>
      <c r="H15" s="87">
        <v>78.182848000000007</v>
      </c>
      <c r="I15" s="89">
        <v>1148</v>
      </c>
      <c r="J15" s="80"/>
      <c r="K15" s="87">
        <v>0.89753909499999995</v>
      </c>
      <c r="L15" s="88">
        <v>1.1121600268570177E-4</v>
      </c>
      <c r="M15" s="88">
        <f t="shared" si="0"/>
        <v>4.4291925952817539E-6</v>
      </c>
      <c r="N15" s="88">
        <f>K15/'סכום נכסי הקרן'!$C$42</f>
        <v>1.0670528123107925E-6</v>
      </c>
    </row>
    <row r="16" spans="2:63" ht="20.25">
      <c r="B16" s="86" t="s">
        <v>794</v>
      </c>
      <c r="C16" s="80" t="s">
        <v>795</v>
      </c>
      <c r="D16" s="93" t="s">
        <v>110</v>
      </c>
      <c r="E16" s="80" t="s">
        <v>793</v>
      </c>
      <c r="F16" s="93" t="s">
        <v>790</v>
      </c>
      <c r="G16" s="93" t="s">
        <v>154</v>
      </c>
      <c r="H16" s="87">
        <v>44955.137599999995</v>
      </c>
      <c r="I16" s="89">
        <v>2078</v>
      </c>
      <c r="J16" s="80"/>
      <c r="K16" s="87">
        <v>934.16775932799987</v>
      </c>
      <c r="L16" s="88">
        <v>6.5215054452118974E-4</v>
      </c>
      <c r="M16" s="88">
        <f t="shared" si="0"/>
        <v>4.6099484082824547E-3</v>
      </c>
      <c r="N16" s="88">
        <f>K16/'סכום נכסי הקרן'!$C$42</f>
        <v>1.1105993491693127E-3</v>
      </c>
      <c r="BH16" s="4"/>
    </row>
    <row r="17" spans="2:14">
      <c r="B17" s="86" t="s">
        <v>796</v>
      </c>
      <c r="C17" s="80" t="s">
        <v>797</v>
      </c>
      <c r="D17" s="93" t="s">
        <v>110</v>
      </c>
      <c r="E17" s="80" t="s">
        <v>798</v>
      </c>
      <c r="F17" s="93" t="s">
        <v>790</v>
      </c>
      <c r="G17" s="93" t="s">
        <v>154</v>
      </c>
      <c r="H17" s="87">
        <v>1.2118E-2</v>
      </c>
      <c r="I17" s="89">
        <v>15320</v>
      </c>
      <c r="J17" s="80"/>
      <c r="K17" s="87">
        <v>1.8565490000000001E-3</v>
      </c>
      <c r="L17" s="88">
        <v>1.4209359040414475E-9</v>
      </c>
      <c r="M17" s="88">
        <f t="shared" si="0"/>
        <v>9.1617324853996984E-9</v>
      </c>
      <c r="N17" s="88">
        <f>K17/'סכום נכסי הקרן'!$C$42</f>
        <v>2.207186118887434E-9</v>
      </c>
    </row>
    <row r="18" spans="2:14">
      <c r="B18" s="86" t="s">
        <v>799</v>
      </c>
      <c r="C18" s="80" t="s">
        <v>800</v>
      </c>
      <c r="D18" s="93" t="s">
        <v>110</v>
      </c>
      <c r="E18" s="80" t="s">
        <v>798</v>
      </c>
      <c r="F18" s="93" t="s">
        <v>790</v>
      </c>
      <c r="G18" s="93" t="s">
        <v>154</v>
      </c>
      <c r="H18" s="87">
        <v>2174.4604599999998</v>
      </c>
      <c r="I18" s="89">
        <v>20360</v>
      </c>
      <c r="J18" s="80"/>
      <c r="K18" s="87">
        <v>442.72014965599999</v>
      </c>
      <c r="L18" s="88">
        <v>3.0867732802229269E-4</v>
      </c>
      <c r="M18" s="88">
        <f t="shared" si="0"/>
        <v>2.1847436168096778E-3</v>
      </c>
      <c r="N18" s="88">
        <f>K18/'סכום נכסי הקרן'!$C$42</f>
        <v>5.2633448881364857E-4</v>
      </c>
    </row>
    <row r="19" spans="2:14">
      <c r="B19" s="86" t="s">
        <v>801</v>
      </c>
      <c r="C19" s="80" t="s">
        <v>802</v>
      </c>
      <c r="D19" s="93" t="s">
        <v>110</v>
      </c>
      <c r="E19" s="80" t="s">
        <v>798</v>
      </c>
      <c r="F19" s="93" t="s">
        <v>790</v>
      </c>
      <c r="G19" s="93" t="s">
        <v>154</v>
      </c>
      <c r="H19" s="87">
        <v>977.28559999999993</v>
      </c>
      <c r="I19" s="89">
        <v>14100</v>
      </c>
      <c r="J19" s="80"/>
      <c r="K19" s="87">
        <v>137.79726959999999</v>
      </c>
      <c r="L19" s="88">
        <v>7.1110856276678782E-5</v>
      </c>
      <c r="M19" s="88">
        <f t="shared" si="0"/>
        <v>6.8000452522055715E-4</v>
      </c>
      <c r="N19" s="88">
        <f>K19/'סכום נכסי הקרן'!$C$42</f>
        <v>1.6382235032940653E-4</v>
      </c>
    </row>
    <row r="20" spans="2:14">
      <c r="B20" s="86" t="s">
        <v>803</v>
      </c>
      <c r="C20" s="80" t="s">
        <v>804</v>
      </c>
      <c r="D20" s="93" t="s">
        <v>110</v>
      </c>
      <c r="E20" s="80" t="s">
        <v>805</v>
      </c>
      <c r="F20" s="93" t="s">
        <v>790</v>
      </c>
      <c r="G20" s="93" t="s">
        <v>154</v>
      </c>
      <c r="H20" s="87">
        <v>2.3064000000000001E-2</v>
      </c>
      <c r="I20" s="89">
        <v>1536</v>
      </c>
      <c r="J20" s="80"/>
      <c r="K20" s="87">
        <v>3.54266E-4</v>
      </c>
      <c r="L20" s="88">
        <v>2.839566837523295E-10</v>
      </c>
      <c r="M20" s="88">
        <f t="shared" si="0"/>
        <v>1.7482384362990738E-9</v>
      </c>
      <c r="N20" s="88">
        <f>K20/'סכום נכסי הקרן'!$C$42</f>
        <v>4.2117444656390738E-10</v>
      </c>
    </row>
    <row r="21" spans="2:14">
      <c r="B21" s="86" t="s">
        <v>806</v>
      </c>
      <c r="C21" s="80" t="s">
        <v>807</v>
      </c>
      <c r="D21" s="93" t="s">
        <v>110</v>
      </c>
      <c r="E21" s="80" t="s">
        <v>805</v>
      </c>
      <c r="F21" s="93" t="s">
        <v>790</v>
      </c>
      <c r="G21" s="93" t="s">
        <v>154</v>
      </c>
      <c r="H21" s="87">
        <v>69387.277600000001</v>
      </c>
      <c r="I21" s="89">
        <v>2069</v>
      </c>
      <c r="J21" s="80"/>
      <c r="K21" s="87">
        <v>1435.622773544</v>
      </c>
      <c r="L21" s="88">
        <v>1.2141638549274317E-3</v>
      </c>
      <c r="M21" s="88">
        <f t="shared" si="0"/>
        <v>7.0845379255584841E-3</v>
      </c>
      <c r="N21" s="88">
        <f>K21/'סכום נכסי הקרן'!$C$42</f>
        <v>1.7067616624850703E-3</v>
      </c>
    </row>
    <row r="22" spans="2:14">
      <c r="B22" s="83"/>
      <c r="C22" s="80"/>
      <c r="D22" s="80"/>
      <c r="E22" s="80"/>
      <c r="F22" s="80"/>
      <c r="G22" s="80"/>
      <c r="H22" s="87"/>
      <c r="I22" s="89"/>
      <c r="J22" s="80"/>
      <c r="K22" s="80"/>
      <c r="L22" s="80"/>
      <c r="M22" s="88"/>
      <c r="N22" s="80"/>
    </row>
    <row r="23" spans="2:14">
      <c r="B23" s="81" t="s">
        <v>218</v>
      </c>
      <c r="C23" s="82"/>
      <c r="D23" s="82"/>
      <c r="E23" s="82"/>
      <c r="F23" s="82"/>
      <c r="G23" s="82"/>
      <c r="H23" s="90"/>
      <c r="I23" s="92"/>
      <c r="J23" s="90">
        <v>88.66400999999999</v>
      </c>
      <c r="K23" s="90">
        <v>198358.40882000094</v>
      </c>
      <c r="L23" s="82"/>
      <c r="M23" s="91">
        <f t="shared" ref="M23:M72" si="1">K23/$K$11</f>
        <v>0.97886275979701942</v>
      </c>
      <c r="N23" s="91">
        <f>K23/'סכום נכסי הקרן'!$C$42</f>
        <v>0.23582136884731014</v>
      </c>
    </row>
    <row r="24" spans="2:14">
      <c r="B24" s="98" t="s">
        <v>55</v>
      </c>
      <c r="C24" s="82"/>
      <c r="D24" s="82"/>
      <c r="E24" s="82"/>
      <c r="F24" s="82"/>
      <c r="G24" s="82"/>
      <c r="H24" s="90"/>
      <c r="I24" s="92"/>
      <c r="J24" s="90">
        <v>88.66400999999999</v>
      </c>
      <c r="K24" s="90">
        <v>198358.40882000094</v>
      </c>
      <c r="L24" s="82"/>
      <c r="M24" s="91">
        <f t="shared" si="1"/>
        <v>0.97886275979701942</v>
      </c>
      <c r="N24" s="91">
        <f>K24/'סכום נכסי הקרן'!$C$42</f>
        <v>0.23582136884731014</v>
      </c>
    </row>
    <row r="25" spans="2:14">
      <c r="B25" s="86" t="s">
        <v>808</v>
      </c>
      <c r="C25" s="80" t="s">
        <v>809</v>
      </c>
      <c r="D25" s="93" t="s">
        <v>26</v>
      </c>
      <c r="E25" s="80"/>
      <c r="F25" s="93" t="s">
        <v>790</v>
      </c>
      <c r="G25" s="93" t="s">
        <v>153</v>
      </c>
      <c r="H25" s="87">
        <v>8355</v>
      </c>
      <c r="I25" s="89">
        <v>6165.6</v>
      </c>
      <c r="J25" s="80"/>
      <c r="K25" s="87">
        <v>1870.9735200000002</v>
      </c>
      <c r="L25" s="88">
        <v>3.2008704222141559E-4</v>
      </c>
      <c r="M25" s="88">
        <f t="shared" si="1"/>
        <v>9.2329148745907714E-3</v>
      </c>
      <c r="N25" s="88">
        <f>K25/'סכום נכסי הקרן'!$C$42</f>
        <v>2.224334925795097E-3</v>
      </c>
    </row>
    <row r="26" spans="2:14">
      <c r="B26" s="86" t="s">
        <v>810</v>
      </c>
      <c r="C26" s="80" t="s">
        <v>811</v>
      </c>
      <c r="D26" s="93" t="s">
        <v>604</v>
      </c>
      <c r="E26" s="80"/>
      <c r="F26" s="93" t="s">
        <v>790</v>
      </c>
      <c r="G26" s="93" t="s">
        <v>153</v>
      </c>
      <c r="H26" s="87">
        <v>5109</v>
      </c>
      <c r="I26" s="89">
        <v>4677</v>
      </c>
      <c r="J26" s="80"/>
      <c r="K26" s="87">
        <v>867.85888999999997</v>
      </c>
      <c r="L26" s="88">
        <v>4.5033054208902599E-5</v>
      </c>
      <c r="M26" s="88">
        <f t="shared" si="1"/>
        <v>4.2827261684210451E-3</v>
      </c>
      <c r="N26" s="88">
        <f>K26/'סכום נכסי הקרן'!$C$42</f>
        <v>1.0317670555213228E-3</v>
      </c>
    </row>
    <row r="27" spans="2:14">
      <c r="B27" s="86" t="s">
        <v>812</v>
      </c>
      <c r="C27" s="80" t="s">
        <v>813</v>
      </c>
      <c r="D27" s="93" t="s">
        <v>604</v>
      </c>
      <c r="E27" s="80"/>
      <c r="F27" s="93" t="s">
        <v>790</v>
      </c>
      <c r="G27" s="93" t="s">
        <v>153</v>
      </c>
      <c r="H27" s="87">
        <v>4749</v>
      </c>
      <c r="I27" s="89">
        <v>11385</v>
      </c>
      <c r="J27" s="80"/>
      <c r="K27" s="87">
        <v>1963.7266999999999</v>
      </c>
      <c r="L27" s="88">
        <v>4.2609793027842739E-5</v>
      </c>
      <c r="M27" s="88">
        <f t="shared" si="1"/>
        <v>9.6906349898853977E-3</v>
      </c>
      <c r="N27" s="88">
        <f>K27/'סכום נכסי הקרן'!$C$42</f>
        <v>2.3346059347362381E-3</v>
      </c>
    </row>
    <row r="28" spans="2:14">
      <c r="B28" s="86" t="s">
        <v>814</v>
      </c>
      <c r="C28" s="80" t="s">
        <v>815</v>
      </c>
      <c r="D28" s="93" t="s">
        <v>114</v>
      </c>
      <c r="E28" s="80"/>
      <c r="F28" s="93" t="s">
        <v>790</v>
      </c>
      <c r="G28" s="93" t="s">
        <v>163</v>
      </c>
      <c r="H28" s="87">
        <v>434663</v>
      </c>
      <c r="I28" s="89">
        <v>1684</v>
      </c>
      <c r="J28" s="80"/>
      <c r="K28" s="87">
        <v>23992.59434</v>
      </c>
      <c r="L28" s="88">
        <v>1.744204987744655E-4</v>
      </c>
      <c r="M28" s="88">
        <f t="shared" si="1"/>
        <v>0.11839910014429725</v>
      </c>
      <c r="N28" s="88">
        <f>K28/'סכום נכסי הקרן'!$C$42</f>
        <v>2.8523955566669781E-2</v>
      </c>
    </row>
    <row r="29" spans="2:14">
      <c r="B29" s="86" t="s">
        <v>816</v>
      </c>
      <c r="C29" s="80" t="s">
        <v>817</v>
      </c>
      <c r="D29" s="93" t="s">
        <v>26</v>
      </c>
      <c r="E29" s="80"/>
      <c r="F29" s="93" t="s">
        <v>790</v>
      </c>
      <c r="G29" s="93" t="s">
        <v>155</v>
      </c>
      <c r="H29" s="87">
        <v>19082</v>
      </c>
      <c r="I29" s="89">
        <v>1004.4</v>
      </c>
      <c r="J29" s="80"/>
      <c r="K29" s="87">
        <v>781.62621999999999</v>
      </c>
      <c r="L29" s="88">
        <v>4.0088235294117648E-4</v>
      </c>
      <c r="M29" s="88">
        <f t="shared" si="1"/>
        <v>3.8571835869746344E-3</v>
      </c>
      <c r="N29" s="88">
        <f>K29/'סכום נכסי הקרן'!$C$42</f>
        <v>9.2924805267324243E-4</v>
      </c>
    </row>
    <row r="30" spans="2:14">
      <c r="B30" s="86" t="s">
        <v>818</v>
      </c>
      <c r="C30" s="80" t="s">
        <v>819</v>
      </c>
      <c r="D30" s="93" t="s">
        <v>26</v>
      </c>
      <c r="E30" s="80"/>
      <c r="F30" s="93" t="s">
        <v>790</v>
      </c>
      <c r="G30" s="93" t="s">
        <v>155</v>
      </c>
      <c r="H30" s="87">
        <v>67590</v>
      </c>
      <c r="I30" s="89">
        <v>3921</v>
      </c>
      <c r="J30" s="80"/>
      <c r="K30" s="87">
        <v>10808.06155</v>
      </c>
      <c r="L30" s="88">
        <v>1.3196220457203059E-3</v>
      </c>
      <c r="M30" s="88">
        <f t="shared" si="1"/>
        <v>5.3335822866422813E-2</v>
      </c>
      <c r="N30" s="88">
        <f>K30/'סכום נכסי הקרן'!$C$42</f>
        <v>1.2849326048082223E-2</v>
      </c>
    </row>
    <row r="31" spans="2:14">
      <c r="B31" s="86" t="s">
        <v>820</v>
      </c>
      <c r="C31" s="80" t="s">
        <v>821</v>
      </c>
      <c r="D31" s="93" t="s">
        <v>26</v>
      </c>
      <c r="E31" s="80"/>
      <c r="F31" s="93" t="s">
        <v>790</v>
      </c>
      <c r="G31" s="93" t="s">
        <v>155</v>
      </c>
      <c r="H31" s="87">
        <v>40155</v>
      </c>
      <c r="I31" s="89">
        <v>3524.5</v>
      </c>
      <c r="J31" s="80"/>
      <c r="K31" s="87">
        <v>5771.7254899999998</v>
      </c>
      <c r="L31" s="88">
        <v>3.3717120454633239E-3</v>
      </c>
      <c r="M31" s="88">
        <f t="shared" si="1"/>
        <v>2.8482418141693264E-2</v>
      </c>
      <c r="N31" s="88">
        <f>K31/'סכום נכסי הקרן'!$C$42</f>
        <v>6.8618023998056462E-3</v>
      </c>
    </row>
    <row r="32" spans="2:14">
      <c r="B32" s="86" t="s">
        <v>822</v>
      </c>
      <c r="C32" s="80" t="s">
        <v>823</v>
      </c>
      <c r="D32" s="93" t="s">
        <v>604</v>
      </c>
      <c r="E32" s="80"/>
      <c r="F32" s="93" t="s">
        <v>790</v>
      </c>
      <c r="G32" s="93" t="s">
        <v>153</v>
      </c>
      <c r="H32" s="87">
        <v>58424</v>
      </c>
      <c r="I32" s="89">
        <v>2571</v>
      </c>
      <c r="J32" s="80"/>
      <c r="K32" s="87">
        <v>5455.5583399999996</v>
      </c>
      <c r="L32" s="88">
        <v>6.7868165605066289E-5</v>
      </c>
      <c r="M32" s="88">
        <f t="shared" si="1"/>
        <v>2.6922190617953659E-2</v>
      </c>
      <c r="N32" s="88">
        <f>K32/'סכום נכסי הקרן'!$C$42</f>
        <v>6.4859223423828676E-3</v>
      </c>
    </row>
    <row r="33" spans="2:14">
      <c r="B33" s="86" t="s">
        <v>824</v>
      </c>
      <c r="C33" s="80" t="s">
        <v>825</v>
      </c>
      <c r="D33" s="93" t="s">
        <v>604</v>
      </c>
      <c r="E33" s="80"/>
      <c r="F33" s="93" t="s">
        <v>790</v>
      </c>
      <c r="G33" s="93" t="s">
        <v>153</v>
      </c>
      <c r="H33" s="87">
        <v>10250</v>
      </c>
      <c r="I33" s="89">
        <v>9175</v>
      </c>
      <c r="J33" s="80"/>
      <c r="K33" s="87">
        <v>3415.6689999999999</v>
      </c>
      <c r="L33" s="88">
        <v>4.8073467740057934E-5</v>
      </c>
      <c r="M33" s="88">
        <f t="shared" si="1"/>
        <v>1.6855706817688464E-2</v>
      </c>
      <c r="N33" s="88">
        <f>K33/'סכום נכסי הקרן'!$C$42</f>
        <v>4.06076931097112E-3</v>
      </c>
    </row>
    <row r="34" spans="2:14">
      <c r="B34" s="86" t="s">
        <v>826</v>
      </c>
      <c r="C34" s="80" t="s">
        <v>827</v>
      </c>
      <c r="D34" s="93" t="s">
        <v>26</v>
      </c>
      <c r="E34" s="80"/>
      <c r="F34" s="93" t="s">
        <v>790</v>
      </c>
      <c r="G34" s="93" t="s">
        <v>162</v>
      </c>
      <c r="H34" s="87">
        <v>34721</v>
      </c>
      <c r="I34" s="89">
        <v>3481</v>
      </c>
      <c r="J34" s="80"/>
      <c r="K34" s="87">
        <v>3269.60754</v>
      </c>
      <c r="L34" s="88">
        <v>6.453449617974035E-4</v>
      </c>
      <c r="M34" s="88">
        <f t="shared" si="1"/>
        <v>1.6134920012197788E-2</v>
      </c>
      <c r="N34" s="88">
        <f>K34/'סכום נכסי הקרן'!$C$42</f>
        <v>3.8871219539574177E-3</v>
      </c>
    </row>
    <row r="35" spans="2:14">
      <c r="B35" s="86" t="s">
        <v>828</v>
      </c>
      <c r="C35" s="80" t="s">
        <v>829</v>
      </c>
      <c r="D35" s="93" t="s">
        <v>604</v>
      </c>
      <c r="E35" s="80"/>
      <c r="F35" s="93" t="s">
        <v>790</v>
      </c>
      <c r="G35" s="93" t="s">
        <v>153</v>
      </c>
      <c r="H35" s="87">
        <v>11013</v>
      </c>
      <c r="I35" s="89">
        <v>7503</v>
      </c>
      <c r="J35" s="80"/>
      <c r="K35" s="87">
        <v>3001.1411699999999</v>
      </c>
      <c r="L35" s="88">
        <v>8.0695506902312496E-5</v>
      </c>
      <c r="M35" s="88">
        <f t="shared" si="1"/>
        <v>1.4810087183510618E-2</v>
      </c>
      <c r="N35" s="88">
        <f>K35/'סכום נכסי הקרן'!$C$42</f>
        <v>3.5679516841438563E-3</v>
      </c>
    </row>
    <row r="36" spans="2:14">
      <c r="B36" s="86" t="s">
        <v>830</v>
      </c>
      <c r="C36" s="80" t="s">
        <v>831</v>
      </c>
      <c r="D36" s="93" t="s">
        <v>26</v>
      </c>
      <c r="E36" s="80"/>
      <c r="F36" s="93" t="s">
        <v>790</v>
      </c>
      <c r="G36" s="93" t="s">
        <v>155</v>
      </c>
      <c r="H36" s="87">
        <v>8705.0000000000018</v>
      </c>
      <c r="I36" s="89">
        <v>4565</v>
      </c>
      <c r="J36" s="80"/>
      <c r="K36" s="87">
        <v>1620.6083700000001</v>
      </c>
      <c r="L36" s="88">
        <v>1.1700268817204304E-3</v>
      </c>
      <c r="M36" s="88">
        <f t="shared" si="1"/>
        <v>7.9974082825390834E-3</v>
      </c>
      <c r="N36" s="88">
        <f>K36/'סכום נכסי הקרן'!$C$42</f>
        <v>1.9266845628188596E-3</v>
      </c>
    </row>
    <row r="37" spans="2:14">
      <c r="B37" s="86" t="s">
        <v>832</v>
      </c>
      <c r="C37" s="80" t="s">
        <v>833</v>
      </c>
      <c r="D37" s="93" t="s">
        <v>129</v>
      </c>
      <c r="E37" s="80"/>
      <c r="F37" s="93" t="s">
        <v>790</v>
      </c>
      <c r="G37" s="93" t="s">
        <v>153</v>
      </c>
      <c r="H37" s="87">
        <v>2763</v>
      </c>
      <c r="I37" s="89">
        <v>12604</v>
      </c>
      <c r="J37" s="80"/>
      <c r="K37" s="87">
        <v>1264.83863</v>
      </c>
      <c r="L37" s="88">
        <v>5.023636363636364E-4</v>
      </c>
      <c r="M37" s="88">
        <f t="shared" si="1"/>
        <v>6.2417491621602492E-3</v>
      </c>
      <c r="N37" s="88">
        <f>K37/'סכום נכסי הקרן'!$C$42</f>
        <v>1.5037223724063296E-3</v>
      </c>
    </row>
    <row r="38" spans="2:14">
      <c r="B38" s="86" t="s">
        <v>834</v>
      </c>
      <c r="C38" s="80" t="s">
        <v>835</v>
      </c>
      <c r="D38" s="93" t="s">
        <v>113</v>
      </c>
      <c r="E38" s="80"/>
      <c r="F38" s="93" t="s">
        <v>790</v>
      </c>
      <c r="G38" s="93" t="s">
        <v>153</v>
      </c>
      <c r="H38" s="87">
        <v>123798.00000000001</v>
      </c>
      <c r="I38" s="89">
        <v>2821</v>
      </c>
      <c r="J38" s="80"/>
      <c r="K38" s="87">
        <v>12684.184610000295</v>
      </c>
      <c r="L38" s="88">
        <v>2.7303139869024593E-4</v>
      </c>
      <c r="M38" s="88">
        <f t="shared" si="1"/>
        <v>6.2594149786645334E-2</v>
      </c>
      <c r="N38" s="88">
        <f>K38/'סכום נכסי הקרן'!$C$42</f>
        <v>1.5079783081727588E-2</v>
      </c>
    </row>
    <row r="39" spans="2:14">
      <c r="B39" s="86" t="s">
        <v>836</v>
      </c>
      <c r="C39" s="80" t="s">
        <v>837</v>
      </c>
      <c r="D39" s="93" t="s">
        <v>604</v>
      </c>
      <c r="E39" s="80"/>
      <c r="F39" s="93" t="s">
        <v>790</v>
      </c>
      <c r="G39" s="93" t="s">
        <v>153</v>
      </c>
      <c r="H39" s="87">
        <v>2991.0000000000014</v>
      </c>
      <c r="I39" s="89">
        <v>5171</v>
      </c>
      <c r="J39" s="80"/>
      <c r="K39" s="87">
        <v>561.74187000020015</v>
      </c>
      <c r="L39" s="88">
        <v>2.6085818942961812E-6</v>
      </c>
      <c r="M39" s="88">
        <f t="shared" si="1"/>
        <v>2.7720942128594546E-3</v>
      </c>
      <c r="N39" s="88">
        <f>K39/'סכום נכסי הקרן'!$C$42</f>
        <v>6.6783524585793924E-4</v>
      </c>
    </row>
    <row r="40" spans="2:14">
      <c r="B40" s="86" t="s">
        <v>838</v>
      </c>
      <c r="C40" s="80" t="s">
        <v>839</v>
      </c>
      <c r="D40" s="93" t="s">
        <v>26</v>
      </c>
      <c r="E40" s="80"/>
      <c r="F40" s="93" t="s">
        <v>790</v>
      </c>
      <c r="G40" s="93" t="s">
        <v>155</v>
      </c>
      <c r="H40" s="87">
        <v>49041.000000000007</v>
      </c>
      <c r="I40" s="89">
        <v>2379.5</v>
      </c>
      <c r="J40" s="80"/>
      <c r="K40" s="87">
        <v>4758.9763800002002</v>
      </c>
      <c r="L40" s="88">
        <v>2.5436203319502079E-4</v>
      </c>
      <c r="M40" s="88">
        <f t="shared" si="1"/>
        <v>2.3484685024687035E-2</v>
      </c>
      <c r="N40" s="88">
        <f>K40/'סכום נכסי הקרן'!$C$42</f>
        <v>5.6577804335084135E-3</v>
      </c>
    </row>
    <row r="41" spans="2:14">
      <c r="B41" s="86" t="s">
        <v>840</v>
      </c>
      <c r="C41" s="80" t="s">
        <v>841</v>
      </c>
      <c r="D41" s="93" t="s">
        <v>604</v>
      </c>
      <c r="E41" s="80"/>
      <c r="F41" s="93" t="s">
        <v>790</v>
      </c>
      <c r="G41" s="93" t="s">
        <v>153</v>
      </c>
      <c r="H41" s="87">
        <v>12708</v>
      </c>
      <c r="I41" s="89">
        <v>18940</v>
      </c>
      <c r="J41" s="80"/>
      <c r="K41" s="87">
        <v>8741.8433599999989</v>
      </c>
      <c r="L41" s="88">
        <v>4.971830985915493E-5</v>
      </c>
      <c r="M41" s="88">
        <f t="shared" si="1"/>
        <v>4.3139410968192939E-2</v>
      </c>
      <c r="N41" s="88">
        <f>K41/'סכום נכסי הקרן'!$C$42</f>
        <v>1.0392871568528642E-2</v>
      </c>
    </row>
    <row r="42" spans="2:14">
      <c r="B42" s="86" t="s">
        <v>842</v>
      </c>
      <c r="C42" s="80" t="s">
        <v>843</v>
      </c>
      <c r="D42" s="93" t="s">
        <v>604</v>
      </c>
      <c r="E42" s="80"/>
      <c r="F42" s="93" t="s">
        <v>790</v>
      </c>
      <c r="G42" s="93" t="s">
        <v>153</v>
      </c>
      <c r="H42" s="87">
        <v>78263</v>
      </c>
      <c r="I42" s="89">
        <v>2549</v>
      </c>
      <c r="J42" s="80"/>
      <c r="K42" s="87">
        <v>7245.5634900000005</v>
      </c>
      <c r="L42" s="88">
        <v>7.5983495145631064E-3</v>
      </c>
      <c r="M42" s="88">
        <f t="shared" si="1"/>
        <v>3.5755541276507659E-2</v>
      </c>
      <c r="N42" s="88">
        <f>K42/'סכום נכסי הקרן'!$C$42</f>
        <v>8.6139968073267077E-3</v>
      </c>
    </row>
    <row r="43" spans="2:14">
      <c r="B43" s="86" t="s">
        <v>844</v>
      </c>
      <c r="C43" s="80" t="s">
        <v>845</v>
      </c>
      <c r="D43" s="93" t="s">
        <v>604</v>
      </c>
      <c r="E43" s="80"/>
      <c r="F43" s="93" t="s">
        <v>790</v>
      </c>
      <c r="G43" s="93" t="s">
        <v>153</v>
      </c>
      <c r="H43" s="87">
        <v>2386</v>
      </c>
      <c r="I43" s="89">
        <v>23153</v>
      </c>
      <c r="J43" s="80"/>
      <c r="K43" s="87">
        <v>2006.4278700000002</v>
      </c>
      <c r="L43" s="88">
        <v>1.5101265822784811E-4</v>
      </c>
      <c r="M43" s="88">
        <f t="shared" si="1"/>
        <v>9.9013575166560768E-3</v>
      </c>
      <c r="N43" s="88">
        <f>K43/'סכום נכסי הקרן'!$C$42</f>
        <v>2.3853718610243419E-3</v>
      </c>
    </row>
    <row r="44" spans="2:14">
      <c r="B44" s="86" t="s">
        <v>846</v>
      </c>
      <c r="C44" s="80" t="s">
        <v>847</v>
      </c>
      <c r="D44" s="93" t="s">
        <v>26</v>
      </c>
      <c r="E44" s="80"/>
      <c r="F44" s="93" t="s">
        <v>790</v>
      </c>
      <c r="G44" s="93" t="s">
        <v>155</v>
      </c>
      <c r="H44" s="87">
        <v>1146</v>
      </c>
      <c r="I44" s="89">
        <v>5707</v>
      </c>
      <c r="J44" s="80"/>
      <c r="K44" s="87">
        <v>266.72334000000001</v>
      </c>
      <c r="L44" s="88">
        <v>1.380722891566265E-4</v>
      </c>
      <c r="M44" s="88">
        <f t="shared" si="1"/>
        <v>1.3162312918712669E-3</v>
      </c>
      <c r="N44" s="88">
        <f>K44/'סכום נכסי הקרן'!$C$42</f>
        <v>3.1709804246012009E-4</v>
      </c>
    </row>
    <row r="45" spans="2:14">
      <c r="B45" s="86" t="s">
        <v>848</v>
      </c>
      <c r="C45" s="80" t="s">
        <v>849</v>
      </c>
      <c r="D45" s="93" t="s">
        <v>113</v>
      </c>
      <c r="E45" s="80"/>
      <c r="F45" s="93" t="s">
        <v>790</v>
      </c>
      <c r="G45" s="93" t="s">
        <v>156</v>
      </c>
      <c r="H45" s="87">
        <v>250373</v>
      </c>
      <c r="I45" s="89">
        <v>719</v>
      </c>
      <c r="J45" s="80"/>
      <c r="K45" s="87">
        <v>8519.5407200000009</v>
      </c>
      <c r="L45" s="88">
        <v>2.8268117318288038E-4</v>
      </c>
      <c r="M45" s="88">
        <f t="shared" si="1"/>
        <v>4.2042387771671817E-2</v>
      </c>
      <c r="N45" s="88">
        <f>K45/'סכום נכסי הקרן'!$C$42</f>
        <v>1.0128583741382671E-2</v>
      </c>
    </row>
    <row r="46" spans="2:14">
      <c r="B46" s="86" t="s">
        <v>850</v>
      </c>
      <c r="C46" s="80" t="s">
        <v>851</v>
      </c>
      <c r="D46" s="93" t="s">
        <v>604</v>
      </c>
      <c r="E46" s="80"/>
      <c r="F46" s="93" t="s">
        <v>790</v>
      </c>
      <c r="G46" s="93" t="s">
        <v>153</v>
      </c>
      <c r="H46" s="87">
        <v>7823</v>
      </c>
      <c r="I46" s="89">
        <v>4427</v>
      </c>
      <c r="J46" s="80"/>
      <c r="K46" s="87">
        <v>1257.84953</v>
      </c>
      <c r="L46" s="88">
        <v>5.5423308537017354E-5</v>
      </c>
      <c r="M46" s="88">
        <f t="shared" si="1"/>
        <v>6.2072592216772847E-3</v>
      </c>
      <c r="N46" s="88">
        <f>K46/'סכום נכסי הקרן'!$C$42</f>
        <v>1.4954132760649371E-3</v>
      </c>
    </row>
    <row r="47" spans="2:14">
      <c r="B47" s="86" t="s">
        <v>852</v>
      </c>
      <c r="C47" s="80" t="s">
        <v>853</v>
      </c>
      <c r="D47" s="93" t="s">
        <v>586</v>
      </c>
      <c r="E47" s="80"/>
      <c r="F47" s="93" t="s">
        <v>790</v>
      </c>
      <c r="G47" s="93" t="s">
        <v>153</v>
      </c>
      <c r="H47" s="87">
        <v>267</v>
      </c>
      <c r="I47" s="89">
        <v>11180</v>
      </c>
      <c r="J47" s="80"/>
      <c r="K47" s="87">
        <v>108.41736999999999</v>
      </c>
      <c r="L47" s="88">
        <v>3.7006237006237006E-6</v>
      </c>
      <c r="M47" s="88">
        <f t="shared" si="1"/>
        <v>5.3502005102510004E-4</v>
      </c>
      <c r="N47" s="88">
        <f>K47/'סכום נכסי הקרן'!$C$42</f>
        <v>1.2889361611801407E-4</v>
      </c>
    </row>
    <row r="48" spans="2:14">
      <c r="B48" s="86" t="s">
        <v>854</v>
      </c>
      <c r="C48" s="80" t="s">
        <v>855</v>
      </c>
      <c r="D48" s="93" t="s">
        <v>604</v>
      </c>
      <c r="E48" s="80"/>
      <c r="F48" s="93" t="s">
        <v>790</v>
      </c>
      <c r="G48" s="93" t="s">
        <v>153</v>
      </c>
      <c r="H48" s="87">
        <v>7045</v>
      </c>
      <c r="I48" s="89">
        <v>15309</v>
      </c>
      <c r="J48" s="80"/>
      <c r="K48" s="87">
        <v>3917.1811899999998</v>
      </c>
      <c r="L48" s="88">
        <v>2.4929228591648975E-5</v>
      </c>
      <c r="M48" s="88">
        <f t="shared" si="1"/>
        <v>1.9330578487085255E-2</v>
      </c>
      <c r="N48" s="88">
        <f>K48/'סכום נכסי הקרן'!$C$42</f>
        <v>4.656999598575076E-3</v>
      </c>
    </row>
    <row r="49" spans="2:14">
      <c r="B49" s="86" t="s">
        <v>856</v>
      </c>
      <c r="C49" s="80" t="s">
        <v>857</v>
      </c>
      <c r="D49" s="93" t="s">
        <v>113</v>
      </c>
      <c r="E49" s="80"/>
      <c r="F49" s="93" t="s">
        <v>790</v>
      </c>
      <c r="G49" s="93" t="s">
        <v>153</v>
      </c>
      <c r="H49" s="87">
        <v>52830</v>
      </c>
      <c r="I49" s="89">
        <v>666</v>
      </c>
      <c r="J49" s="80"/>
      <c r="K49" s="87">
        <v>1277.91121</v>
      </c>
      <c r="L49" s="88">
        <v>2.9431754874651811E-4</v>
      </c>
      <c r="M49" s="88">
        <f t="shared" si="1"/>
        <v>6.3062599727308219E-3</v>
      </c>
      <c r="N49" s="88">
        <f>K49/'סכום נכסי הקרן'!$C$42</f>
        <v>1.5192639051717161E-3</v>
      </c>
    </row>
    <row r="50" spans="2:14">
      <c r="B50" s="86" t="s">
        <v>858</v>
      </c>
      <c r="C50" s="80" t="s">
        <v>859</v>
      </c>
      <c r="D50" s="93" t="s">
        <v>604</v>
      </c>
      <c r="E50" s="80"/>
      <c r="F50" s="93" t="s">
        <v>790</v>
      </c>
      <c r="G50" s="93" t="s">
        <v>153</v>
      </c>
      <c r="H50" s="87">
        <v>1539</v>
      </c>
      <c r="I50" s="89">
        <v>21082</v>
      </c>
      <c r="J50" s="80"/>
      <c r="K50" s="87">
        <v>1178.40959</v>
      </c>
      <c r="L50" s="88">
        <v>1.2023437499999999E-4</v>
      </c>
      <c r="M50" s="88">
        <f t="shared" si="1"/>
        <v>5.8152375303908155E-3</v>
      </c>
      <c r="N50" s="88">
        <f>K50/'סכום נכסי הקרן'!$C$42</f>
        <v>1.4009699121390452E-3</v>
      </c>
    </row>
    <row r="51" spans="2:14">
      <c r="B51" s="86" t="s">
        <v>860</v>
      </c>
      <c r="C51" s="80" t="s">
        <v>861</v>
      </c>
      <c r="D51" s="93" t="s">
        <v>604</v>
      </c>
      <c r="E51" s="80"/>
      <c r="F51" s="93" t="s">
        <v>790</v>
      </c>
      <c r="G51" s="93" t="s">
        <v>153</v>
      </c>
      <c r="H51" s="87">
        <v>1795</v>
      </c>
      <c r="I51" s="89">
        <v>19958</v>
      </c>
      <c r="J51" s="80"/>
      <c r="K51" s="87">
        <v>1301.14984</v>
      </c>
      <c r="L51" s="88">
        <v>7.1371769383697816E-5</v>
      </c>
      <c r="M51" s="88">
        <f t="shared" si="1"/>
        <v>6.4209383956473111E-3</v>
      </c>
      <c r="N51" s="88">
        <f>K51/'סכום נכסי הקרן'!$C$42</f>
        <v>1.5468914989265599E-3</v>
      </c>
    </row>
    <row r="52" spans="2:14">
      <c r="B52" s="86" t="s">
        <v>862</v>
      </c>
      <c r="C52" s="80" t="s">
        <v>863</v>
      </c>
      <c r="D52" s="93" t="s">
        <v>26</v>
      </c>
      <c r="E52" s="80"/>
      <c r="F52" s="93" t="s">
        <v>790</v>
      </c>
      <c r="G52" s="93" t="s">
        <v>155</v>
      </c>
      <c r="H52" s="87">
        <v>10829</v>
      </c>
      <c r="I52" s="89">
        <v>5184</v>
      </c>
      <c r="J52" s="80"/>
      <c r="K52" s="87">
        <v>2289.4009900000005</v>
      </c>
      <c r="L52" s="88">
        <v>3.4377777777777779E-3</v>
      </c>
      <c r="M52" s="88">
        <f t="shared" si="1"/>
        <v>1.1297778524665512E-2</v>
      </c>
      <c r="N52" s="88">
        <f>K52/'סכום נכסי הקרן'!$C$42</f>
        <v>2.7217886981141626E-3</v>
      </c>
    </row>
    <row r="53" spans="2:14">
      <c r="B53" s="86" t="s">
        <v>864</v>
      </c>
      <c r="C53" s="80" t="s">
        <v>865</v>
      </c>
      <c r="D53" s="93" t="s">
        <v>586</v>
      </c>
      <c r="E53" s="80"/>
      <c r="F53" s="93" t="s">
        <v>790</v>
      </c>
      <c r="G53" s="93" t="s">
        <v>153</v>
      </c>
      <c r="H53" s="87">
        <v>5640</v>
      </c>
      <c r="I53" s="89">
        <v>4710</v>
      </c>
      <c r="J53" s="80"/>
      <c r="K53" s="87">
        <v>964.81901000000005</v>
      </c>
      <c r="L53" s="88">
        <v>1.2774631936579841E-4</v>
      </c>
      <c r="M53" s="88">
        <f t="shared" si="1"/>
        <v>4.7612067693598046E-3</v>
      </c>
      <c r="N53" s="88">
        <f>K53/'סכום נכסי הקרן'!$C$42</f>
        <v>1.1470395481674421E-3</v>
      </c>
    </row>
    <row r="54" spans="2:14">
      <c r="B54" s="86" t="s">
        <v>866</v>
      </c>
      <c r="C54" s="80" t="s">
        <v>867</v>
      </c>
      <c r="D54" s="93" t="s">
        <v>26</v>
      </c>
      <c r="E54" s="80"/>
      <c r="F54" s="93" t="s">
        <v>790</v>
      </c>
      <c r="G54" s="93" t="s">
        <v>155</v>
      </c>
      <c r="H54" s="87">
        <v>369</v>
      </c>
      <c r="I54" s="89">
        <v>17844</v>
      </c>
      <c r="J54" s="80"/>
      <c r="K54" s="87">
        <v>268.52646999999996</v>
      </c>
      <c r="L54" s="88">
        <v>1.9339622641509433E-3</v>
      </c>
      <c r="M54" s="88">
        <f t="shared" si="1"/>
        <v>1.325129411283358E-3</v>
      </c>
      <c r="N54" s="88">
        <f>K54/'סכום נכסי הקרן'!$C$42</f>
        <v>3.1924172059980259E-4</v>
      </c>
    </row>
    <row r="55" spans="2:14">
      <c r="B55" s="86" t="s">
        <v>868</v>
      </c>
      <c r="C55" s="80" t="s">
        <v>869</v>
      </c>
      <c r="D55" s="93" t="s">
        <v>26</v>
      </c>
      <c r="E55" s="80"/>
      <c r="F55" s="93" t="s">
        <v>790</v>
      </c>
      <c r="G55" s="93" t="s">
        <v>155</v>
      </c>
      <c r="H55" s="87">
        <v>3471</v>
      </c>
      <c r="I55" s="89">
        <v>4605.3</v>
      </c>
      <c r="J55" s="80"/>
      <c r="K55" s="87">
        <v>651.9001100001999</v>
      </c>
      <c r="L55" s="88">
        <v>3.9797383049754528E-4</v>
      </c>
      <c r="M55" s="88">
        <f t="shared" si="1"/>
        <v>3.2170087700483358E-3</v>
      </c>
      <c r="N55" s="88">
        <f>K55/'סכום נכסי הקרן'!$C$42</f>
        <v>7.7502122146715893E-4</v>
      </c>
    </row>
    <row r="56" spans="2:14">
      <c r="B56" s="86" t="s">
        <v>870</v>
      </c>
      <c r="C56" s="80" t="s">
        <v>871</v>
      </c>
      <c r="D56" s="93" t="s">
        <v>26</v>
      </c>
      <c r="E56" s="80"/>
      <c r="F56" s="93" t="s">
        <v>790</v>
      </c>
      <c r="G56" s="93" t="s">
        <v>155</v>
      </c>
      <c r="H56" s="87">
        <v>7277.9999999999973</v>
      </c>
      <c r="I56" s="89">
        <v>9355.9</v>
      </c>
      <c r="J56" s="80"/>
      <c r="K56" s="87">
        <v>2776.9377300000001</v>
      </c>
      <c r="L56" s="88">
        <v>1.9184680091900884E-3</v>
      </c>
      <c r="M56" s="88">
        <f t="shared" si="1"/>
        <v>1.3703683883847448E-2</v>
      </c>
      <c r="N56" s="88">
        <f>K56/'סכום נכסי הקרן'!$C$42</f>
        <v>3.3014040624140708E-3</v>
      </c>
    </row>
    <row r="57" spans="2:14">
      <c r="B57" s="86" t="s">
        <v>872</v>
      </c>
      <c r="C57" s="80" t="s">
        <v>873</v>
      </c>
      <c r="D57" s="93" t="s">
        <v>26</v>
      </c>
      <c r="E57" s="80"/>
      <c r="F57" s="93" t="s">
        <v>790</v>
      </c>
      <c r="G57" s="93" t="s">
        <v>155</v>
      </c>
      <c r="H57" s="87">
        <v>5773</v>
      </c>
      <c r="I57" s="89">
        <v>5920</v>
      </c>
      <c r="J57" s="80"/>
      <c r="K57" s="87">
        <v>1393.77216</v>
      </c>
      <c r="L57" s="88">
        <v>1.5933934754497894E-3</v>
      </c>
      <c r="M57" s="88">
        <f t="shared" si="1"/>
        <v>6.8780127405835799E-3</v>
      </c>
      <c r="N57" s="88">
        <f>K57/'סכום נכסי הקרן'!$C$42</f>
        <v>1.6570069329943651E-3</v>
      </c>
    </row>
    <row r="58" spans="2:14">
      <c r="B58" s="86" t="s">
        <v>874</v>
      </c>
      <c r="C58" s="80" t="s">
        <v>875</v>
      </c>
      <c r="D58" s="93" t="s">
        <v>26</v>
      </c>
      <c r="E58" s="80"/>
      <c r="F58" s="93" t="s">
        <v>790</v>
      </c>
      <c r="G58" s="93" t="s">
        <v>155</v>
      </c>
      <c r="H58" s="87">
        <v>19380</v>
      </c>
      <c r="I58" s="89">
        <v>1769.4</v>
      </c>
      <c r="J58" s="80"/>
      <c r="K58" s="87">
        <v>1398.4544200000005</v>
      </c>
      <c r="L58" s="88">
        <v>7.2466260935375652E-4</v>
      </c>
      <c r="M58" s="88">
        <f t="shared" si="1"/>
        <v>6.9011188441914523E-3</v>
      </c>
      <c r="N58" s="88">
        <f>K58/'סכום נכסי הקרן'!$C$42</f>
        <v>1.6625735080090956E-3</v>
      </c>
    </row>
    <row r="59" spans="2:14">
      <c r="B59" s="86" t="s">
        <v>876</v>
      </c>
      <c r="C59" s="80" t="s">
        <v>877</v>
      </c>
      <c r="D59" s="93" t="s">
        <v>604</v>
      </c>
      <c r="E59" s="80"/>
      <c r="F59" s="93" t="s">
        <v>790</v>
      </c>
      <c r="G59" s="93" t="s">
        <v>153</v>
      </c>
      <c r="H59" s="87">
        <v>1537</v>
      </c>
      <c r="I59" s="89">
        <v>10633</v>
      </c>
      <c r="J59" s="80"/>
      <c r="K59" s="87">
        <v>593.57490000000007</v>
      </c>
      <c r="L59" s="88">
        <v>2.0711670237868885E-4</v>
      </c>
      <c r="M59" s="88">
        <f t="shared" si="1"/>
        <v>2.9291844405118731E-3</v>
      </c>
      <c r="N59" s="88">
        <f>K59/'סכום נכסי הקרן'!$C$42</f>
        <v>7.0568042093152236E-4</v>
      </c>
    </row>
    <row r="60" spans="2:14">
      <c r="B60" s="86" t="s">
        <v>878</v>
      </c>
      <c r="C60" s="80" t="s">
        <v>879</v>
      </c>
      <c r="D60" s="93" t="s">
        <v>604</v>
      </c>
      <c r="E60" s="80"/>
      <c r="F60" s="93" t="s">
        <v>790</v>
      </c>
      <c r="G60" s="93" t="s">
        <v>153</v>
      </c>
      <c r="H60" s="87">
        <v>9148.0000000000018</v>
      </c>
      <c r="I60" s="89">
        <v>2773</v>
      </c>
      <c r="J60" s="80"/>
      <c r="K60" s="87">
        <v>921.34411999999986</v>
      </c>
      <c r="L60" s="88">
        <v>1.0762352941176472E-4</v>
      </c>
      <c r="M60" s="88">
        <f t="shared" si="1"/>
        <v>4.5466660747634433E-3</v>
      </c>
      <c r="N60" s="88">
        <f>K60/'סכום נכסי הקרן'!$C$42</f>
        <v>1.0953537732548712E-3</v>
      </c>
    </row>
    <row r="61" spans="2:14">
      <c r="B61" s="86" t="s">
        <v>880</v>
      </c>
      <c r="C61" s="80" t="s">
        <v>881</v>
      </c>
      <c r="D61" s="93" t="s">
        <v>113</v>
      </c>
      <c r="E61" s="80"/>
      <c r="F61" s="93" t="s">
        <v>790</v>
      </c>
      <c r="G61" s="93" t="s">
        <v>153</v>
      </c>
      <c r="H61" s="87">
        <v>1335</v>
      </c>
      <c r="I61" s="89">
        <v>35173.5</v>
      </c>
      <c r="J61" s="80"/>
      <c r="K61" s="87">
        <v>1705.4645500000001</v>
      </c>
      <c r="L61" s="88">
        <v>3.0412031774308553E-3</v>
      </c>
      <c r="M61" s="88">
        <f t="shared" si="1"/>
        <v>8.4161581355690473E-3</v>
      </c>
      <c r="N61" s="88">
        <f>K61/'סכום נכסי הקרן'!$C$42</f>
        <v>2.0275671048890194E-3</v>
      </c>
    </row>
    <row r="62" spans="2:14">
      <c r="B62" s="86" t="s">
        <v>882</v>
      </c>
      <c r="C62" s="80" t="s">
        <v>883</v>
      </c>
      <c r="D62" s="93" t="s">
        <v>113</v>
      </c>
      <c r="E62" s="80"/>
      <c r="F62" s="93" t="s">
        <v>790</v>
      </c>
      <c r="G62" s="93" t="s">
        <v>153</v>
      </c>
      <c r="H62" s="87">
        <v>15675</v>
      </c>
      <c r="I62" s="89">
        <v>50972</v>
      </c>
      <c r="J62" s="80"/>
      <c r="K62" s="87">
        <v>29019.175149999999</v>
      </c>
      <c r="L62" s="88">
        <v>1.6833073364815924E-3</v>
      </c>
      <c r="M62" s="88">
        <f t="shared" si="1"/>
        <v>0.14320436448015034</v>
      </c>
      <c r="N62" s="88">
        <f>K62/'סכום נכסי הקרן'!$C$42</f>
        <v>3.449988153969713E-2</v>
      </c>
    </row>
    <row r="63" spans="2:14">
      <c r="B63" s="86" t="s">
        <v>884</v>
      </c>
      <c r="C63" s="80" t="s">
        <v>885</v>
      </c>
      <c r="D63" s="93" t="s">
        <v>26</v>
      </c>
      <c r="E63" s="80"/>
      <c r="F63" s="93" t="s">
        <v>790</v>
      </c>
      <c r="G63" s="93" t="s">
        <v>155</v>
      </c>
      <c r="H63" s="87">
        <v>2478</v>
      </c>
      <c r="I63" s="89">
        <v>11336</v>
      </c>
      <c r="J63" s="80"/>
      <c r="K63" s="87">
        <v>1145.5911799999999</v>
      </c>
      <c r="L63" s="88">
        <v>2.4175609756097562E-3</v>
      </c>
      <c r="M63" s="88">
        <f t="shared" si="1"/>
        <v>5.6532846312127346E-3</v>
      </c>
      <c r="N63" s="88">
        <f>K63/'סכום נכסי הקרן'!$C$42</f>
        <v>1.3619532532757688E-3</v>
      </c>
    </row>
    <row r="64" spans="2:14">
      <c r="B64" s="86" t="s">
        <v>886</v>
      </c>
      <c r="C64" s="80" t="s">
        <v>887</v>
      </c>
      <c r="D64" s="93" t="s">
        <v>604</v>
      </c>
      <c r="E64" s="80"/>
      <c r="F64" s="93" t="s">
        <v>790</v>
      </c>
      <c r="G64" s="93" t="s">
        <v>153</v>
      </c>
      <c r="H64" s="87">
        <v>689</v>
      </c>
      <c r="I64" s="89">
        <v>9054</v>
      </c>
      <c r="J64" s="80"/>
      <c r="K64" s="87">
        <v>226.57164</v>
      </c>
      <c r="L64" s="88">
        <v>1.4046890927624873E-5</v>
      </c>
      <c r="M64" s="88">
        <f t="shared" si="1"/>
        <v>1.1180899370058564E-3</v>
      </c>
      <c r="N64" s="88">
        <f>K64/'סכום נכסי הקרן'!$C$42</f>
        <v>2.6936309181258391E-4</v>
      </c>
    </row>
    <row r="65" spans="2:14">
      <c r="B65" s="86" t="s">
        <v>888</v>
      </c>
      <c r="C65" s="80" t="s">
        <v>889</v>
      </c>
      <c r="D65" s="93" t="s">
        <v>26</v>
      </c>
      <c r="E65" s="80"/>
      <c r="F65" s="93" t="s">
        <v>790</v>
      </c>
      <c r="G65" s="93" t="s">
        <v>155</v>
      </c>
      <c r="H65" s="87">
        <v>1993</v>
      </c>
      <c r="I65" s="89">
        <v>9340</v>
      </c>
      <c r="J65" s="80"/>
      <c r="K65" s="87">
        <v>759.14143000000001</v>
      </c>
      <c r="L65" s="88">
        <v>1.4939503630681677E-3</v>
      </c>
      <c r="M65" s="88">
        <f t="shared" si="1"/>
        <v>3.7462252276906135E-3</v>
      </c>
      <c r="N65" s="88">
        <f>K65/'סכום נכסי הקרן'!$C$42</f>
        <v>9.025166729067515E-4</v>
      </c>
    </row>
    <row r="66" spans="2:14">
      <c r="B66" s="86" t="s">
        <v>890</v>
      </c>
      <c r="C66" s="80" t="s">
        <v>891</v>
      </c>
      <c r="D66" s="93" t="s">
        <v>604</v>
      </c>
      <c r="E66" s="80"/>
      <c r="F66" s="93" t="s">
        <v>790</v>
      </c>
      <c r="G66" s="93" t="s">
        <v>153</v>
      </c>
      <c r="H66" s="87">
        <v>18400</v>
      </c>
      <c r="I66" s="89">
        <v>5817</v>
      </c>
      <c r="J66" s="80"/>
      <c r="K66" s="87">
        <v>3887.43129</v>
      </c>
      <c r="L66" s="88">
        <v>1.1405607194855377E-4</v>
      </c>
      <c r="M66" s="88">
        <f t="shared" si="1"/>
        <v>1.9183768128044159E-2</v>
      </c>
      <c r="N66" s="88">
        <f>K66/'סכום נכסי הקרן'!$C$42</f>
        <v>4.6216309838397317E-3</v>
      </c>
    </row>
    <row r="67" spans="2:14">
      <c r="B67" s="86" t="s">
        <v>892</v>
      </c>
      <c r="C67" s="80" t="s">
        <v>893</v>
      </c>
      <c r="D67" s="93" t="s">
        <v>125</v>
      </c>
      <c r="E67" s="80"/>
      <c r="F67" s="93" t="s">
        <v>790</v>
      </c>
      <c r="G67" s="93" t="s">
        <v>157</v>
      </c>
      <c r="H67" s="87">
        <v>15120</v>
      </c>
      <c r="I67" s="89">
        <v>7920</v>
      </c>
      <c r="J67" s="80"/>
      <c r="K67" s="87">
        <v>3081.0580399999999</v>
      </c>
      <c r="L67" s="88">
        <v>3.5671415305868232E-4</v>
      </c>
      <c r="M67" s="88">
        <f t="shared" si="1"/>
        <v>1.5204462437818728E-2</v>
      </c>
      <c r="N67" s="88">
        <f>K67/'סכום נכסי הקרן'!$C$42</f>
        <v>3.6629620534521434E-3</v>
      </c>
    </row>
    <row r="68" spans="2:14">
      <c r="B68" s="86" t="s">
        <v>894</v>
      </c>
      <c r="C68" s="80" t="s">
        <v>895</v>
      </c>
      <c r="D68" s="93" t="s">
        <v>113</v>
      </c>
      <c r="E68" s="80"/>
      <c r="F68" s="93" t="s">
        <v>790</v>
      </c>
      <c r="G68" s="93" t="s">
        <v>156</v>
      </c>
      <c r="H68" s="87">
        <v>18088</v>
      </c>
      <c r="I68" s="89">
        <v>3025.75</v>
      </c>
      <c r="J68" s="87">
        <v>12.73992</v>
      </c>
      <c r="K68" s="87">
        <v>2602.8808199999999</v>
      </c>
      <c r="L68" s="88">
        <v>4.5870850023267641E-4</v>
      </c>
      <c r="M68" s="88">
        <f t="shared" si="1"/>
        <v>1.2844744611759669E-2</v>
      </c>
      <c r="N68" s="88">
        <f>K68/'סכום נכסי הקרן'!$C$42</f>
        <v>3.094473894856716E-3</v>
      </c>
    </row>
    <row r="69" spans="2:14">
      <c r="B69" s="86" t="s">
        <v>896</v>
      </c>
      <c r="C69" s="80" t="s">
        <v>897</v>
      </c>
      <c r="D69" s="93" t="s">
        <v>604</v>
      </c>
      <c r="E69" s="80"/>
      <c r="F69" s="93" t="s">
        <v>790</v>
      </c>
      <c r="G69" s="93" t="s">
        <v>153</v>
      </c>
      <c r="H69" s="87">
        <v>6336</v>
      </c>
      <c r="I69" s="89">
        <v>20063</v>
      </c>
      <c r="J69" s="80"/>
      <c r="K69" s="87">
        <v>4616.9681799999998</v>
      </c>
      <c r="L69" s="88">
        <v>6.5504780448105015E-5</v>
      </c>
      <c r="M69" s="88">
        <f t="shared" si="1"/>
        <v>2.2783900321921326E-2</v>
      </c>
      <c r="N69" s="88">
        <f>K69/'סכום נכסי הקרן'!$C$42</f>
        <v>5.4889518554269122E-3</v>
      </c>
    </row>
    <row r="70" spans="2:14">
      <c r="B70" s="86" t="s">
        <v>898</v>
      </c>
      <c r="C70" s="80" t="s">
        <v>899</v>
      </c>
      <c r="D70" s="93" t="s">
        <v>113</v>
      </c>
      <c r="E70" s="80"/>
      <c r="F70" s="93" t="s">
        <v>790</v>
      </c>
      <c r="G70" s="93" t="s">
        <v>153</v>
      </c>
      <c r="H70" s="87">
        <v>89064</v>
      </c>
      <c r="I70" s="89">
        <v>5364.25</v>
      </c>
      <c r="J70" s="87">
        <v>75.924089999999993</v>
      </c>
      <c r="K70" s="87">
        <v>17428.224019999998</v>
      </c>
      <c r="L70" s="88">
        <v>2.1345121408143007E-4</v>
      </c>
      <c r="M70" s="88">
        <f t="shared" si="1"/>
        <v>8.6005123574361506E-2</v>
      </c>
      <c r="N70" s="88">
        <f>K70/'סכום נכסי הקרן'!$C$42</f>
        <v>2.0719805474460704E-2</v>
      </c>
    </row>
    <row r="71" spans="2:14">
      <c r="B71" s="86" t="s">
        <v>900</v>
      </c>
      <c r="C71" s="80" t="s">
        <v>901</v>
      </c>
      <c r="D71" s="93" t="s">
        <v>113</v>
      </c>
      <c r="E71" s="80"/>
      <c r="F71" s="93" t="s">
        <v>790</v>
      </c>
      <c r="G71" s="93" t="s">
        <v>153</v>
      </c>
      <c r="H71" s="87">
        <v>39592</v>
      </c>
      <c r="I71" s="89">
        <v>1812</v>
      </c>
      <c r="J71" s="80"/>
      <c r="K71" s="87">
        <v>2605.62237</v>
      </c>
      <c r="L71" s="88">
        <v>6.2404640312716724E-4</v>
      </c>
      <c r="M71" s="88">
        <f t="shared" si="1"/>
        <v>1.2858273663616285E-2</v>
      </c>
      <c r="N71" s="88">
        <f>K71/'סכום נכסי הקרן'!$C$42</f>
        <v>3.097733227685656E-3</v>
      </c>
    </row>
    <row r="72" spans="2:14">
      <c r="B72" s="86" t="s">
        <v>902</v>
      </c>
      <c r="C72" s="80" t="s">
        <v>903</v>
      </c>
      <c r="D72" s="93" t="s">
        <v>604</v>
      </c>
      <c r="E72" s="80"/>
      <c r="F72" s="93" t="s">
        <v>790</v>
      </c>
      <c r="G72" s="93" t="s">
        <v>153</v>
      </c>
      <c r="H72" s="87">
        <v>25601</v>
      </c>
      <c r="I72" s="89">
        <v>2271</v>
      </c>
      <c r="J72" s="80"/>
      <c r="K72" s="87">
        <v>2111.6401099999998</v>
      </c>
      <c r="L72" s="88">
        <v>4.9702958763687194E-3</v>
      </c>
      <c r="M72" s="88">
        <f t="shared" si="1"/>
        <v>1.0420560832630859E-2</v>
      </c>
      <c r="N72" s="88">
        <f>K72/'סכום נכסי הקרן'!$C$42</f>
        <v>2.5104550102787128E-3</v>
      </c>
    </row>
    <row r="73" spans="2:14">
      <c r="D73" s="1"/>
      <c r="E73" s="1"/>
      <c r="F73" s="1"/>
      <c r="G73" s="1"/>
    </row>
    <row r="74" spans="2:14">
      <c r="D74" s="1"/>
      <c r="E74" s="1"/>
      <c r="F74" s="1"/>
      <c r="G74" s="1"/>
    </row>
    <row r="75" spans="2:14">
      <c r="D75" s="1"/>
      <c r="E75" s="1"/>
      <c r="F75" s="1"/>
      <c r="G75" s="1"/>
    </row>
    <row r="76" spans="2:14">
      <c r="B76" s="95" t="s">
        <v>239</v>
      </c>
      <c r="D76" s="1"/>
      <c r="E76" s="1"/>
      <c r="F76" s="1"/>
      <c r="G76" s="1"/>
    </row>
    <row r="77" spans="2:14">
      <c r="B77" s="95" t="s">
        <v>102</v>
      </c>
      <c r="D77" s="1"/>
      <c r="E77" s="1"/>
      <c r="F77" s="1"/>
      <c r="G77" s="1"/>
    </row>
    <row r="78" spans="2:14">
      <c r="B78" s="95" t="s">
        <v>222</v>
      </c>
      <c r="D78" s="1"/>
      <c r="E78" s="1"/>
      <c r="F78" s="1"/>
      <c r="G78" s="1"/>
    </row>
    <row r="79" spans="2:14">
      <c r="B79" s="95" t="s">
        <v>230</v>
      </c>
      <c r="D79" s="1"/>
      <c r="E79" s="1"/>
      <c r="F79" s="1"/>
      <c r="G79" s="1"/>
    </row>
    <row r="80" spans="2:14">
      <c r="B80" s="95" t="s">
        <v>237</v>
      </c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75 B77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K23" sqref="K23:K24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5.1406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169</v>
      </c>
      <c r="C1" s="78" t="s" vm="1">
        <v>240</v>
      </c>
    </row>
    <row r="2" spans="2:65">
      <c r="B2" s="57" t="s">
        <v>168</v>
      </c>
      <c r="C2" s="78" t="s">
        <v>241</v>
      </c>
    </row>
    <row r="3" spans="2:65">
      <c r="B3" s="57" t="s">
        <v>170</v>
      </c>
      <c r="C3" s="78" t="s">
        <v>242</v>
      </c>
    </row>
    <row r="4" spans="2:65">
      <c r="B4" s="57" t="s">
        <v>171</v>
      </c>
      <c r="C4" s="78">
        <v>2142</v>
      </c>
    </row>
    <row r="6" spans="2:65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5" ht="26.25" customHeight="1">
      <c r="B7" s="142" t="s">
        <v>81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M7" s="3"/>
    </row>
    <row r="8" spans="2:65" s="3" customFormat="1" ht="78.75">
      <c r="B8" s="23" t="s">
        <v>105</v>
      </c>
      <c r="C8" s="31" t="s">
        <v>37</v>
      </c>
      <c r="D8" s="31" t="s">
        <v>109</v>
      </c>
      <c r="E8" s="31" t="s">
        <v>107</v>
      </c>
      <c r="F8" s="31" t="s">
        <v>52</v>
      </c>
      <c r="G8" s="31" t="s">
        <v>15</v>
      </c>
      <c r="H8" s="31" t="s">
        <v>53</v>
      </c>
      <c r="I8" s="31" t="s">
        <v>91</v>
      </c>
      <c r="J8" s="31" t="s">
        <v>224</v>
      </c>
      <c r="K8" s="31" t="s">
        <v>223</v>
      </c>
      <c r="L8" s="31" t="s">
        <v>49</v>
      </c>
      <c r="M8" s="31" t="s">
        <v>48</v>
      </c>
      <c r="N8" s="31" t="s">
        <v>172</v>
      </c>
      <c r="O8" s="21" t="s">
        <v>174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231</v>
      </c>
      <c r="K9" s="33"/>
      <c r="L9" s="33" t="s">
        <v>227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9" t="s">
        <v>30</v>
      </c>
      <c r="C11" s="82"/>
      <c r="D11" s="82"/>
      <c r="E11" s="82"/>
      <c r="F11" s="82"/>
      <c r="G11" s="82"/>
      <c r="H11" s="82"/>
      <c r="I11" s="82"/>
      <c r="J11" s="90"/>
      <c r="K11" s="92"/>
      <c r="L11" s="90">
        <v>38069.081399999988</v>
      </c>
      <c r="M11" s="82"/>
      <c r="N11" s="91">
        <f>L11/$L$11</f>
        <v>1</v>
      </c>
      <c r="O11" s="91">
        <f>L11/'סכום נכסי הקרן'!$C$42</f>
        <v>4.5258998294618547E-2</v>
      </c>
      <c r="P11" s="5"/>
      <c r="BG11" s="96"/>
      <c r="BH11" s="3"/>
      <c r="BI11" s="96"/>
      <c r="BM11" s="96"/>
    </row>
    <row r="12" spans="2:65" s="4" customFormat="1" ht="18" customHeight="1">
      <c r="B12" s="81" t="s">
        <v>218</v>
      </c>
      <c r="C12" s="82"/>
      <c r="D12" s="82"/>
      <c r="E12" s="82"/>
      <c r="F12" s="82"/>
      <c r="G12" s="82"/>
      <c r="H12" s="82"/>
      <c r="I12" s="82"/>
      <c r="J12" s="90"/>
      <c r="K12" s="92"/>
      <c r="L12" s="90">
        <v>38069.081399999995</v>
      </c>
      <c r="M12" s="82"/>
      <c r="N12" s="91">
        <f t="shared" ref="N12:N25" si="0">L12/$L$11</f>
        <v>1.0000000000000002</v>
      </c>
      <c r="O12" s="91">
        <f>L12/'סכום נכסי הקרן'!$C$42</f>
        <v>4.525899829461856E-2</v>
      </c>
      <c r="P12" s="5"/>
      <c r="BG12" s="96"/>
      <c r="BH12" s="3"/>
      <c r="BI12" s="96"/>
      <c r="BM12" s="96"/>
    </row>
    <row r="13" spans="2:65">
      <c r="B13" s="98" t="s">
        <v>28</v>
      </c>
      <c r="C13" s="82"/>
      <c r="D13" s="82"/>
      <c r="E13" s="82"/>
      <c r="F13" s="82"/>
      <c r="G13" s="82"/>
      <c r="H13" s="82"/>
      <c r="I13" s="82"/>
      <c r="J13" s="90"/>
      <c r="K13" s="92"/>
      <c r="L13" s="90">
        <v>38069.081399999995</v>
      </c>
      <c r="M13" s="82"/>
      <c r="N13" s="91">
        <f t="shared" si="0"/>
        <v>1.0000000000000002</v>
      </c>
      <c r="O13" s="91">
        <f>L13/'סכום נכסי הקרן'!$C$42</f>
        <v>4.525899829461856E-2</v>
      </c>
      <c r="BH13" s="3"/>
    </row>
    <row r="14" spans="2:65" ht="20.25">
      <c r="B14" s="86" t="s">
        <v>904</v>
      </c>
      <c r="C14" s="80" t="s">
        <v>905</v>
      </c>
      <c r="D14" s="93" t="s">
        <v>26</v>
      </c>
      <c r="E14" s="80"/>
      <c r="F14" s="93" t="s">
        <v>790</v>
      </c>
      <c r="G14" s="80" t="s">
        <v>906</v>
      </c>
      <c r="H14" s="80" t="s">
        <v>907</v>
      </c>
      <c r="I14" s="93" t="s">
        <v>155</v>
      </c>
      <c r="J14" s="87">
        <v>485</v>
      </c>
      <c r="K14" s="89">
        <v>166657</v>
      </c>
      <c r="L14" s="87">
        <v>3296.3537999999999</v>
      </c>
      <c r="M14" s="88">
        <v>4.4340690652497095E-4</v>
      </c>
      <c r="N14" s="88">
        <f t="shared" si="0"/>
        <v>8.6588740226340236E-2</v>
      </c>
      <c r="O14" s="88">
        <f>L14/'סכום נכסי הקרן'!$C$42</f>
        <v>3.918919646237101E-3</v>
      </c>
      <c r="BH14" s="4"/>
    </row>
    <row r="15" spans="2:65">
      <c r="B15" s="86" t="s">
        <v>908</v>
      </c>
      <c r="C15" s="80" t="s">
        <v>909</v>
      </c>
      <c r="D15" s="93" t="s">
        <v>127</v>
      </c>
      <c r="E15" s="80"/>
      <c r="F15" s="93" t="s">
        <v>790</v>
      </c>
      <c r="G15" s="80" t="s">
        <v>910</v>
      </c>
      <c r="H15" s="80"/>
      <c r="I15" s="93" t="s">
        <v>155</v>
      </c>
      <c r="J15" s="87">
        <v>6966.0000000000009</v>
      </c>
      <c r="K15" s="89">
        <v>2619</v>
      </c>
      <c r="L15" s="87">
        <v>744.02493000000004</v>
      </c>
      <c r="M15" s="88">
        <v>6.4891664189670872E-5</v>
      </c>
      <c r="N15" s="88">
        <f t="shared" si="0"/>
        <v>1.9544073632414997E-2</v>
      </c>
      <c r="O15" s="88">
        <f>L15/'סכום נכסי הקרן'!$C$42</f>
        <v>8.8454519519936972E-4</v>
      </c>
    </row>
    <row r="16" spans="2:65">
      <c r="B16" s="86" t="s">
        <v>911</v>
      </c>
      <c r="C16" s="80" t="s">
        <v>912</v>
      </c>
      <c r="D16" s="93" t="s">
        <v>26</v>
      </c>
      <c r="E16" s="80"/>
      <c r="F16" s="93" t="s">
        <v>790</v>
      </c>
      <c r="G16" s="80" t="s">
        <v>910</v>
      </c>
      <c r="H16" s="80"/>
      <c r="I16" s="93" t="s">
        <v>155</v>
      </c>
      <c r="J16" s="87">
        <v>833</v>
      </c>
      <c r="K16" s="89">
        <v>121736</v>
      </c>
      <c r="L16" s="87">
        <v>4135.5430900000001</v>
      </c>
      <c r="M16" s="88">
        <v>5.60207895502626E-4</v>
      </c>
      <c r="N16" s="88">
        <f t="shared" si="0"/>
        <v>0.10863259469139704</v>
      </c>
      <c r="O16" s="88">
        <f>L16/'סכום נכסי הקרן'!$C$42</f>
        <v>4.9166024178779258E-3</v>
      </c>
    </row>
    <row r="17" spans="2:15">
      <c r="B17" s="86" t="s">
        <v>913</v>
      </c>
      <c r="C17" s="80" t="s">
        <v>914</v>
      </c>
      <c r="D17" s="93" t="s">
        <v>127</v>
      </c>
      <c r="E17" s="80"/>
      <c r="F17" s="93" t="s">
        <v>790</v>
      </c>
      <c r="G17" s="80" t="s">
        <v>910</v>
      </c>
      <c r="H17" s="80"/>
      <c r="I17" s="93" t="s">
        <v>153</v>
      </c>
      <c r="J17" s="87">
        <v>11992.999999999998</v>
      </c>
      <c r="K17" s="89">
        <v>2072</v>
      </c>
      <c r="L17" s="87">
        <v>902.53369999999995</v>
      </c>
      <c r="M17" s="88">
        <v>1.2666578387256729E-4</v>
      </c>
      <c r="N17" s="88">
        <f t="shared" si="0"/>
        <v>2.3707787706167247E-2</v>
      </c>
      <c r="O17" s="88">
        <f>L17/'סכום נכסי הקרן'!$C$42</f>
        <v>1.072990723362602E-3</v>
      </c>
    </row>
    <row r="18" spans="2:15">
      <c r="B18" s="86" t="s">
        <v>915</v>
      </c>
      <c r="C18" s="80" t="s">
        <v>916</v>
      </c>
      <c r="D18" s="93" t="s">
        <v>26</v>
      </c>
      <c r="E18" s="80"/>
      <c r="F18" s="93" t="s">
        <v>790</v>
      </c>
      <c r="G18" s="80" t="s">
        <v>910</v>
      </c>
      <c r="H18" s="80"/>
      <c r="I18" s="93" t="s">
        <v>155</v>
      </c>
      <c r="J18" s="87">
        <v>607</v>
      </c>
      <c r="K18" s="89">
        <v>28382</v>
      </c>
      <c r="L18" s="87">
        <v>702.58716000000004</v>
      </c>
      <c r="M18" s="88">
        <v>9.5694462378971369E-5</v>
      </c>
      <c r="N18" s="88">
        <f t="shared" si="0"/>
        <v>1.8455584799059541E-2</v>
      </c>
      <c r="O18" s="88">
        <f>L18/'סכום נכסי הקרן'!$C$42</f>
        <v>8.3528128094682375E-4</v>
      </c>
    </row>
    <row r="19" spans="2:15">
      <c r="B19" s="86" t="s">
        <v>917</v>
      </c>
      <c r="C19" s="80" t="s">
        <v>918</v>
      </c>
      <c r="D19" s="93" t="s">
        <v>127</v>
      </c>
      <c r="E19" s="80"/>
      <c r="F19" s="93" t="s">
        <v>790</v>
      </c>
      <c r="G19" s="80" t="s">
        <v>910</v>
      </c>
      <c r="H19" s="80"/>
      <c r="I19" s="93" t="s">
        <v>153</v>
      </c>
      <c r="J19" s="87">
        <v>631476</v>
      </c>
      <c r="K19" s="89">
        <v>969</v>
      </c>
      <c r="L19" s="87">
        <v>22224.21687</v>
      </c>
      <c r="M19" s="88">
        <v>5.7116903779483633E-4</v>
      </c>
      <c r="N19" s="88">
        <f t="shared" si="0"/>
        <v>0.58378652840307321</v>
      </c>
      <c r="O19" s="88">
        <f>L19/'סכום נכסי הקרן'!$C$42</f>
        <v>2.6421593493415975E-2</v>
      </c>
    </row>
    <row r="20" spans="2:15">
      <c r="B20" s="86" t="s">
        <v>919</v>
      </c>
      <c r="C20" s="80" t="s">
        <v>920</v>
      </c>
      <c r="D20" s="93" t="s">
        <v>26</v>
      </c>
      <c r="E20" s="80"/>
      <c r="F20" s="93" t="s">
        <v>790</v>
      </c>
      <c r="G20" s="80" t="s">
        <v>910</v>
      </c>
      <c r="H20" s="80"/>
      <c r="I20" s="93" t="s">
        <v>153</v>
      </c>
      <c r="J20" s="87">
        <v>107</v>
      </c>
      <c r="K20" s="89">
        <v>87683</v>
      </c>
      <c r="L20" s="87">
        <v>340.75718000000001</v>
      </c>
      <c r="M20" s="88">
        <v>1.4163726780922405E-3</v>
      </c>
      <c r="N20" s="88">
        <f t="shared" si="0"/>
        <v>8.9510218652136975E-3</v>
      </c>
      <c r="O20" s="88">
        <f>L20/'סכום נכסי הקרן'!$C$42</f>
        <v>4.0511428333280013E-4</v>
      </c>
    </row>
    <row r="21" spans="2:15">
      <c r="B21" s="86" t="s">
        <v>921</v>
      </c>
      <c r="C21" s="80" t="s">
        <v>922</v>
      </c>
      <c r="D21" s="93" t="s">
        <v>26</v>
      </c>
      <c r="E21" s="80"/>
      <c r="F21" s="93" t="s">
        <v>790</v>
      </c>
      <c r="G21" s="80" t="s">
        <v>910</v>
      </c>
      <c r="H21" s="80"/>
      <c r="I21" s="93" t="s">
        <v>153</v>
      </c>
      <c r="J21" s="87">
        <v>18819</v>
      </c>
      <c r="K21" s="89">
        <v>1858</v>
      </c>
      <c r="L21" s="87">
        <v>1269.9542900000001</v>
      </c>
      <c r="M21" s="88">
        <v>2.7510733272158121E-4</v>
      </c>
      <c r="N21" s="88">
        <f t="shared" si="0"/>
        <v>3.335920498465194E-2</v>
      </c>
      <c r="O21" s="88">
        <f>L21/'סכום נכסי הקרן'!$C$42</f>
        <v>1.5098042015101929E-3</v>
      </c>
    </row>
    <row r="22" spans="2:15">
      <c r="B22" s="86" t="s">
        <v>923</v>
      </c>
      <c r="C22" s="80" t="s">
        <v>924</v>
      </c>
      <c r="D22" s="93" t="s">
        <v>26</v>
      </c>
      <c r="E22" s="80"/>
      <c r="F22" s="93" t="s">
        <v>790</v>
      </c>
      <c r="G22" s="80" t="s">
        <v>910</v>
      </c>
      <c r="H22" s="80"/>
      <c r="I22" s="93" t="s">
        <v>153</v>
      </c>
      <c r="J22" s="87">
        <v>15000</v>
      </c>
      <c r="K22" s="89">
        <v>2457.31</v>
      </c>
      <c r="L22" s="87">
        <v>1338.7424899999996</v>
      </c>
      <c r="M22" s="88">
        <v>5.7076076125073774E-5</v>
      </c>
      <c r="N22" s="88">
        <f t="shared" si="0"/>
        <v>3.5166135897358425E-2</v>
      </c>
      <c r="O22" s="88">
        <f>L22/'סכום נכסי הקרן'!$C$42</f>
        <v>1.5915840846068693E-3</v>
      </c>
    </row>
    <row r="23" spans="2:15">
      <c r="B23" s="86" t="s">
        <v>925</v>
      </c>
      <c r="C23" s="80" t="s">
        <v>926</v>
      </c>
      <c r="D23" s="93" t="s">
        <v>26</v>
      </c>
      <c r="E23" s="80"/>
      <c r="F23" s="93" t="s">
        <v>790</v>
      </c>
      <c r="G23" s="80" t="s">
        <v>910</v>
      </c>
      <c r="H23" s="80"/>
      <c r="I23" s="93" t="s">
        <v>163</v>
      </c>
      <c r="J23" s="87">
        <v>1176</v>
      </c>
      <c r="K23" s="89">
        <v>8785</v>
      </c>
      <c r="L23" s="87">
        <v>338.63477</v>
      </c>
      <c r="M23" s="88">
        <v>1.5457432094317411E-3</v>
      </c>
      <c r="N23" s="88">
        <f t="shared" si="0"/>
        <v>8.895270322966083E-3</v>
      </c>
      <c r="O23" s="88">
        <f>L23/'סכום נכסי הקרן'!$C$42</f>
        <v>4.0259102437729293E-4</v>
      </c>
    </row>
    <row r="24" spans="2:15">
      <c r="B24" s="86" t="s">
        <v>927</v>
      </c>
      <c r="C24" s="80" t="s">
        <v>928</v>
      </c>
      <c r="D24" s="93" t="s">
        <v>26</v>
      </c>
      <c r="E24" s="80"/>
      <c r="F24" s="93" t="s">
        <v>790</v>
      </c>
      <c r="G24" s="80" t="s">
        <v>910</v>
      </c>
      <c r="H24" s="80"/>
      <c r="I24" s="93" t="s">
        <v>163</v>
      </c>
      <c r="J24" s="87">
        <v>5124</v>
      </c>
      <c r="K24" s="89">
        <v>10119.41</v>
      </c>
      <c r="L24" s="87">
        <v>1699.6001699999999</v>
      </c>
      <c r="M24" s="88">
        <v>7.4579302990051698E-4</v>
      </c>
      <c r="N24" s="88">
        <f t="shared" si="0"/>
        <v>4.4645158419819413E-2</v>
      </c>
      <c r="O24" s="88">
        <f>L24/'סכום נכסי הקרן'!$C$42</f>
        <v>2.0205951487855815E-3</v>
      </c>
    </row>
    <row r="25" spans="2:15">
      <c r="B25" s="86" t="s">
        <v>929</v>
      </c>
      <c r="C25" s="80" t="s">
        <v>930</v>
      </c>
      <c r="D25" s="93" t="s">
        <v>127</v>
      </c>
      <c r="E25" s="80"/>
      <c r="F25" s="93" t="s">
        <v>790</v>
      </c>
      <c r="G25" s="80" t="s">
        <v>910</v>
      </c>
      <c r="H25" s="80"/>
      <c r="I25" s="93" t="s">
        <v>153</v>
      </c>
      <c r="J25" s="87">
        <v>1576.1200000000006</v>
      </c>
      <c r="K25" s="89">
        <v>18798.79</v>
      </c>
      <c r="L25" s="87">
        <v>1076.1329499999999</v>
      </c>
      <c r="M25" s="88">
        <v>3.2558434967233119E-5</v>
      </c>
      <c r="N25" s="88">
        <f t="shared" si="0"/>
        <v>2.8267899051538457E-2</v>
      </c>
      <c r="O25" s="88">
        <f>L25/'סכום נכסי הקרן'!$C$42</f>
        <v>1.2793767949660282E-3</v>
      </c>
    </row>
    <row r="26" spans="2:15">
      <c r="B26" s="83"/>
      <c r="C26" s="80"/>
      <c r="D26" s="80"/>
      <c r="E26" s="80"/>
      <c r="F26" s="80"/>
      <c r="G26" s="80"/>
      <c r="H26" s="80"/>
      <c r="I26" s="80"/>
      <c r="J26" s="87"/>
      <c r="K26" s="89"/>
      <c r="L26" s="80"/>
      <c r="M26" s="80"/>
      <c r="N26" s="88"/>
      <c r="O26" s="80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95" t="s">
        <v>239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95" t="s">
        <v>102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95" t="s">
        <v>222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95" t="s">
        <v>230</v>
      </c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</row>
    <row r="112" spans="2:15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</row>
    <row r="113" spans="2:15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</row>
    <row r="114" spans="2:15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</row>
    <row r="115" spans="2:15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</row>
    <row r="116" spans="2:15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</row>
    <row r="117" spans="2:15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</row>
    <row r="118" spans="2:15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</row>
    <row r="119" spans="2:15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</row>
    <row r="120" spans="2:15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</row>
    <row r="121" spans="2:15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</row>
    <row r="122" spans="2:15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</row>
    <row r="123" spans="2:15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</row>
    <row r="124" spans="2:15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</row>
    <row r="125" spans="2:15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AG42:AG1048576 AH1:XFD1048576 AG1:AG37 B1:B28 B30:B37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2019-06-03T10:28:36+00:00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B0C2A8B-071F-4089-951E-8412C19148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