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O71" i="69" l="1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Q31" i="59"/>
  <c r="Q30" i="59"/>
  <c r="Q29" i="59"/>
  <c r="Q28" i="59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2" i="58"/>
  <c r="J11" i="58"/>
  <c r="J10" i="58"/>
  <c r="K13" i="58" s="1"/>
  <c r="C24" i="88"/>
  <c r="C23" i="88" s="1"/>
  <c r="C13" i="88"/>
  <c r="C12" i="88" s="1"/>
  <c r="K10" i="58" l="1"/>
  <c r="K15" i="58"/>
  <c r="K12" i="58"/>
  <c r="K11" i="58"/>
  <c r="C11" i="88"/>
  <c r="K14" i="58"/>
  <c r="C10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P68" i="69" l="1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R29" i="59"/>
  <c r="R24" i="59"/>
  <c r="R20" i="59"/>
  <c r="R16" i="59"/>
  <c r="R12" i="59"/>
  <c r="R23" i="59"/>
  <c r="R11" i="5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R28" i="59"/>
  <c r="R19" i="59"/>
  <c r="R15" i="5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R31" i="59"/>
  <c r="R26" i="59"/>
  <c r="R22" i="59"/>
  <c r="R18" i="59"/>
  <c r="R14" i="5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R30" i="59"/>
  <c r="R25" i="59"/>
  <c r="R21" i="59"/>
  <c r="R17" i="59"/>
  <c r="R13" i="59"/>
  <c r="L14" i="58"/>
  <c r="L10" i="58"/>
  <c r="D38" i="88"/>
  <c r="L13" i="58"/>
  <c r="D24" i="88"/>
  <c r="L12" i="58"/>
  <c r="D13" i="88"/>
  <c r="L15" i="58"/>
  <c r="L11" i="58"/>
  <c r="D42" i="88"/>
  <c r="D12" i="88"/>
  <c r="D11" i="88"/>
  <c r="D2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6">
    <s v="Migdal Hashkaot Neches Boded"/>
    <s v="{[Time].[Hie Time].[Yom].&amp;[20190331]}"/>
    <s v="{[Medida].[Medida].&amp;[2]}"/>
    <s v="{[Keren].[Keren].[All]}"/>
    <s v="{[Cheshbon KM].[Hie Peilut].[Peilut 7].&amp;[Kod_Peilut_L7_626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2"/>
        <n x="6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3" si="35">
        <n x="1" s="1"/>
        <n x="33"/>
        <n x="34"/>
      </t>
    </mdx>
    <mdx n="0" f="v">
      <t c="3" si="35">
        <n x="1" s="1"/>
        <n x="36"/>
        <n x="34"/>
      </t>
    </mdx>
    <mdx n="0" f="v">
      <t c="3" si="35">
        <n x="1" s="1"/>
        <n x="37"/>
        <n x="34"/>
      </t>
    </mdx>
    <mdx n="0" f="v">
      <t c="3" si="35">
        <n x="1" s="1"/>
        <n x="38"/>
        <n x="34"/>
      </t>
    </mdx>
    <mdx n="0" f="v">
      <t c="3" si="35">
        <n x="1" s="1"/>
        <n x="39"/>
        <n x="34"/>
      </t>
    </mdx>
    <mdx n="0" f="v">
      <t c="3" si="35">
        <n x="1" s="1"/>
        <n x="40"/>
        <n x="34"/>
      </t>
    </mdx>
    <mdx n="0" f="v">
      <t c="3" si="35">
        <n x="1" s="1"/>
        <n x="41"/>
        <n x="34"/>
      </t>
    </mdx>
    <mdx n="0" f="v">
      <t c="3" si="35">
        <n x="1" s="1"/>
        <n x="42"/>
        <n x="34"/>
      </t>
    </mdx>
    <mdx n="0" f="v">
      <t c="3" si="35">
        <n x="1" s="1"/>
        <n x="43"/>
        <n x="34"/>
      </t>
    </mdx>
    <mdx n="0" f="v">
      <t c="3" si="35">
        <n x="1" s="1"/>
        <n x="44"/>
        <n x="34"/>
      </t>
    </mdx>
    <mdx n="0" f="v">
      <t c="3" si="35">
        <n x="1" s="1"/>
        <n x="45"/>
        <n x="34"/>
      </t>
    </mdx>
  </mdx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<sst xmlns="http://schemas.openxmlformats.org/spreadsheetml/2006/main" count="2100" uniqueCount="382">
  <si>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</si>
  <si>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</si>
  <si>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</si>
  <si>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</si>
  <si>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</si>
  <si>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</si>
  <si>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</si>
  <si>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</si>
  <si>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</si>
  <si>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</si>
  <si>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</si>
  <si>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</si>
  <si>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</si>
  <si>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</si>
  <si>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</si>
  <si>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</si>
  <si>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</si>
  <si>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</si>
  <si>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</si>
  <si>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</si>
  <si>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</si>
  <si>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</si>
  <si>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</si>
  <si>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</si>
  <si>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</si>
  <si>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</si>
  <si>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</si>
  <si>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</si>
  <si>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</si>
  <si>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</si>
  <si>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</si>
  <si>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</si>
  <si>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</si>
  <si>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</si>
  <si>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</si>
  <si>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</si>
  <si>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</si>
  <si>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</si>
  <si>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</si>
  <si>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</si>
  <si>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</si>
  <si>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</si>
  <si>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</si>
  <si>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</si>
  <si>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</si>
  <si>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</si>
  <si>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</si>
  <si>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</si>
  <si>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</si>
  <si>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</si>
  <si>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</si>
  <si>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</si>
  <si>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</si>
  <si>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</si>
  <si>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</si>
  <si>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</si>
  <si>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</si>
  <si>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</si>
  <si>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</si>
  <si>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</si>
  <si>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</si>
  <si>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</si>
  <si>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</si>
  <si>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</si>
  <si>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</si>
  <si>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</si>
  <si>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</si>
  <si>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</si>
  <si>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</si>
  <si>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</si>
  <si>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</si>
  <si>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</si>
  <si>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</si>
  <si>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</si>
  <si>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</si>
  <si>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</si>
  <si>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</si>
  <si>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</si>
  <si>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</si>
  <si>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</si>
  <si>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</si>
  <si>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</si>
  <si>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</si>
  <si>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</si>
  <si>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</si>
  <si>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</si>
  <si>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</si>
  <si>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</si>
  <si>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</si>
  <si>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</si>
  <si>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</si>
  <si>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</si>
  <si>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</si>
  <si>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</si>
  <si>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</si>
  <si>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</si>
  <si>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</si>
  <si>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</si>
  <si>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</si>
  <si>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</si>
  <si>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</si>
  <si>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</si>
  <si>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</si>
  <si>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</si>
  <si>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</si>
  <si>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</si>
  <si>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</si>
  <si>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</si>
  <si>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</si>
  <si>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</si>
  <si>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</si>
  <si>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</si>
  <si>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</si>
  <si>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</si>
  <si>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</si>
  <si>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</si>
  <si>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</si>
  <si>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</si>
  <si>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</si>
  <si>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</si>
  <si>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</si>
  <si>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</si>
  <si>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</si>
  <si>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</si>
  <si>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</si>
  <si>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</si>
  <si>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</si>
  <si>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</si>
  <si>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</si>
  <si>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</si>
  <si>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</si>
  <si>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</si>
  <si>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</si>
  <si>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</si>
  <si>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</si>
  <si>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</si>
  <si>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</si>
  <si>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</si>
  <si>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</si>
  <si>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</si>
  <si>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</si>
  <si>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</si>
  <si>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</si>
  <si>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</si>
  <si>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</si>
  <si>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</si>
  <si>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</si>
  <si>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</si>
  <si>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</si>
  <si>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</si>
  <si>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</si>
  <si>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</si>
  <si>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</si>
  <si>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</si>
  <si>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</si>
  <si>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</si>
  <si>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</si>
  <si>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</si>
  <si>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</si>
  <si>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</si>
  <si>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</si>
  <si>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</si>
  <si>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</si>
  <si>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</si>
  <si>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</si>
  <si>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</si>
  <si>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</si>
  <si>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</si>
  <si>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</si>
  <si>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</si>
  <si>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</si>
  <si>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</si>
  <si>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</si>
  <si>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</si>
  <si>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</si>
  <si>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</si>
  <si>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</si>
  <si>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</si>
  <si>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</si>
  <si>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</si>
  <si>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</si>
  <si>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</si>
  <si>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</si>
  <si>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</si>
  <si>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</si>
  <si>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</si>
  <si>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</si>
  <si>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</si>
  <si>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</si>
  <si>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</si>
  <si>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</si>
  <si>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</si>
  <si>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</si>
  <si>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</si>
  <si>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</si>
  <si>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</si>
  <si>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</si>
  <si>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</si>
  <si>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</si>
  <si>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</si>
  <si>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</si>
  <si>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</si>
  <si>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</si>
  <si>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</si>
  <si>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</si>
  <si>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</si>
  <si>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</si>
  <si>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</si>
  <si>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</si>
  <si>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</si>
  <si>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</si>
  <si>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</si>
  <si>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</si>
  <si>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</si>
  <si>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</si>
  <si>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</si>
  <si>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</si>
  <si>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</si>
  <si>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</si>
  <si>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</si>
  <si>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</si>
  <si>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</si>
  <si>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</si>
  <si>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</si>
  <si>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</si>
  <si>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</si>
  <si>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</si>
  <si>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מסלול שקלי טווח קצר</t>
  </si>
  <si>
    <t>מקמ 1019</t>
  </si>
  <si>
    <t>8191017</t>
  </si>
  <si>
    <t>RF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</si>
  <si>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</si>
  <si>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</si>
  <si>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</si>
  <si>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</si>
  <si>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</si>
  <si>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</si>
  <si>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</si>
  <si>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</si>
  <si>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</si>
  <si>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</si>
  <si>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</si>
  <si>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</si>
  <si>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</si>
  <si>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</si>
  <si>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</si>
  <si>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</si>
  <si>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</si>
  <si>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</si>
  <si>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</si>
  <si>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</si>
  <si>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</si>
  <si>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</si>
  <si>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</si>
  <si>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</si>
  <si>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</si>
  <si>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</si>
  <si>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</si>
  <si>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</si>
  <si>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</si>
  <si>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</si>
  <si>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</si>
  <si>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</si>
  <si>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</si>
  <si>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</si>
  <si>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</si>
  <si>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</si>
  <si>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</si>
  <si>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</si>
  <si>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</si>
  <si>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</si>
  <si>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</si>
  <si>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</si>
  <si>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</si>
  <si>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</si>
  <si>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</si>
  <si>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</si>
  <si>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</si>
  <si>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</si>
  <si>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</si>
  <si>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</si>
  <si>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8801</t>
  </si>
  <si>
    <t>71120935</t>
  </si>
  <si>
    <t>ערד 8802</t>
  </si>
  <si>
    <t>ערד 8803</t>
  </si>
  <si>
    <t>71121057</t>
  </si>
  <si>
    <t>ערד 8805</t>
  </si>
  <si>
    <t>ערד 8807</t>
  </si>
  <si>
    <t>3236000</t>
  </si>
  <si>
    <t>ערד 8811</t>
  </si>
  <si>
    <t>98811000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</si>
  <si>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</si>
  <si>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</si>
  <si>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</si>
  <si>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</si>
  <si>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</si>
  <si>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</si>
  <si>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</si>
  <si>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</si>
  <si>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</si>
  <si>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</si>
  <si>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</si>
  <si>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</si>
  <si>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</si>
  <si>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</si>
  <si>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</si>
  <si>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</si>
  <si>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</si>
  <si>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</si>
  <si>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</si>
  <si>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</si>
  <si>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8829</t>
  </si>
  <si>
    <t>9882900</t>
  </si>
  <si>
    <t>ערד 8832</t>
  </si>
  <si>
    <t>8831000</t>
  </si>
  <si>
    <t>ערד 8833</t>
  </si>
  <si>
    <t>8833000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</si>
  <si>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</si>
  <si>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</si>
  <si>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</si>
  <si>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</si>
  <si>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</si>
  <si>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</si>
  <si>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</si>
  <si>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</si>
  <si>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8843</t>
  </si>
  <si>
    <t>8843000</t>
  </si>
  <si>
    <t>ערד 8844</t>
  </si>
  <si>
    <t>8844000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</si>
  <si>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</si>
  <si>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</si>
  <si>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</si>
  <si>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</si>
  <si>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</si>
  <si>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</si>
  <si>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</si>
  <si>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</si>
  <si>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8854</t>
  </si>
  <si>
    <t>8854000</t>
  </si>
  <si>
    <t>ערד 8855</t>
  </si>
  <si>
    <t>88550000</t>
  </si>
  <si>
    <t>ערד 8858</t>
  </si>
  <si>
    <t>88580000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</si>
  <si>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</si>
  <si>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</si>
  <si>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</si>
  <si>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</si>
  <si>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</si>
  <si>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</si>
  <si>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</si>
  <si>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</si>
  <si>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8869</t>
  </si>
  <si>
    <t>88690000</t>
  </si>
  <si>
    <t>ערד 8871</t>
  </si>
  <si>
    <t>88710000</t>
  </si>
  <si>
    <t>ערד 8872</t>
  </si>
  <si>
    <t>88720000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</si>
  <si>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</si>
  <si>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</si>
  <si>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</si>
  <si>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</si>
  <si>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</si>
  <si>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</si>
  <si>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</si>
  <si>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</si>
  <si>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</si>
  <si>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</si>
  <si>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</si>
  <si>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</si>
  <si>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</si>
  <si>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</si>
  <si>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</si>
  <si>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</si>
  <si>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</si>
  <si>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</si>
  <si>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</si>
  <si>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</si>
  <si>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</si>
  <si>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מעלות S&amp;P</t>
  </si>
  <si>
    <t>30110000</t>
  </si>
  <si>
    <t>בנק מזרחי טפחות בע"מ</t>
  </si>
  <si>
    <t>30120000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</si>
</sst>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167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selection activeCell="L15" sqref="L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158</v>
      </c>
      <c r="C1" s="80" t="s" vm="1">
        <v>225</v>
      </c>
    </row>
    <row r="2" spans="1:31">
      <c r="B2" s="58" t="s">
        <v>157</v>
      </c>
      <c r="C2" s="80" t="s">
        <v>226</v>
      </c>
    </row>
    <row r="3" spans="1:31">
      <c r="B3" s="58" t="s">
        <v>159</v>
      </c>
      <c r="C3" s="80" t="s">
        <v>227</v>
      </c>
    </row>
    <row r="4" spans="1:31">
      <c r="B4" s="58" t="s">
        <v>160</v>
      </c>
      <c r="C4" s="80">
        <v>2143</v>
      </c>
    </row>
    <row r="6" spans="1:31" ht="26.25" customHeight="1">
      <c r="B6" s="119" t="s">
        <v>174</v>
      </c>
      <c r="C6" s="120"/>
      <c r="D6" s="121"/>
    </row>
    <row r="7" spans="1:31" s="10" customFormat="1">
      <c r="B7" s="23"/>
      <c r="C7" s="24" t="s">
        <v>87</v>
      </c>
      <c r="D7" s="25" t="s">
        <v>85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87</v>
      </c>
    </row>
    <row r="8" spans="1:31" s="10" customFormat="1">
      <c r="B8" s="23"/>
      <c r="C8" s="26" t="s">
        <v>212</v>
      </c>
      <c r="D8" s="27" t="s">
        <v>20</v>
      </c>
      <c r="AE8" s="38" t="s">
        <v>88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97</v>
      </c>
    </row>
    <row r="10" spans="1:31" s="11" customFormat="1" ht="18" customHeight="1">
      <c r="B10" s="69" t="s">
        <v>173</v>
      </c>
      <c r="C10" s="109">
        <f>C11+C12+C23</f>
        <v>89686.960094846989</v>
      </c>
      <c r="D10" s="110">
        <f>C10/$C$42</f>
        <v>1</v>
      </c>
      <c r="AE10" s="68"/>
    </row>
    <row r="11" spans="1:31">
      <c r="A11" s="46" t="s">
        <v>120</v>
      </c>
      <c r="B11" s="29" t="s">
        <v>175</v>
      </c>
      <c r="C11" s="109">
        <f>מזומנים!J10</f>
        <v>7587.5186272830006</v>
      </c>
      <c r="D11" s="110">
        <f t="shared" ref="D11:D13" si="0">C11/$C$42</f>
        <v>8.4600020106144119E-2</v>
      </c>
    </row>
    <row r="12" spans="1:31">
      <c r="B12" s="29" t="s">
        <v>176</v>
      </c>
      <c r="C12" s="109">
        <f>C13</f>
        <v>57316.038407563996</v>
      </c>
      <c r="D12" s="110">
        <f t="shared" si="0"/>
        <v>0.63906768996240204</v>
      </c>
    </row>
    <row r="13" spans="1:31">
      <c r="A13" s="56" t="s">
        <v>120</v>
      </c>
      <c r="B13" s="30" t="s">
        <v>44</v>
      </c>
      <c r="C13" s="109">
        <f>'תעודות התחייבות ממשלתיות'!O11</f>
        <v>57316.038407563996</v>
      </c>
      <c r="D13" s="110">
        <f t="shared" si="0"/>
        <v>0.63906768996240204</v>
      </c>
    </row>
    <row r="14" spans="1:31">
      <c r="A14" s="56" t="s">
        <v>120</v>
      </c>
      <c r="B14" s="30" t="s">
        <v>45</v>
      </c>
      <c r="C14" s="109" t="s" vm="2">
        <v>370</v>
      </c>
      <c r="D14" s="110" t="s" vm="3">
        <v>370</v>
      </c>
    </row>
    <row r="15" spans="1:31">
      <c r="A15" s="56" t="s">
        <v>120</v>
      </c>
      <c r="B15" s="30" t="s">
        <v>46</v>
      </c>
      <c r="C15" s="109" t="s" vm="4">
        <v>370</v>
      </c>
      <c r="D15" s="110" t="s" vm="5">
        <v>370</v>
      </c>
    </row>
    <row r="16" spans="1:31">
      <c r="A16" s="56" t="s">
        <v>120</v>
      </c>
      <c r="B16" s="30" t="s">
        <v>47</v>
      </c>
      <c r="C16" s="109" t="s" vm="6">
        <v>370</v>
      </c>
      <c r="D16" s="110" t="s" vm="7">
        <v>370</v>
      </c>
    </row>
    <row r="17" spans="1:4">
      <c r="A17" s="56" t="s">
        <v>120</v>
      </c>
      <c r="B17" s="30" t="s">
        <v>48</v>
      </c>
      <c r="C17" s="109" t="s" vm="8">
        <v>370</v>
      </c>
      <c r="D17" s="110" t="s" vm="9">
        <v>370</v>
      </c>
    </row>
    <row r="18" spans="1:4">
      <c r="A18" s="56" t="s">
        <v>120</v>
      </c>
      <c r="B18" s="30" t="s">
        <v>49</v>
      </c>
      <c r="C18" s="109" t="s" vm="10">
        <v>370</v>
      </c>
      <c r="D18" s="110" t="s" vm="11">
        <v>370</v>
      </c>
    </row>
    <row r="19" spans="1:4">
      <c r="A19" s="56" t="s">
        <v>120</v>
      </c>
      <c r="B19" s="30" t="s">
        <v>50</v>
      </c>
      <c r="C19" s="109" t="s" vm="12">
        <v>370</v>
      </c>
      <c r="D19" s="110" t="s" vm="13">
        <v>370</v>
      </c>
    </row>
    <row r="20" spans="1:4">
      <c r="A20" s="56" t="s">
        <v>120</v>
      </c>
      <c r="B20" s="30" t="s">
        <v>51</v>
      </c>
      <c r="C20" s="109" t="s" vm="14">
        <v>370</v>
      </c>
      <c r="D20" s="110" t="s" vm="15">
        <v>370</v>
      </c>
    </row>
    <row r="21" spans="1:4">
      <c r="A21" s="56" t="s">
        <v>120</v>
      </c>
      <c r="B21" s="30" t="s">
        <v>52</v>
      </c>
      <c r="C21" s="109" t="s" vm="16">
        <v>370</v>
      </c>
      <c r="D21" s="110" t="s" vm="17">
        <v>370</v>
      </c>
    </row>
    <row r="22" spans="1:4">
      <c r="A22" s="56" t="s">
        <v>120</v>
      </c>
      <c r="B22" s="30" t="s">
        <v>53</v>
      </c>
      <c r="C22" s="109" t="s" vm="18">
        <v>370</v>
      </c>
      <c r="D22" s="110" t="s" vm="19">
        <v>370</v>
      </c>
    </row>
    <row r="23" spans="1:4">
      <c r="B23" s="29" t="s">
        <v>177</v>
      </c>
      <c r="C23" s="109">
        <f>C24</f>
        <v>24783.403059999997</v>
      </c>
      <c r="D23" s="110">
        <f t="shared" ref="D23:D24" si="1">C23/$C$42</f>
        <v>0.27633228993145392</v>
      </c>
    </row>
    <row r="24" spans="1:4">
      <c r="A24" s="56" t="s">
        <v>120</v>
      </c>
      <c r="B24" s="30" t="s">
        <v>54</v>
      </c>
      <c r="C24" s="109">
        <f>'לא סחיר- תעודות התחייבות ממשלתי'!M11</f>
        <v>24783.403059999997</v>
      </c>
      <c r="D24" s="110">
        <f t="shared" si="1"/>
        <v>0.27633228993145392</v>
      </c>
    </row>
    <row r="25" spans="1:4">
      <c r="A25" s="56" t="s">
        <v>120</v>
      </c>
      <c r="B25" s="30" t="s">
        <v>55</v>
      </c>
      <c r="C25" s="109" t="s" vm="20">
        <v>370</v>
      </c>
      <c r="D25" s="110" t="s" vm="21">
        <v>370</v>
      </c>
    </row>
    <row r="26" spans="1:4">
      <c r="A26" s="56" t="s">
        <v>120</v>
      </c>
      <c r="B26" s="30" t="s">
        <v>46</v>
      </c>
      <c r="C26" s="109" t="s" vm="22">
        <v>370</v>
      </c>
      <c r="D26" s="110" t="s" vm="23">
        <v>370</v>
      </c>
    </row>
    <row r="27" spans="1:4">
      <c r="A27" s="56" t="s">
        <v>120</v>
      </c>
      <c r="B27" s="30" t="s">
        <v>56</v>
      </c>
      <c r="C27" s="109" t="s" vm="24">
        <v>370</v>
      </c>
      <c r="D27" s="110" t="s" vm="25">
        <v>370</v>
      </c>
    </row>
    <row r="28" spans="1:4">
      <c r="A28" s="56" t="s">
        <v>120</v>
      </c>
      <c r="B28" s="30" t="s">
        <v>57</v>
      </c>
      <c r="C28" s="109" t="s" vm="26">
        <v>370</v>
      </c>
      <c r="D28" s="110" t="s" vm="27">
        <v>370</v>
      </c>
    </row>
    <row r="29" spans="1:4">
      <c r="A29" s="56" t="s">
        <v>120</v>
      </c>
      <c r="B29" s="30" t="s">
        <v>58</v>
      </c>
      <c r="C29" s="109" t="s" vm="28">
        <v>370</v>
      </c>
      <c r="D29" s="110" t="s" vm="29">
        <v>370</v>
      </c>
    </row>
    <row r="30" spans="1:4">
      <c r="A30" s="56" t="s">
        <v>120</v>
      </c>
      <c r="B30" s="30" t="s">
        <v>200</v>
      </c>
      <c r="C30" s="109" t="s" vm="30">
        <v>370</v>
      </c>
      <c r="D30" s="110" t="s" vm="31">
        <v>370</v>
      </c>
    </row>
    <row r="31" spans="1:4">
      <c r="A31" s="56" t="s">
        <v>120</v>
      </c>
      <c r="B31" s="30" t="s">
        <v>81</v>
      </c>
      <c r="C31" s="109" t="s" vm="32">
        <v>370</v>
      </c>
      <c r="D31" s="110" t="s" vm="33">
        <v>370</v>
      </c>
    </row>
    <row r="32" spans="1:4">
      <c r="A32" s="56" t="s">
        <v>120</v>
      </c>
      <c r="B32" s="30" t="s">
        <v>59</v>
      </c>
      <c r="C32" s="109" t="s" vm="34">
        <v>370</v>
      </c>
      <c r="D32" s="110" t="s" vm="35">
        <v>370</v>
      </c>
    </row>
    <row r="33" spans="1:4">
      <c r="A33" s="56" t="s">
        <v>120</v>
      </c>
      <c r="B33" s="29" t="s">
        <v>178</v>
      </c>
      <c r="C33" s="109" t="s" vm="36">
        <v>370</v>
      </c>
      <c r="D33" s="110" t="s" vm="37">
        <v>370</v>
      </c>
    </row>
    <row r="34" spans="1:4">
      <c r="A34" s="56" t="s">
        <v>120</v>
      </c>
      <c r="B34" s="29" t="s">
        <v>179</v>
      </c>
      <c r="C34" s="109" t="s" vm="38">
        <v>370</v>
      </c>
      <c r="D34" s="110" t="s" vm="39">
        <v>370</v>
      </c>
    </row>
    <row r="35" spans="1:4">
      <c r="A35" s="56" t="s">
        <v>120</v>
      </c>
      <c r="B35" s="29" t="s">
        <v>180</v>
      </c>
      <c r="C35" s="109" t="s" vm="40">
        <v>370</v>
      </c>
      <c r="D35" s="110" t="s" vm="41">
        <v>370</v>
      </c>
    </row>
    <row r="36" spans="1:4">
      <c r="A36" s="56" t="s">
        <v>120</v>
      </c>
      <c r="B36" s="57" t="s">
        <v>181</v>
      </c>
      <c r="C36" s="109" t="s" vm="42">
        <v>370</v>
      </c>
      <c r="D36" s="110" t="s" vm="43">
        <v>370</v>
      </c>
    </row>
    <row r="37" spans="1:4">
      <c r="A37" s="56" t="s">
        <v>120</v>
      </c>
      <c r="B37" s="29" t="s">
        <v>182</v>
      </c>
      <c r="C37" s="109" t="s" vm="44">
        <v>370</v>
      </c>
      <c r="D37" s="110" t="s" vm="45">
        <v>370</v>
      </c>
    </row>
    <row r="38" spans="1:4">
      <c r="A38" s="56"/>
      <c r="B38" s="70" t="s">
        <v>184</v>
      </c>
      <c r="C38" s="109">
        <v>0</v>
      </c>
      <c r="D38" s="110">
        <f>C38/$C$42</f>
        <v>0</v>
      </c>
    </row>
    <row r="39" spans="1:4">
      <c r="A39" s="56" t="s">
        <v>120</v>
      </c>
      <c r="B39" s="71" t="s">
        <v>185</v>
      </c>
      <c r="C39" s="109" t="s" vm="46">
        <v>370</v>
      </c>
      <c r="D39" s="110" t="s" vm="47">
        <v>370</v>
      </c>
    </row>
    <row r="40" spans="1:4">
      <c r="A40" s="56" t="s">
        <v>120</v>
      </c>
      <c r="B40" s="71" t="s">
        <v>210</v>
      </c>
      <c r="C40" s="109" t="s" vm="48">
        <v>370</v>
      </c>
      <c r="D40" s="110" t="s" vm="49">
        <v>370</v>
      </c>
    </row>
    <row r="41" spans="1:4">
      <c r="A41" s="56" t="s">
        <v>120</v>
      </c>
      <c r="B41" s="71" t="s">
        <v>186</v>
      </c>
      <c r="C41" s="109" t="s" vm="50">
        <v>370</v>
      </c>
      <c r="D41" s="110" t="s" vm="51">
        <v>370</v>
      </c>
    </row>
    <row r="42" spans="1:4">
      <c r="B42" s="71" t="s">
        <v>60</v>
      </c>
      <c r="C42" s="109">
        <f>C38+C10</f>
        <v>89686.960094846989</v>
      </c>
      <c r="D42" s="110">
        <f>C42/$C$42</f>
        <v>1</v>
      </c>
    </row>
    <row r="43" spans="1:4">
      <c r="A43" s="56" t="s">
        <v>120</v>
      </c>
      <c r="B43" s="71" t="s">
        <v>183</v>
      </c>
      <c r="C43" s="109"/>
      <c r="D43" s="110"/>
    </row>
    <row r="44" spans="1:4">
      <c r="B44" s="6" t="s">
        <v>86</v>
      </c>
    </row>
    <row r="45" spans="1:4">
      <c r="C45" s="77" t="s">
        <v>165</v>
      </c>
      <c r="D45" s="36" t="s">
        <v>80</v>
      </c>
    </row>
    <row r="46" spans="1:4">
      <c r="C46" s="78" t="s">
        <v>1</v>
      </c>
      <c r="D46" s="25" t="s">
        <v>2</v>
      </c>
    </row>
    <row r="47" spans="1:4">
      <c r="C47" s="111" t="s">
        <v>146</v>
      </c>
      <c r="D47" s="112" vm="52">
        <v>2.5729000000000002</v>
      </c>
    </row>
    <row r="48" spans="1:4">
      <c r="C48" s="111" t="s">
        <v>155</v>
      </c>
      <c r="D48" s="112">
        <v>0.92769022502618081</v>
      </c>
    </row>
    <row r="49" spans="2:4">
      <c r="C49" s="111" t="s">
        <v>151</v>
      </c>
      <c r="D49" s="112" vm="53">
        <v>2.7052</v>
      </c>
    </row>
    <row r="50" spans="2:4">
      <c r="B50" s="12"/>
      <c r="C50" s="111" t="s">
        <v>371</v>
      </c>
      <c r="D50" s="112" vm="54">
        <v>3.6494</v>
      </c>
    </row>
    <row r="51" spans="2:4">
      <c r="C51" s="111" t="s">
        <v>144</v>
      </c>
      <c r="D51" s="112" vm="55">
        <v>4.0781999999999998</v>
      </c>
    </row>
    <row r="52" spans="2:4">
      <c r="C52" s="111" t="s">
        <v>145</v>
      </c>
      <c r="D52" s="112" vm="56">
        <v>4.7325999999999997</v>
      </c>
    </row>
    <row r="53" spans="2:4">
      <c r="C53" s="111" t="s">
        <v>147</v>
      </c>
      <c r="D53" s="112">
        <v>0.46267515923566882</v>
      </c>
    </row>
    <row r="54" spans="2:4">
      <c r="C54" s="111" t="s">
        <v>152</v>
      </c>
      <c r="D54" s="112" vm="57">
        <v>3.2778</v>
      </c>
    </row>
    <row r="55" spans="2:4">
      <c r="C55" s="111" t="s">
        <v>153</v>
      </c>
      <c r="D55" s="112">
        <v>0.18716729107296534</v>
      </c>
    </row>
    <row r="56" spans="2:4">
      <c r="C56" s="111" t="s">
        <v>150</v>
      </c>
      <c r="D56" s="112" vm="58">
        <v>0.54620000000000002</v>
      </c>
    </row>
    <row r="57" spans="2:4">
      <c r="C57" s="111" t="s">
        <v>372</v>
      </c>
      <c r="D57" s="112">
        <v>2.4723023999999998</v>
      </c>
    </row>
    <row r="58" spans="2:4">
      <c r="C58" s="111" t="s">
        <v>149</v>
      </c>
      <c r="D58" s="112" vm="59">
        <v>0.39090000000000003</v>
      </c>
    </row>
    <row r="59" spans="2:4">
      <c r="C59" s="111" t="s">
        <v>142</v>
      </c>
      <c r="D59" s="112" vm="60">
        <v>3.6320000000000001</v>
      </c>
    </row>
    <row r="60" spans="2:4">
      <c r="C60" s="111" t="s">
        <v>156</v>
      </c>
      <c r="D60" s="112" vm="61">
        <v>0.24929999999999999</v>
      </c>
    </row>
    <row r="61" spans="2:4">
      <c r="C61" s="111" t="s">
        <v>373</v>
      </c>
      <c r="D61" s="112" vm="62">
        <v>0.42030000000000001</v>
      </c>
    </row>
    <row r="62" spans="2:4">
      <c r="C62" s="111" t="s">
        <v>374</v>
      </c>
      <c r="D62" s="112">
        <v>5.533464356993769E-2</v>
      </c>
    </row>
    <row r="63" spans="2:4">
      <c r="C63" s="111" t="s">
        <v>143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158</v>
      </c>
      <c r="C1" s="80" t="s" vm="1">
        <v>225</v>
      </c>
    </row>
    <row r="2" spans="2:60">
      <c r="B2" s="58" t="s">
        <v>157</v>
      </c>
      <c r="C2" s="80" t="s">
        <v>226</v>
      </c>
    </row>
    <row r="3" spans="2:60">
      <c r="B3" s="58" t="s">
        <v>159</v>
      </c>
      <c r="C3" s="80" t="s">
        <v>227</v>
      </c>
    </row>
    <row r="4" spans="2:60">
      <c r="B4" s="58" t="s">
        <v>160</v>
      </c>
      <c r="C4" s="80">
        <v>2143</v>
      </c>
    </row>
    <row r="6" spans="2:60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0" ht="26.25" customHeight="1">
      <c r="B7" s="133" t="s">
        <v>69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H7" s="3"/>
    </row>
    <row r="8" spans="2:60" s="3" customFormat="1" ht="78.75">
      <c r="B8" s="23" t="s">
        <v>94</v>
      </c>
      <c r="C8" s="31" t="s">
        <v>30</v>
      </c>
      <c r="D8" s="31" t="s">
        <v>98</v>
      </c>
      <c r="E8" s="31" t="s">
        <v>41</v>
      </c>
      <c r="F8" s="31" t="s">
        <v>78</v>
      </c>
      <c r="G8" s="31" t="s">
        <v>209</v>
      </c>
      <c r="H8" s="31" t="s">
        <v>208</v>
      </c>
      <c r="I8" s="31" t="s">
        <v>40</v>
      </c>
      <c r="J8" s="31" t="s">
        <v>39</v>
      </c>
      <c r="K8" s="31" t="s">
        <v>161</v>
      </c>
      <c r="L8" s="31" t="s">
        <v>163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158</v>
      </c>
      <c r="C1" s="80" t="s" vm="1">
        <v>225</v>
      </c>
    </row>
    <row r="2" spans="2:61">
      <c r="B2" s="58" t="s">
        <v>157</v>
      </c>
      <c r="C2" s="80" t="s">
        <v>226</v>
      </c>
    </row>
    <row r="3" spans="2:61">
      <c r="B3" s="58" t="s">
        <v>159</v>
      </c>
      <c r="C3" s="80" t="s">
        <v>227</v>
      </c>
    </row>
    <row r="4" spans="2:61">
      <c r="B4" s="58" t="s">
        <v>160</v>
      </c>
      <c r="C4" s="80">
        <v>2143</v>
      </c>
    </row>
    <row r="6" spans="2:61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1" ht="26.25" customHeight="1">
      <c r="B7" s="133" t="s">
        <v>70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I7" s="3"/>
    </row>
    <row r="8" spans="2:61" s="3" customFormat="1" ht="78.75">
      <c r="B8" s="23" t="s">
        <v>94</v>
      </c>
      <c r="C8" s="31" t="s">
        <v>30</v>
      </c>
      <c r="D8" s="31" t="s">
        <v>98</v>
      </c>
      <c r="E8" s="31" t="s">
        <v>41</v>
      </c>
      <c r="F8" s="31" t="s">
        <v>78</v>
      </c>
      <c r="G8" s="31" t="s">
        <v>209</v>
      </c>
      <c r="H8" s="31" t="s">
        <v>208</v>
      </c>
      <c r="I8" s="31" t="s">
        <v>40</v>
      </c>
      <c r="J8" s="31" t="s">
        <v>39</v>
      </c>
      <c r="K8" s="31" t="s">
        <v>161</v>
      </c>
      <c r="L8" s="32" t="s">
        <v>163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P31" sqref="P31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158</v>
      </c>
      <c r="C1" s="80" t="s" vm="1">
        <v>225</v>
      </c>
    </row>
    <row r="2" spans="1:60">
      <c r="B2" s="58" t="s">
        <v>157</v>
      </c>
      <c r="C2" s="80" t="s">
        <v>226</v>
      </c>
    </row>
    <row r="3" spans="1:60">
      <c r="B3" s="58" t="s">
        <v>159</v>
      </c>
      <c r="C3" s="80" t="s">
        <v>227</v>
      </c>
    </row>
    <row r="4" spans="1:60">
      <c r="B4" s="58" t="s">
        <v>160</v>
      </c>
      <c r="C4" s="80">
        <v>2143</v>
      </c>
    </row>
    <row r="6" spans="1:60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5"/>
      <c r="BD6" s="1" t="s">
        <v>99</v>
      </c>
      <c r="BF6" s="1" t="s">
        <v>166</v>
      </c>
      <c r="BH6" s="3" t="s">
        <v>143</v>
      </c>
    </row>
    <row r="7" spans="1:60" ht="26.25" customHeight="1">
      <c r="B7" s="133" t="s">
        <v>71</v>
      </c>
      <c r="C7" s="134"/>
      <c r="D7" s="134"/>
      <c r="E7" s="134"/>
      <c r="F7" s="134"/>
      <c r="G7" s="134"/>
      <c r="H7" s="134"/>
      <c r="I7" s="134"/>
      <c r="J7" s="134"/>
      <c r="K7" s="135"/>
      <c r="BD7" s="3" t="s">
        <v>101</v>
      </c>
      <c r="BF7" s="1" t="s">
        <v>121</v>
      </c>
      <c r="BH7" s="3" t="s">
        <v>142</v>
      </c>
    </row>
    <row r="8" spans="1:60" s="3" customFormat="1" ht="78.75">
      <c r="A8" s="2"/>
      <c r="B8" s="23" t="s">
        <v>94</v>
      </c>
      <c r="C8" s="31" t="s">
        <v>30</v>
      </c>
      <c r="D8" s="31" t="s">
        <v>98</v>
      </c>
      <c r="E8" s="31" t="s">
        <v>41</v>
      </c>
      <c r="F8" s="31" t="s">
        <v>78</v>
      </c>
      <c r="G8" s="31" t="s">
        <v>209</v>
      </c>
      <c r="H8" s="31" t="s">
        <v>208</v>
      </c>
      <c r="I8" s="31" t="s">
        <v>40</v>
      </c>
      <c r="J8" s="31" t="s">
        <v>161</v>
      </c>
      <c r="K8" s="31" t="s">
        <v>163</v>
      </c>
      <c r="BC8" s="1" t="s">
        <v>114</v>
      </c>
      <c r="BD8" s="1" t="s">
        <v>115</v>
      </c>
      <c r="BE8" s="1" t="s">
        <v>122</v>
      </c>
      <c r="BG8" s="4" t="s">
        <v>144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33" t="s">
        <v>20</v>
      </c>
      <c r="K9" s="59" t="s">
        <v>20</v>
      </c>
      <c r="BC9" s="1" t="s">
        <v>111</v>
      </c>
      <c r="BE9" s="1" t="s">
        <v>123</v>
      </c>
      <c r="BG9" s="4" t="s">
        <v>145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107</v>
      </c>
      <c r="BD10" s="3"/>
      <c r="BE10" s="1" t="s">
        <v>167</v>
      </c>
      <c r="BG10" s="1" t="s">
        <v>151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106</v>
      </c>
      <c r="BD11" s="3"/>
      <c r="BE11" s="1" t="s">
        <v>124</v>
      </c>
      <c r="BG11" s="1" t="s">
        <v>146</v>
      </c>
    </row>
    <row r="12" spans="1:60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104</v>
      </c>
      <c r="BD12" s="4"/>
      <c r="BE12" s="1" t="s">
        <v>125</v>
      </c>
      <c r="BG12" s="1" t="s">
        <v>147</v>
      </c>
    </row>
    <row r="13" spans="1:60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108</v>
      </c>
      <c r="BE13" s="1" t="s">
        <v>126</v>
      </c>
      <c r="BG13" s="1" t="s">
        <v>148</v>
      </c>
    </row>
    <row r="14" spans="1:60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105</v>
      </c>
      <c r="BE14" s="1" t="s">
        <v>127</v>
      </c>
      <c r="BG14" s="1" t="s">
        <v>150</v>
      </c>
    </row>
    <row r="15" spans="1:60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116</v>
      </c>
      <c r="BE15" s="1" t="s">
        <v>168</v>
      </c>
      <c r="BG15" s="1" t="s">
        <v>152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102</v>
      </c>
      <c r="BD16" s="1" t="s">
        <v>117</v>
      </c>
      <c r="BE16" s="1" t="s">
        <v>128</v>
      </c>
      <c r="BG16" s="1" t="s">
        <v>153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112</v>
      </c>
      <c r="BE17" s="1" t="s">
        <v>129</v>
      </c>
      <c r="BG17" s="1" t="s">
        <v>154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100</v>
      </c>
      <c r="BF18" s="1" t="s">
        <v>130</v>
      </c>
      <c r="BH18" s="1" t="s">
        <v>26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113</v>
      </c>
      <c r="BF19" s="1" t="s">
        <v>131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118</v>
      </c>
      <c r="BF20" s="1" t="s">
        <v>132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103</v>
      </c>
      <c r="BE21" s="1" t="s">
        <v>119</v>
      </c>
      <c r="BF21" s="1" t="s">
        <v>133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109</v>
      </c>
      <c r="BF22" s="1" t="s">
        <v>134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26</v>
      </c>
      <c r="BE23" s="1" t="s">
        <v>110</v>
      </c>
      <c r="BF23" s="1" t="s">
        <v>169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172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135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136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171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137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138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170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26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158</v>
      </c>
      <c r="C1" s="80" t="s" vm="1">
        <v>225</v>
      </c>
    </row>
    <row r="2" spans="2:81">
      <c r="B2" s="58" t="s">
        <v>157</v>
      </c>
      <c r="C2" s="80" t="s">
        <v>226</v>
      </c>
    </row>
    <row r="3" spans="2:81">
      <c r="B3" s="58" t="s">
        <v>159</v>
      </c>
      <c r="C3" s="80" t="s">
        <v>227</v>
      </c>
      <c r="E3" s="2"/>
    </row>
    <row r="4" spans="2:81">
      <c r="B4" s="58" t="s">
        <v>160</v>
      </c>
      <c r="C4" s="80">
        <v>2143</v>
      </c>
    </row>
    <row r="6" spans="2:81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81" ht="26.25" customHeight="1">
      <c r="B7" s="133" t="s">
        <v>72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81" s="3" customFormat="1" ht="47.25">
      <c r="B8" s="23" t="s">
        <v>94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40</v>
      </c>
      <c r="O8" s="31" t="s">
        <v>39</v>
      </c>
      <c r="P8" s="31" t="s">
        <v>161</v>
      </c>
      <c r="Q8" s="32" t="s">
        <v>163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33" t="s">
        <v>212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77"/>
  <sheetViews>
    <sheetView rightToLeft="1" workbookViewId="0">
      <selection activeCell="O12" sqref="O12:O71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158</v>
      </c>
      <c r="C1" s="80" t="s" vm="1">
        <v>225</v>
      </c>
    </row>
    <row r="2" spans="2:72">
      <c r="B2" s="58" t="s">
        <v>157</v>
      </c>
      <c r="C2" s="80" t="s">
        <v>226</v>
      </c>
    </row>
    <row r="3" spans="2:72">
      <c r="B3" s="58" t="s">
        <v>159</v>
      </c>
      <c r="C3" s="80" t="s">
        <v>227</v>
      </c>
    </row>
    <row r="4" spans="2:72">
      <c r="B4" s="58" t="s">
        <v>160</v>
      </c>
      <c r="C4" s="80">
        <v>2143</v>
      </c>
    </row>
    <row r="6" spans="2:72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72" ht="26.25" customHeight="1">
      <c r="B7" s="133" t="s">
        <v>63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</row>
    <row r="8" spans="2:72" s="3" customFormat="1" ht="78.75">
      <c r="B8" s="23" t="s">
        <v>94</v>
      </c>
      <c r="C8" s="31" t="s">
        <v>30</v>
      </c>
      <c r="D8" s="31" t="s">
        <v>15</v>
      </c>
      <c r="E8" s="31" t="s">
        <v>42</v>
      </c>
      <c r="F8" s="31" t="s">
        <v>79</v>
      </c>
      <c r="G8" s="31" t="s">
        <v>18</v>
      </c>
      <c r="H8" s="31" t="s">
        <v>78</v>
      </c>
      <c r="I8" s="31" t="s">
        <v>17</v>
      </c>
      <c r="J8" s="31" t="s">
        <v>19</v>
      </c>
      <c r="K8" s="31" t="s">
        <v>209</v>
      </c>
      <c r="L8" s="31" t="s">
        <v>208</v>
      </c>
      <c r="M8" s="31" t="s">
        <v>87</v>
      </c>
      <c r="N8" s="31" t="s">
        <v>39</v>
      </c>
      <c r="O8" s="31" t="s">
        <v>161</v>
      </c>
      <c r="P8" s="32" t="s">
        <v>163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216</v>
      </c>
      <c r="L9" s="33"/>
      <c r="M9" s="33" t="s">
        <v>212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 t="s">
        <v>25</v>
      </c>
      <c r="C11" s="101"/>
      <c r="D11" s="101"/>
      <c r="E11" s="101"/>
      <c r="F11" s="101"/>
      <c r="G11" s="102">
        <v>8.4257277330420006</v>
      </c>
      <c r="H11" s="101"/>
      <c r="I11" s="101"/>
      <c r="J11" s="103">
        <v>4.851686525304811E-2</v>
      </c>
      <c r="K11" s="102"/>
      <c r="L11" s="101"/>
      <c r="M11" s="102">
        <v>24783.403059999997</v>
      </c>
      <c r="N11" s="101"/>
      <c r="O11" s="104">
        <f>M11/$M$11</f>
        <v>1</v>
      </c>
      <c r="P11" s="104">
        <f>M11/'סכום נכסי הקרן'!$C$42</f>
        <v>0.27633228993145392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3" t="s">
        <v>206</v>
      </c>
      <c r="C12" s="84"/>
      <c r="D12" s="84"/>
      <c r="E12" s="84"/>
      <c r="F12" s="84"/>
      <c r="G12" s="92">
        <v>8.4257277330420006</v>
      </c>
      <c r="H12" s="84"/>
      <c r="I12" s="84"/>
      <c r="J12" s="105">
        <v>4.851686525304811E-2</v>
      </c>
      <c r="K12" s="92"/>
      <c r="L12" s="84"/>
      <c r="M12" s="92">
        <v>24783.403059999997</v>
      </c>
      <c r="N12" s="84"/>
      <c r="O12" s="93">
        <f t="shared" ref="O12:O71" si="0">M12/$M$11</f>
        <v>1</v>
      </c>
      <c r="P12" s="93">
        <f>M12/'סכום נכסי הקרן'!$C$42</f>
        <v>0.27633228993145392</v>
      </c>
    </row>
    <row r="13" spans="2:72">
      <c r="B13" s="100" t="s">
        <v>43</v>
      </c>
      <c r="C13" s="84"/>
      <c r="D13" s="84"/>
      <c r="E13" s="84"/>
      <c r="F13" s="84"/>
      <c r="G13" s="92">
        <v>8.4257277330420006</v>
      </c>
      <c r="H13" s="84"/>
      <c r="I13" s="84"/>
      <c r="J13" s="105">
        <v>4.851686525304811E-2</v>
      </c>
      <c r="K13" s="92"/>
      <c r="L13" s="84"/>
      <c r="M13" s="92">
        <v>24783.403059999997</v>
      </c>
      <c r="N13" s="84"/>
      <c r="O13" s="93">
        <f t="shared" si="0"/>
        <v>1</v>
      </c>
      <c r="P13" s="93">
        <f>M13/'סכום נכסי הקרן'!$C$42</f>
        <v>0.27633228993145392</v>
      </c>
    </row>
    <row r="14" spans="2:72">
      <c r="B14" s="88" t="s">
        <v>259</v>
      </c>
      <c r="C14" s="82" t="s">
        <v>260</v>
      </c>
      <c r="D14" s="82" t="s">
        <v>230</v>
      </c>
      <c r="E14" s="82"/>
      <c r="F14" s="106">
        <v>40148</v>
      </c>
      <c r="G14" s="89">
        <v>4.9600000000000009</v>
      </c>
      <c r="H14" s="95" t="s">
        <v>143</v>
      </c>
      <c r="I14" s="96">
        <v>4.8000000000000001E-2</v>
      </c>
      <c r="J14" s="96">
        <v>4.8500000000000008E-2</v>
      </c>
      <c r="K14" s="89">
        <v>82000</v>
      </c>
      <c r="L14" s="107">
        <v>110.3515</v>
      </c>
      <c r="M14" s="89">
        <v>90.47748</v>
      </c>
      <c r="N14" s="82"/>
      <c r="O14" s="90">
        <f t="shared" si="0"/>
        <v>3.6507286663157714E-3</v>
      </c>
      <c r="P14" s="90">
        <f>M14/'סכום נכסי הקרן'!$C$42</f>
        <v>1.0088142122814398E-3</v>
      </c>
    </row>
    <row r="15" spans="2:72">
      <c r="B15" s="88" t="s">
        <v>261</v>
      </c>
      <c r="C15" s="82" t="s">
        <v>262</v>
      </c>
      <c r="D15" s="82" t="s">
        <v>230</v>
      </c>
      <c r="E15" s="82"/>
      <c r="F15" s="106">
        <v>40452</v>
      </c>
      <c r="G15" s="89">
        <v>5.5399999999999991</v>
      </c>
      <c r="H15" s="95" t="s">
        <v>143</v>
      </c>
      <c r="I15" s="96">
        <v>4.8000000000000001E-2</v>
      </c>
      <c r="J15" s="96">
        <v>4.8599999999999997E-2</v>
      </c>
      <c r="K15" s="89">
        <v>3000</v>
      </c>
      <c r="L15" s="107">
        <v>109.1125</v>
      </c>
      <c r="M15" s="89">
        <v>3.27284</v>
      </c>
      <c r="N15" s="82"/>
      <c r="O15" s="90">
        <f t="shared" si="0"/>
        <v>1.3205773202641045E-4</v>
      </c>
      <c r="P15" s="90">
        <f>M15/'סכום נכסי הקרן'!$C$42</f>
        <v>3.6491815494012298E-5</v>
      </c>
    </row>
    <row r="16" spans="2:72">
      <c r="B16" s="88" t="s">
        <v>263</v>
      </c>
      <c r="C16" s="82" t="s">
        <v>264</v>
      </c>
      <c r="D16" s="82" t="s">
        <v>230</v>
      </c>
      <c r="E16" s="82"/>
      <c r="F16" s="106">
        <v>40909</v>
      </c>
      <c r="G16" s="89">
        <v>6.49</v>
      </c>
      <c r="H16" s="95" t="s">
        <v>143</v>
      </c>
      <c r="I16" s="96">
        <v>4.8000000000000001E-2</v>
      </c>
      <c r="J16" s="96">
        <v>4.8499999999999995E-2</v>
      </c>
      <c r="K16" s="89">
        <v>524000</v>
      </c>
      <c r="L16" s="107">
        <v>104.4988</v>
      </c>
      <c r="M16" s="89">
        <v>547.52147000000002</v>
      </c>
      <c r="N16" s="82"/>
      <c r="O16" s="90">
        <f t="shared" si="0"/>
        <v>2.2092263466581417E-2</v>
      </c>
      <c r="P16" s="90">
        <f>M16/'סכום נכסי הקרן'!$C$42</f>
        <v>6.1048057534894432E-3</v>
      </c>
    </row>
    <row r="17" spans="2:16">
      <c r="B17" s="88" t="s">
        <v>265</v>
      </c>
      <c r="C17" s="82">
        <v>8790</v>
      </c>
      <c r="D17" s="82" t="s">
        <v>230</v>
      </c>
      <c r="E17" s="82"/>
      <c r="F17" s="106">
        <v>41030</v>
      </c>
      <c r="G17" s="89">
        <v>6.67</v>
      </c>
      <c r="H17" s="95" t="s">
        <v>143</v>
      </c>
      <c r="I17" s="96">
        <v>4.8000000000000001E-2</v>
      </c>
      <c r="J17" s="96">
        <v>4.8600000000000004E-2</v>
      </c>
      <c r="K17" s="89">
        <v>1576000</v>
      </c>
      <c r="L17" s="107">
        <v>104.8777</v>
      </c>
      <c r="M17" s="89">
        <v>1653.06304</v>
      </c>
      <c r="N17" s="82"/>
      <c r="O17" s="90">
        <f t="shared" si="0"/>
        <v>6.670040575129961E-2</v>
      </c>
      <c r="P17" s="90">
        <f>M17/'סכום נכסי הקרן'!$C$42</f>
        <v>1.8431475860613739E-2</v>
      </c>
    </row>
    <row r="18" spans="2:16">
      <c r="B18" s="88" t="s">
        <v>266</v>
      </c>
      <c r="C18" s="82" t="s">
        <v>267</v>
      </c>
      <c r="D18" s="82" t="s">
        <v>230</v>
      </c>
      <c r="E18" s="82"/>
      <c r="F18" s="106">
        <v>41091</v>
      </c>
      <c r="G18" s="89">
        <v>6.83</v>
      </c>
      <c r="H18" s="95" t="s">
        <v>143</v>
      </c>
      <c r="I18" s="96">
        <v>4.8000000000000001E-2</v>
      </c>
      <c r="J18" s="96">
        <v>4.8499999999999995E-2</v>
      </c>
      <c r="K18" s="89">
        <v>429000</v>
      </c>
      <c r="L18" s="107">
        <v>103.15860000000001</v>
      </c>
      <c r="M18" s="89">
        <v>442.72854999999998</v>
      </c>
      <c r="N18" s="82"/>
      <c r="O18" s="90">
        <f t="shared" si="0"/>
        <v>1.7863912753553871E-2</v>
      </c>
      <c r="P18" s="90">
        <f>M18/'סכום נכסי הקרן'!$C$42</f>
        <v>4.9363759183252455E-3</v>
      </c>
    </row>
    <row r="19" spans="2:16">
      <c r="B19" s="88" t="s">
        <v>268</v>
      </c>
      <c r="C19" s="82">
        <v>8793</v>
      </c>
      <c r="D19" s="82" t="s">
        <v>230</v>
      </c>
      <c r="E19" s="82"/>
      <c r="F19" s="106">
        <v>41122</v>
      </c>
      <c r="G19" s="89">
        <v>6.92</v>
      </c>
      <c r="H19" s="95" t="s">
        <v>143</v>
      </c>
      <c r="I19" s="96">
        <v>4.8000000000000001E-2</v>
      </c>
      <c r="J19" s="96">
        <v>4.8499999999999995E-2</v>
      </c>
      <c r="K19" s="89">
        <v>774000</v>
      </c>
      <c r="L19" s="107">
        <v>103.08669999999999</v>
      </c>
      <c r="M19" s="89">
        <v>797.89086999999995</v>
      </c>
      <c r="N19" s="82"/>
      <c r="O19" s="90">
        <f t="shared" si="0"/>
        <v>3.2194564566791983E-2</v>
      </c>
      <c r="P19" s="90">
        <f>M19/'סכום נכסי הקרן'!$C$42</f>
        <v>8.8963977500876763E-3</v>
      </c>
    </row>
    <row r="20" spans="2:16">
      <c r="B20" s="88" t="s">
        <v>269</v>
      </c>
      <c r="C20" s="82" t="s">
        <v>270</v>
      </c>
      <c r="D20" s="82" t="s">
        <v>230</v>
      </c>
      <c r="E20" s="82"/>
      <c r="F20" s="106">
        <v>41154</v>
      </c>
      <c r="G20" s="89">
        <v>7</v>
      </c>
      <c r="H20" s="95" t="s">
        <v>143</v>
      </c>
      <c r="I20" s="96">
        <v>4.8000000000000001E-2</v>
      </c>
      <c r="J20" s="96">
        <v>4.8499999999999995E-2</v>
      </c>
      <c r="K20" s="89">
        <v>75000</v>
      </c>
      <c r="L20" s="107">
        <v>102.5735</v>
      </c>
      <c r="M20" s="89">
        <v>76.930270000000007</v>
      </c>
      <c r="N20" s="82"/>
      <c r="O20" s="90">
        <f t="shared" si="0"/>
        <v>3.1041043804094924E-3</v>
      </c>
      <c r="P20" s="90">
        <f>M20/'סכום נכסי הקרן'!$C$42</f>
        <v>8.5776427162481195E-4</v>
      </c>
    </row>
    <row r="21" spans="2:16">
      <c r="B21" s="88" t="s">
        <v>271</v>
      </c>
      <c r="C21" s="82" t="s">
        <v>272</v>
      </c>
      <c r="D21" s="82" t="s">
        <v>230</v>
      </c>
      <c r="E21" s="82"/>
      <c r="F21" s="106">
        <v>41184</v>
      </c>
      <c r="G21" s="89">
        <v>6.92</v>
      </c>
      <c r="H21" s="95" t="s">
        <v>143</v>
      </c>
      <c r="I21" s="96">
        <v>4.8000000000000001E-2</v>
      </c>
      <c r="J21" s="96">
        <v>4.8600000000000004E-2</v>
      </c>
      <c r="K21" s="89">
        <v>103000</v>
      </c>
      <c r="L21" s="107">
        <v>103.5291</v>
      </c>
      <c r="M21" s="89">
        <v>106.63491999999999</v>
      </c>
      <c r="N21" s="82"/>
      <c r="O21" s="90">
        <f t="shared" si="0"/>
        <v>4.3026746464898116E-3</v>
      </c>
      <c r="P21" s="90">
        <f>M21/'סכום נכסי הקרן'!$C$42</f>
        <v>1.1889679378945385E-3</v>
      </c>
    </row>
    <row r="22" spans="2:16">
      <c r="B22" s="88" t="s">
        <v>273</v>
      </c>
      <c r="C22" s="82" t="s">
        <v>274</v>
      </c>
      <c r="D22" s="82" t="s">
        <v>230</v>
      </c>
      <c r="E22" s="82"/>
      <c r="F22" s="106">
        <v>41214</v>
      </c>
      <c r="G22" s="89">
        <v>7.0100000000000007</v>
      </c>
      <c r="H22" s="95" t="s">
        <v>143</v>
      </c>
      <c r="I22" s="96">
        <v>4.8000000000000001E-2</v>
      </c>
      <c r="J22" s="96">
        <v>4.8499999999999995E-2</v>
      </c>
      <c r="K22" s="89">
        <v>463000</v>
      </c>
      <c r="L22" s="107">
        <v>103.1387</v>
      </c>
      <c r="M22" s="89">
        <v>477.53217999999998</v>
      </c>
      <c r="N22" s="82"/>
      <c r="O22" s="90">
        <f t="shared" si="0"/>
        <v>1.9268224740722917E-2</v>
      </c>
      <c r="P22" s="90">
        <f>M22/'סכום נכסי הקרן'!$C$42</f>
        <v>5.3244326655178592E-3</v>
      </c>
    </row>
    <row r="23" spans="2:16">
      <c r="B23" s="88" t="s">
        <v>275</v>
      </c>
      <c r="C23" s="82" t="s">
        <v>276</v>
      </c>
      <c r="D23" s="82" t="s">
        <v>230</v>
      </c>
      <c r="E23" s="82"/>
      <c r="F23" s="106">
        <v>41245</v>
      </c>
      <c r="G23" s="89">
        <v>7.09</v>
      </c>
      <c r="H23" s="95" t="s">
        <v>143</v>
      </c>
      <c r="I23" s="96">
        <v>4.8000000000000001E-2</v>
      </c>
      <c r="J23" s="96">
        <v>4.8499999999999995E-2</v>
      </c>
      <c r="K23" s="89">
        <v>285000</v>
      </c>
      <c r="L23" s="107">
        <v>102.91240000000001</v>
      </c>
      <c r="M23" s="89">
        <v>293.30011999999999</v>
      </c>
      <c r="N23" s="82"/>
      <c r="O23" s="90">
        <f t="shared" si="0"/>
        <v>1.1834537786837738E-2</v>
      </c>
      <c r="P23" s="90">
        <f>M23/'סכום נכסי הקרן'!$C$42</f>
        <v>3.2702649269171929E-3</v>
      </c>
    </row>
    <row r="24" spans="2:16">
      <c r="B24" s="88" t="s">
        <v>277</v>
      </c>
      <c r="C24" s="82" t="s">
        <v>278</v>
      </c>
      <c r="D24" s="82" t="s">
        <v>230</v>
      </c>
      <c r="E24" s="82"/>
      <c r="F24" s="106">
        <v>41275</v>
      </c>
      <c r="G24" s="89">
        <v>7.17</v>
      </c>
      <c r="H24" s="95" t="s">
        <v>143</v>
      </c>
      <c r="I24" s="96">
        <v>4.8000000000000001E-2</v>
      </c>
      <c r="J24" s="96">
        <v>4.8500000000000008E-2</v>
      </c>
      <c r="K24" s="89">
        <v>973000</v>
      </c>
      <c r="L24" s="107">
        <v>103.0005</v>
      </c>
      <c r="M24" s="89">
        <v>1002.20038</v>
      </c>
      <c r="N24" s="82"/>
      <c r="O24" s="90">
        <f t="shared" si="0"/>
        <v>4.0438368273061534E-2</v>
      </c>
      <c r="P24" s="90">
        <f>M24/'סכום נכסי הקרן'!$C$42</f>
        <v>1.1174426905986547E-2</v>
      </c>
    </row>
    <row r="25" spans="2:16">
      <c r="B25" s="88" t="s">
        <v>279</v>
      </c>
      <c r="C25" s="82" t="s">
        <v>280</v>
      </c>
      <c r="D25" s="82" t="s">
        <v>230</v>
      </c>
      <c r="E25" s="82"/>
      <c r="F25" s="106">
        <v>41306</v>
      </c>
      <c r="G25" s="89">
        <v>7.26</v>
      </c>
      <c r="H25" s="95" t="s">
        <v>143</v>
      </c>
      <c r="I25" s="96">
        <v>4.8000000000000001E-2</v>
      </c>
      <c r="J25" s="96">
        <v>4.8500000000000008E-2</v>
      </c>
      <c r="K25" s="89">
        <v>285000</v>
      </c>
      <c r="L25" s="107">
        <v>102.40089999999999</v>
      </c>
      <c r="M25" s="89">
        <v>291.84208000000001</v>
      </c>
      <c r="N25" s="82"/>
      <c r="O25" s="90">
        <f t="shared" si="0"/>
        <v>1.177570647959272E-2</v>
      </c>
      <c r="P25" s="90">
        <f>M25/'סכום נכסי הקרן'!$C$42</f>
        <v>3.2540079370665161E-3</v>
      </c>
    </row>
    <row r="26" spans="2:16">
      <c r="B26" s="88" t="s">
        <v>281</v>
      </c>
      <c r="C26" s="82" t="s">
        <v>282</v>
      </c>
      <c r="D26" s="82" t="s">
        <v>230</v>
      </c>
      <c r="E26" s="82"/>
      <c r="F26" s="106">
        <v>41366</v>
      </c>
      <c r="G26" s="89">
        <v>7.25</v>
      </c>
      <c r="H26" s="95" t="s">
        <v>143</v>
      </c>
      <c r="I26" s="96">
        <v>4.8000000000000001E-2</v>
      </c>
      <c r="J26" s="96">
        <v>4.8499999999999995E-2</v>
      </c>
      <c r="K26" s="89">
        <v>101000</v>
      </c>
      <c r="L26" s="107">
        <v>104.20359999999999</v>
      </c>
      <c r="M26" s="89">
        <v>105.24652</v>
      </c>
      <c r="N26" s="82"/>
      <c r="O26" s="90">
        <f t="shared" si="0"/>
        <v>4.2466532842645064E-3</v>
      </c>
      <c r="P26" s="90">
        <f>M26/'סכום נכסי הקרן'!$C$42</f>
        <v>1.1734874265857407E-3</v>
      </c>
    </row>
    <row r="27" spans="2:16">
      <c r="B27" s="88" t="s">
        <v>283</v>
      </c>
      <c r="C27" s="82">
        <v>2704</v>
      </c>
      <c r="D27" s="82" t="s">
        <v>230</v>
      </c>
      <c r="E27" s="82"/>
      <c r="F27" s="106">
        <v>41395</v>
      </c>
      <c r="G27" s="89">
        <v>7.33</v>
      </c>
      <c r="H27" s="95" t="s">
        <v>143</v>
      </c>
      <c r="I27" s="96">
        <v>4.8000000000000001E-2</v>
      </c>
      <c r="J27" s="96">
        <v>4.8500000000000008E-2</v>
      </c>
      <c r="K27" s="89">
        <v>118000</v>
      </c>
      <c r="L27" s="107">
        <v>103.5962</v>
      </c>
      <c r="M27" s="89">
        <v>122.24347999999999</v>
      </c>
      <c r="N27" s="82"/>
      <c r="O27" s="90">
        <f t="shared" si="0"/>
        <v>4.9324735470771142E-3</v>
      </c>
      <c r="P27" s="90">
        <f>M27/'סכום נכסי הקרן'!$C$42</f>
        <v>1.36300171029014E-3</v>
      </c>
    </row>
    <row r="28" spans="2:16">
      <c r="B28" s="88" t="s">
        <v>284</v>
      </c>
      <c r="C28" s="82" t="s">
        <v>285</v>
      </c>
      <c r="D28" s="82" t="s">
        <v>230</v>
      </c>
      <c r="E28" s="82"/>
      <c r="F28" s="106">
        <v>41427</v>
      </c>
      <c r="G28" s="89">
        <v>7.42</v>
      </c>
      <c r="H28" s="95" t="s">
        <v>143</v>
      </c>
      <c r="I28" s="96">
        <v>4.8000000000000001E-2</v>
      </c>
      <c r="J28" s="96">
        <v>4.8499999999999988E-2</v>
      </c>
      <c r="K28" s="89">
        <v>36000</v>
      </c>
      <c r="L28" s="107">
        <v>102.76900000000001</v>
      </c>
      <c r="M28" s="89">
        <v>36.996960000000001</v>
      </c>
      <c r="N28" s="82"/>
      <c r="O28" s="90">
        <f t="shared" si="0"/>
        <v>1.4928119399273494E-3</v>
      </c>
      <c r="P28" s="90">
        <f>M28/'סכום נכסי הקרן'!$C$42</f>
        <v>4.1251214179714046E-4</v>
      </c>
    </row>
    <row r="29" spans="2:16">
      <c r="B29" s="88" t="s">
        <v>286</v>
      </c>
      <c r="C29" s="82">
        <v>8805</v>
      </c>
      <c r="D29" s="82" t="s">
        <v>230</v>
      </c>
      <c r="E29" s="82"/>
      <c r="F29" s="106">
        <v>41487</v>
      </c>
      <c r="G29" s="89">
        <v>7.5799999999999992</v>
      </c>
      <c r="H29" s="95" t="s">
        <v>143</v>
      </c>
      <c r="I29" s="96">
        <v>4.8000000000000001E-2</v>
      </c>
      <c r="J29" s="96">
        <v>4.8599999999999997E-2</v>
      </c>
      <c r="K29" s="89">
        <v>683000</v>
      </c>
      <c r="L29" s="107">
        <v>101.0676</v>
      </c>
      <c r="M29" s="89">
        <v>690.05115999999998</v>
      </c>
      <c r="N29" s="82"/>
      <c r="O29" s="90">
        <f t="shared" si="0"/>
        <v>2.784327714516862E-2</v>
      </c>
      <c r="P29" s="90">
        <f>M29/'סכום נכסי הקרן'!$C$42</f>
        <v>7.6939965327205602E-3</v>
      </c>
    </row>
    <row r="30" spans="2:16">
      <c r="B30" s="88" t="s">
        <v>287</v>
      </c>
      <c r="C30" s="82" t="s">
        <v>288</v>
      </c>
      <c r="D30" s="82" t="s">
        <v>230</v>
      </c>
      <c r="E30" s="82"/>
      <c r="F30" s="106">
        <v>41548</v>
      </c>
      <c r="G30" s="89">
        <v>7.57</v>
      </c>
      <c r="H30" s="95" t="s">
        <v>143</v>
      </c>
      <c r="I30" s="96">
        <v>4.8000000000000001E-2</v>
      </c>
      <c r="J30" s="96">
        <v>4.8500000000000008E-2</v>
      </c>
      <c r="K30" s="89">
        <v>63000</v>
      </c>
      <c r="L30" s="107">
        <v>102.3835</v>
      </c>
      <c r="M30" s="89">
        <v>64.50551999999999</v>
      </c>
      <c r="N30" s="82"/>
      <c r="O30" s="90">
        <f t="shared" si="0"/>
        <v>2.6027708883979228E-3</v>
      </c>
      <c r="P30" s="90">
        <f>M30/'סכום נכסי הקרן'!$C$42</f>
        <v>7.1922963975792269E-4</v>
      </c>
    </row>
    <row r="31" spans="2:16">
      <c r="B31" s="88" t="s">
        <v>289</v>
      </c>
      <c r="C31" s="82" t="s">
        <v>290</v>
      </c>
      <c r="D31" s="82" t="s">
        <v>230</v>
      </c>
      <c r="E31" s="82"/>
      <c r="F31" s="106">
        <v>41672</v>
      </c>
      <c r="G31" s="89">
        <v>7.9099999999999993</v>
      </c>
      <c r="H31" s="95" t="s">
        <v>143</v>
      </c>
      <c r="I31" s="96">
        <v>4.8000000000000001E-2</v>
      </c>
      <c r="J31" s="96">
        <v>4.8500000000000008E-2</v>
      </c>
      <c r="K31" s="89">
        <v>97000</v>
      </c>
      <c r="L31" s="107">
        <v>100.7745</v>
      </c>
      <c r="M31" s="89">
        <v>97.750110000000006</v>
      </c>
      <c r="N31" s="82"/>
      <c r="O31" s="90">
        <f t="shared" si="0"/>
        <v>3.9441762603525206E-3</v>
      </c>
      <c r="P31" s="90">
        <f>M31/'סכום נכסי הקרן'!$C$42</f>
        <v>1.0899032579164904E-3</v>
      </c>
    </row>
    <row r="32" spans="2:16">
      <c r="B32" s="88" t="s">
        <v>291</v>
      </c>
      <c r="C32" s="82" t="s">
        <v>292</v>
      </c>
      <c r="D32" s="82" t="s">
        <v>230</v>
      </c>
      <c r="E32" s="82"/>
      <c r="F32" s="106">
        <v>41821</v>
      </c>
      <c r="G32" s="89">
        <v>8.129999999999999</v>
      </c>
      <c r="H32" s="95" t="s">
        <v>143</v>
      </c>
      <c r="I32" s="96">
        <v>4.8000000000000001E-2</v>
      </c>
      <c r="J32" s="96">
        <v>4.8500000000000008E-2</v>
      </c>
      <c r="K32" s="89">
        <v>273000</v>
      </c>
      <c r="L32" s="107">
        <v>101.27200000000001</v>
      </c>
      <c r="M32" s="89">
        <v>276.47293999999999</v>
      </c>
      <c r="N32" s="82"/>
      <c r="O32" s="90">
        <f t="shared" si="0"/>
        <v>1.1155568076372156E-2</v>
      </c>
      <c r="P32" s="90">
        <f>M32/'סכום נכסי הקרן'!$C$42</f>
        <v>3.0826436720301428E-3</v>
      </c>
    </row>
    <row r="33" spans="2:16">
      <c r="B33" s="88" t="s">
        <v>293</v>
      </c>
      <c r="C33" s="82" t="s">
        <v>294</v>
      </c>
      <c r="D33" s="82" t="s">
        <v>230</v>
      </c>
      <c r="E33" s="82"/>
      <c r="F33" s="106">
        <v>41852</v>
      </c>
      <c r="G33" s="89">
        <v>8.2100000000000009</v>
      </c>
      <c r="H33" s="95" t="s">
        <v>143</v>
      </c>
      <c r="I33" s="96">
        <v>4.8000000000000001E-2</v>
      </c>
      <c r="J33" s="96">
        <v>4.8500000000000015E-2</v>
      </c>
      <c r="K33" s="89">
        <v>2298000</v>
      </c>
      <c r="L33" s="107">
        <v>100.78270000000001</v>
      </c>
      <c r="M33" s="89">
        <v>2315.9763399999997</v>
      </c>
      <c r="N33" s="82"/>
      <c r="O33" s="90">
        <f t="shared" si="0"/>
        <v>9.3448681538732967E-2</v>
      </c>
      <c r="P33" s="90">
        <f>M33/'סכום נכסי הקרן'!$C$42</f>
        <v>2.5822888160673262E-2</v>
      </c>
    </row>
    <row r="34" spans="2:16">
      <c r="B34" s="88" t="s">
        <v>295</v>
      </c>
      <c r="C34" s="82" t="s">
        <v>296</v>
      </c>
      <c r="D34" s="82" t="s">
        <v>230</v>
      </c>
      <c r="E34" s="82"/>
      <c r="F34" s="106">
        <v>41883</v>
      </c>
      <c r="G34" s="89">
        <v>8.2999999999999989</v>
      </c>
      <c r="H34" s="95" t="s">
        <v>143</v>
      </c>
      <c r="I34" s="96">
        <v>4.8000000000000001E-2</v>
      </c>
      <c r="J34" s="96">
        <v>4.8500000000000008E-2</v>
      </c>
      <c r="K34" s="89">
        <v>231000</v>
      </c>
      <c r="L34" s="107">
        <v>100.3776</v>
      </c>
      <c r="M34" s="89">
        <v>231.89042999999998</v>
      </c>
      <c r="N34" s="82"/>
      <c r="O34" s="90">
        <f t="shared" si="0"/>
        <v>9.3566823506279206E-3</v>
      </c>
      <c r="P34" s="90">
        <f>M34/'סכום נכסי הקרן'!$C$42</f>
        <v>2.5855534601102324E-3</v>
      </c>
    </row>
    <row r="35" spans="2:16">
      <c r="B35" s="88" t="s">
        <v>297</v>
      </c>
      <c r="C35" s="82" t="s">
        <v>298</v>
      </c>
      <c r="D35" s="82" t="s">
        <v>230</v>
      </c>
      <c r="E35" s="82"/>
      <c r="F35" s="106">
        <v>41913</v>
      </c>
      <c r="G35" s="89">
        <v>8.1800000000000015</v>
      </c>
      <c r="H35" s="95" t="s">
        <v>143</v>
      </c>
      <c r="I35" s="96">
        <v>4.8000000000000001E-2</v>
      </c>
      <c r="J35" s="96">
        <v>4.8500000000000008E-2</v>
      </c>
      <c r="K35" s="89">
        <v>255000</v>
      </c>
      <c r="L35" s="107">
        <v>102.3896</v>
      </c>
      <c r="M35" s="89">
        <v>261.09305000000001</v>
      </c>
      <c r="N35" s="82"/>
      <c r="O35" s="90">
        <f t="shared" si="0"/>
        <v>1.0534995915125146E-2</v>
      </c>
      <c r="P35" s="90">
        <f>M35/'סכום נכסי הקרן'!$C$42</f>
        <v>2.9111595456450447E-3</v>
      </c>
    </row>
    <row r="36" spans="2:16">
      <c r="B36" s="88" t="s">
        <v>299</v>
      </c>
      <c r="C36" s="82" t="s">
        <v>300</v>
      </c>
      <c r="D36" s="82" t="s">
        <v>230</v>
      </c>
      <c r="E36" s="82"/>
      <c r="F36" s="106">
        <v>41945</v>
      </c>
      <c r="G36" s="89">
        <v>8.2700000000000014</v>
      </c>
      <c r="H36" s="95" t="s">
        <v>143</v>
      </c>
      <c r="I36" s="96">
        <v>4.8000000000000001E-2</v>
      </c>
      <c r="J36" s="96">
        <v>4.8500000000000008E-2</v>
      </c>
      <c r="K36" s="89">
        <v>152000</v>
      </c>
      <c r="L36" s="107">
        <v>102.0622</v>
      </c>
      <c r="M36" s="89">
        <v>155.13525000000001</v>
      </c>
      <c r="N36" s="82"/>
      <c r="O36" s="90">
        <f t="shared" si="0"/>
        <v>6.2596427788557309E-3</v>
      </c>
      <c r="P36" s="90">
        <f>M36/'סכום נכסי הקרן'!$C$42</f>
        <v>1.729741423234094E-3</v>
      </c>
    </row>
    <row r="37" spans="2:16">
      <c r="B37" s="88" t="s">
        <v>301</v>
      </c>
      <c r="C37" s="82" t="s">
        <v>302</v>
      </c>
      <c r="D37" s="82" t="s">
        <v>230</v>
      </c>
      <c r="E37" s="82"/>
      <c r="F37" s="106">
        <v>41974</v>
      </c>
      <c r="G37" s="89">
        <v>8.35</v>
      </c>
      <c r="H37" s="95" t="s">
        <v>143</v>
      </c>
      <c r="I37" s="96">
        <v>4.8000000000000001E-2</v>
      </c>
      <c r="J37" s="96">
        <v>4.8499999999999995E-2</v>
      </c>
      <c r="K37" s="89">
        <v>135000</v>
      </c>
      <c r="L37" s="107">
        <v>101.5796</v>
      </c>
      <c r="M37" s="89">
        <v>137.13694000000001</v>
      </c>
      <c r="N37" s="82"/>
      <c r="O37" s="90">
        <f t="shared" si="0"/>
        <v>5.5334184602491808E-3</v>
      </c>
      <c r="P37" s="90">
        <f>M37/'סכום נכסי הקרן'!$C$42</f>
        <v>1.5290621942696358E-3</v>
      </c>
    </row>
    <row r="38" spans="2:16">
      <c r="B38" s="88" t="s">
        <v>303</v>
      </c>
      <c r="C38" s="82" t="s">
        <v>304</v>
      </c>
      <c r="D38" s="82" t="s">
        <v>230</v>
      </c>
      <c r="E38" s="82"/>
      <c r="F38" s="106">
        <v>42005</v>
      </c>
      <c r="G38" s="89">
        <v>8.43</v>
      </c>
      <c r="H38" s="95" t="s">
        <v>143</v>
      </c>
      <c r="I38" s="96">
        <v>4.8000000000000001E-2</v>
      </c>
      <c r="J38" s="96">
        <v>4.8500000000000008E-2</v>
      </c>
      <c r="K38" s="89">
        <v>138000</v>
      </c>
      <c r="L38" s="107">
        <v>101.18210000000001</v>
      </c>
      <c r="M38" s="89">
        <v>139.63119</v>
      </c>
      <c r="N38" s="82"/>
      <c r="O38" s="90">
        <f t="shared" si="0"/>
        <v>5.6340604097813527E-3</v>
      </c>
      <c r="P38" s="90">
        <f>M38/'סכום נכסי הקרן'!$C$42</f>
        <v>1.5568728146470269E-3</v>
      </c>
    </row>
    <row r="39" spans="2:16">
      <c r="B39" s="88" t="s">
        <v>305</v>
      </c>
      <c r="C39" s="82" t="s">
        <v>306</v>
      </c>
      <c r="D39" s="82" t="s">
        <v>230</v>
      </c>
      <c r="E39" s="82"/>
      <c r="F39" s="106">
        <v>42036</v>
      </c>
      <c r="G39" s="89">
        <v>8.5200000000000014</v>
      </c>
      <c r="H39" s="95" t="s">
        <v>143</v>
      </c>
      <c r="I39" s="96">
        <v>4.8000000000000001E-2</v>
      </c>
      <c r="J39" s="96">
        <v>4.8499999999999995E-2</v>
      </c>
      <c r="K39" s="89">
        <v>511000</v>
      </c>
      <c r="L39" s="107">
        <v>100.783</v>
      </c>
      <c r="M39" s="89">
        <v>515.00093000000004</v>
      </c>
      <c r="N39" s="82"/>
      <c r="O39" s="90">
        <f t="shared" si="0"/>
        <v>2.0780073210817568E-2</v>
      </c>
      <c r="P39" s="90">
        <f>M39/'סכום נכסי הקרן'!$C$42</f>
        <v>5.7422052152884782E-3</v>
      </c>
    </row>
    <row r="40" spans="2:16">
      <c r="B40" s="88" t="s">
        <v>307</v>
      </c>
      <c r="C40" s="82" t="s">
        <v>308</v>
      </c>
      <c r="D40" s="82" t="s">
        <v>230</v>
      </c>
      <c r="E40" s="82"/>
      <c r="F40" s="106">
        <v>42064</v>
      </c>
      <c r="G40" s="89">
        <v>8.6</v>
      </c>
      <c r="H40" s="95" t="s">
        <v>143</v>
      </c>
      <c r="I40" s="96">
        <v>4.8000000000000001E-2</v>
      </c>
      <c r="J40" s="96">
        <v>4.8499999999999995E-2</v>
      </c>
      <c r="K40" s="89">
        <v>504000</v>
      </c>
      <c r="L40" s="107">
        <v>101.27930000000001</v>
      </c>
      <c r="M40" s="89">
        <v>510.44733000000002</v>
      </c>
      <c r="N40" s="82"/>
      <c r="O40" s="90">
        <f t="shared" si="0"/>
        <v>2.059633734577208E-2</v>
      </c>
      <c r="P40" s="90">
        <f>M40/'סכום נכסי הקרן'!$C$42</f>
        <v>5.6914330629579228E-3</v>
      </c>
    </row>
    <row r="41" spans="2:16">
      <c r="B41" s="88" t="s">
        <v>309</v>
      </c>
      <c r="C41" s="82" t="s">
        <v>310</v>
      </c>
      <c r="D41" s="82" t="s">
        <v>230</v>
      </c>
      <c r="E41" s="82"/>
      <c r="F41" s="106">
        <v>42095</v>
      </c>
      <c r="G41" s="89">
        <v>8.48</v>
      </c>
      <c r="H41" s="95" t="s">
        <v>143</v>
      </c>
      <c r="I41" s="96">
        <v>4.8000000000000001E-2</v>
      </c>
      <c r="J41" s="96">
        <v>4.8500000000000008E-2</v>
      </c>
      <c r="K41" s="89">
        <v>138000</v>
      </c>
      <c r="L41" s="107">
        <v>104.04089999999999</v>
      </c>
      <c r="M41" s="89">
        <v>143.57643999999999</v>
      </c>
      <c r="N41" s="82"/>
      <c r="O41" s="90">
        <f t="shared" si="0"/>
        <v>5.7932496054881981E-3</v>
      </c>
      <c r="P41" s="90">
        <f>M41/'סכום נכסי הקרן'!$C$42</f>
        <v>1.6008619296290459E-3</v>
      </c>
    </row>
    <row r="42" spans="2:16">
      <c r="B42" s="88" t="s">
        <v>311</v>
      </c>
      <c r="C42" s="82" t="s">
        <v>312</v>
      </c>
      <c r="D42" s="82" t="s">
        <v>230</v>
      </c>
      <c r="E42" s="82"/>
      <c r="F42" s="106">
        <v>42218</v>
      </c>
      <c r="G42" s="89">
        <v>8.82</v>
      </c>
      <c r="H42" s="95" t="s">
        <v>143</v>
      </c>
      <c r="I42" s="96">
        <v>4.8000000000000001E-2</v>
      </c>
      <c r="J42" s="96">
        <v>4.8499999999999995E-2</v>
      </c>
      <c r="K42" s="89">
        <v>460000</v>
      </c>
      <c r="L42" s="107">
        <v>100.9601</v>
      </c>
      <c r="M42" s="89">
        <v>464.41649000000001</v>
      </c>
      <c r="N42" s="82"/>
      <c r="O42" s="90">
        <f t="shared" si="0"/>
        <v>1.8739012107242065E-2</v>
      </c>
      <c r="P42" s="90">
        <f>M42/'סכום נכסי הקרן'!$C$42</f>
        <v>5.1781941266474405E-3</v>
      </c>
    </row>
    <row r="43" spans="2:16">
      <c r="B43" s="88" t="s">
        <v>313</v>
      </c>
      <c r="C43" s="82" t="s">
        <v>314</v>
      </c>
      <c r="D43" s="82" t="s">
        <v>230</v>
      </c>
      <c r="E43" s="82"/>
      <c r="F43" s="106">
        <v>42309</v>
      </c>
      <c r="G43" s="89">
        <v>8.85</v>
      </c>
      <c r="H43" s="95" t="s">
        <v>143</v>
      </c>
      <c r="I43" s="96">
        <v>4.8000000000000001E-2</v>
      </c>
      <c r="J43" s="96">
        <v>4.8499999999999988E-2</v>
      </c>
      <c r="K43" s="89">
        <v>83000</v>
      </c>
      <c r="L43" s="107">
        <v>102.5886</v>
      </c>
      <c r="M43" s="89">
        <v>85.148520000000005</v>
      </c>
      <c r="N43" s="82"/>
      <c r="O43" s="90">
        <f t="shared" si="0"/>
        <v>3.4357073479319034E-3</v>
      </c>
      <c r="P43" s="90">
        <f>M43/'סכום נכסי הקרן'!$C$42</f>
        <v>9.4939687898834535E-4</v>
      </c>
    </row>
    <row r="44" spans="2:16">
      <c r="B44" s="88" t="s">
        <v>315</v>
      </c>
      <c r="C44" s="82" t="s">
        <v>316</v>
      </c>
      <c r="D44" s="82" t="s">
        <v>230</v>
      </c>
      <c r="E44" s="82"/>
      <c r="F44" s="106">
        <v>42339</v>
      </c>
      <c r="G44" s="89">
        <v>8.94</v>
      </c>
      <c r="H44" s="95" t="s">
        <v>143</v>
      </c>
      <c r="I44" s="96">
        <v>4.8000000000000001E-2</v>
      </c>
      <c r="J44" s="96">
        <v>4.8499999999999995E-2</v>
      </c>
      <c r="K44" s="89">
        <v>525000</v>
      </c>
      <c r="L44" s="107">
        <v>102.0812</v>
      </c>
      <c r="M44" s="89">
        <v>535.92638999999997</v>
      </c>
      <c r="N44" s="82"/>
      <c r="O44" s="90">
        <f t="shared" si="0"/>
        <v>2.1624406813807433E-2</v>
      </c>
      <c r="P44" s="90">
        <f>M44/'סכום נכסי הקרן'!$C$42</f>
        <v>5.975521853268744E-3</v>
      </c>
    </row>
    <row r="45" spans="2:16">
      <c r="B45" s="88" t="s">
        <v>317</v>
      </c>
      <c r="C45" s="82" t="s">
        <v>318</v>
      </c>
      <c r="D45" s="82" t="s">
        <v>230</v>
      </c>
      <c r="E45" s="82"/>
      <c r="F45" s="106">
        <v>42461</v>
      </c>
      <c r="G45" s="89">
        <v>9.0500000000000007</v>
      </c>
      <c r="H45" s="95" t="s">
        <v>143</v>
      </c>
      <c r="I45" s="96">
        <v>4.8000000000000001E-2</v>
      </c>
      <c r="J45" s="96">
        <v>4.8499999999999995E-2</v>
      </c>
      <c r="K45" s="89">
        <v>754000</v>
      </c>
      <c r="L45" s="107">
        <v>104.252</v>
      </c>
      <c r="M45" s="89">
        <v>786.05998</v>
      </c>
      <c r="N45" s="82"/>
      <c r="O45" s="90">
        <f t="shared" si="0"/>
        <v>3.1717193078648988E-2</v>
      </c>
      <c r="P45" s="90">
        <f>M45/'סכום נכסי הקרן'!$C$42</f>
        <v>8.7644845936211361E-3</v>
      </c>
    </row>
    <row r="46" spans="2:16">
      <c r="B46" s="88" t="s">
        <v>319</v>
      </c>
      <c r="C46" s="82" t="s">
        <v>320</v>
      </c>
      <c r="D46" s="82" t="s">
        <v>230</v>
      </c>
      <c r="E46" s="82"/>
      <c r="F46" s="106">
        <v>42491</v>
      </c>
      <c r="G46" s="89">
        <v>9.1300000000000008</v>
      </c>
      <c r="H46" s="95" t="s">
        <v>143</v>
      </c>
      <c r="I46" s="96">
        <v>4.8000000000000001E-2</v>
      </c>
      <c r="J46" s="96">
        <v>4.8500000000000015E-2</v>
      </c>
      <c r="K46" s="89">
        <v>311000</v>
      </c>
      <c r="L46" s="107">
        <v>104.0523</v>
      </c>
      <c r="M46" s="89">
        <v>323.60271999999998</v>
      </c>
      <c r="N46" s="82"/>
      <c r="O46" s="90">
        <f t="shared" si="0"/>
        <v>1.3057235086584596E-2</v>
      </c>
      <c r="P46" s="90">
        <f>M46/'סכום נכסי הקרן'!$C$42</f>
        <v>3.6081356716492472E-3</v>
      </c>
    </row>
    <row r="47" spans="2:16">
      <c r="B47" s="88" t="s">
        <v>321</v>
      </c>
      <c r="C47" s="82" t="s">
        <v>322</v>
      </c>
      <c r="D47" s="82" t="s">
        <v>230</v>
      </c>
      <c r="E47" s="82"/>
      <c r="F47" s="106">
        <v>42522</v>
      </c>
      <c r="G47" s="89">
        <v>9.2200000000000006</v>
      </c>
      <c r="H47" s="95" t="s">
        <v>143</v>
      </c>
      <c r="I47" s="96">
        <v>4.8000000000000001E-2</v>
      </c>
      <c r="J47" s="96">
        <v>4.8500000000000008E-2</v>
      </c>
      <c r="K47" s="89">
        <v>632000</v>
      </c>
      <c r="L47" s="107">
        <v>103.2209</v>
      </c>
      <c r="M47" s="89">
        <v>652.35582999999997</v>
      </c>
      <c r="N47" s="82"/>
      <c r="O47" s="90">
        <f t="shared" si="0"/>
        <v>2.6322286266363942E-2</v>
      </c>
      <c r="P47" s="90">
        <f>M47/'סכום נכסי הקרן'!$C$42</f>
        <v>7.2736976402156079E-3</v>
      </c>
    </row>
    <row r="48" spans="2:16">
      <c r="B48" s="88" t="s">
        <v>323</v>
      </c>
      <c r="C48" s="82" t="s">
        <v>324</v>
      </c>
      <c r="D48" s="82" t="s">
        <v>230</v>
      </c>
      <c r="E48" s="82"/>
      <c r="F48" s="106">
        <v>42552</v>
      </c>
      <c r="G48" s="89">
        <v>9.3000000000000007</v>
      </c>
      <c r="H48" s="95" t="s">
        <v>143</v>
      </c>
      <c r="I48" s="96">
        <v>4.8000000000000001E-2</v>
      </c>
      <c r="J48" s="96">
        <v>4.8500000000000008E-2</v>
      </c>
      <c r="K48" s="89">
        <v>176000</v>
      </c>
      <c r="L48" s="107">
        <v>102.5008</v>
      </c>
      <c r="M48" s="89">
        <v>180.4023</v>
      </c>
      <c r="N48" s="82"/>
      <c r="O48" s="90">
        <f t="shared" si="0"/>
        <v>7.2791577316178311E-3</v>
      </c>
      <c r="P48" s="90">
        <f>M48/'סכום נכסי הקרן'!$C$42</f>
        <v>2.0114663247502032E-3</v>
      </c>
    </row>
    <row r="49" spans="2:16">
      <c r="B49" s="88" t="s">
        <v>325</v>
      </c>
      <c r="C49" s="82" t="s">
        <v>326</v>
      </c>
      <c r="D49" s="82" t="s">
        <v>230</v>
      </c>
      <c r="E49" s="82"/>
      <c r="F49" s="106">
        <v>42644</v>
      </c>
      <c r="G49" s="89">
        <v>9.33</v>
      </c>
      <c r="H49" s="95" t="s">
        <v>143</v>
      </c>
      <c r="I49" s="96">
        <v>4.8000000000000001E-2</v>
      </c>
      <c r="J49" s="96">
        <v>4.8500000000000008E-2</v>
      </c>
      <c r="K49" s="89">
        <v>13000</v>
      </c>
      <c r="L49" s="107">
        <v>103.3064</v>
      </c>
      <c r="M49" s="89">
        <v>13.42984</v>
      </c>
      <c r="N49" s="82"/>
      <c r="O49" s="90">
        <f t="shared" si="0"/>
        <v>5.418884552491316E-4</v>
      </c>
      <c r="P49" s="90">
        <f>M49/'סכום נכסי הקרן'!$C$42</f>
        <v>1.4974127772641075E-4</v>
      </c>
    </row>
    <row r="50" spans="2:16">
      <c r="B50" s="88" t="s">
        <v>327</v>
      </c>
      <c r="C50" s="82" t="s">
        <v>328</v>
      </c>
      <c r="D50" s="82" t="s">
        <v>230</v>
      </c>
      <c r="E50" s="82"/>
      <c r="F50" s="106">
        <v>42675</v>
      </c>
      <c r="G50" s="89">
        <v>9.41</v>
      </c>
      <c r="H50" s="95" t="s">
        <v>143</v>
      </c>
      <c r="I50" s="96">
        <v>4.8000000000000001E-2</v>
      </c>
      <c r="J50" s="96">
        <v>4.8499999999999995E-2</v>
      </c>
      <c r="K50" s="89">
        <v>259000</v>
      </c>
      <c r="L50" s="107">
        <v>103.0017</v>
      </c>
      <c r="M50" s="89">
        <v>266.77519000000001</v>
      </c>
      <c r="N50" s="82"/>
      <c r="O50" s="90">
        <f t="shared" si="0"/>
        <v>1.0764267899535183E-2</v>
      </c>
      <c r="P50" s="90">
        <f>M50/'סכום נכסי הקרן'!$C$42</f>
        <v>2.974514798114199E-3</v>
      </c>
    </row>
    <row r="51" spans="2:16">
      <c r="B51" s="88" t="s">
        <v>329</v>
      </c>
      <c r="C51" s="82" t="s">
        <v>330</v>
      </c>
      <c r="D51" s="82" t="s">
        <v>230</v>
      </c>
      <c r="E51" s="82"/>
      <c r="F51" s="106">
        <v>42795</v>
      </c>
      <c r="G51" s="89">
        <v>9.75</v>
      </c>
      <c r="H51" s="95" t="s">
        <v>143</v>
      </c>
      <c r="I51" s="96">
        <v>4.8000000000000001E-2</v>
      </c>
      <c r="J51" s="96">
        <v>4.8500000000000008E-2</v>
      </c>
      <c r="K51" s="89">
        <v>279000</v>
      </c>
      <c r="L51" s="107">
        <v>101.7945</v>
      </c>
      <c r="M51" s="89">
        <v>284.00662</v>
      </c>
      <c r="N51" s="82"/>
      <c r="O51" s="90">
        <f t="shared" si="0"/>
        <v>1.1459548929274446E-2</v>
      </c>
      <c r="P51" s="90">
        <f>M51/'סכום נכסי הקרן'!$C$42</f>
        <v>3.1666433972079486E-3</v>
      </c>
    </row>
    <row r="52" spans="2:16">
      <c r="B52" s="88" t="s">
        <v>331</v>
      </c>
      <c r="C52" s="82" t="s">
        <v>332</v>
      </c>
      <c r="D52" s="82" t="s">
        <v>230</v>
      </c>
      <c r="E52" s="82"/>
      <c r="F52" s="106">
        <v>42826</v>
      </c>
      <c r="G52" s="89">
        <v>9.6</v>
      </c>
      <c r="H52" s="95" t="s">
        <v>143</v>
      </c>
      <c r="I52" s="96">
        <v>4.8000000000000001E-2</v>
      </c>
      <c r="J52" s="96">
        <v>4.8499999999999995E-2</v>
      </c>
      <c r="K52" s="89">
        <v>374000</v>
      </c>
      <c r="L52" s="107">
        <v>103.8265</v>
      </c>
      <c r="M52" s="89">
        <v>388.31128000000001</v>
      </c>
      <c r="N52" s="82"/>
      <c r="O52" s="90">
        <f t="shared" si="0"/>
        <v>1.5668198554488588E-2</v>
      </c>
      <c r="P52" s="90">
        <f>M52/'סכום נכסי הקרן'!$C$42</f>
        <v>4.3296291856625277E-3</v>
      </c>
    </row>
    <row r="53" spans="2:16">
      <c r="B53" s="88" t="s">
        <v>333</v>
      </c>
      <c r="C53" s="82" t="s">
        <v>334</v>
      </c>
      <c r="D53" s="82" t="s">
        <v>230</v>
      </c>
      <c r="E53" s="82"/>
      <c r="F53" s="106">
        <v>42856</v>
      </c>
      <c r="G53" s="89">
        <v>9.68</v>
      </c>
      <c r="H53" s="95" t="s">
        <v>143</v>
      </c>
      <c r="I53" s="96">
        <v>4.8000000000000001E-2</v>
      </c>
      <c r="J53" s="96">
        <v>4.8499999999999995E-2</v>
      </c>
      <c r="K53" s="89">
        <v>172000</v>
      </c>
      <c r="L53" s="107">
        <v>103.1031</v>
      </c>
      <c r="M53" s="89">
        <v>177.34374</v>
      </c>
      <c r="N53" s="82"/>
      <c r="O53" s="90">
        <f t="shared" si="0"/>
        <v>7.1557461084200283E-3</v>
      </c>
      <c r="P53" s="90">
        <f>M53/'סכום נכסי הקרן'!$C$42</f>
        <v>1.9773637083077963E-3</v>
      </c>
    </row>
    <row r="54" spans="2:16">
      <c r="B54" s="88" t="s">
        <v>335</v>
      </c>
      <c r="C54" s="82" t="s">
        <v>336</v>
      </c>
      <c r="D54" s="82" t="s">
        <v>230</v>
      </c>
      <c r="E54" s="82"/>
      <c r="F54" s="106">
        <v>42887</v>
      </c>
      <c r="G54" s="89">
        <v>9.77</v>
      </c>
      <c r="H54" s="95" t="s">
        <v>143</v>
      </c>
      <c r="I54" s="96">
        <v>4.8000000000000001E-2</v>
      </c>
      <c r="J54" s="96">
        <v>4.8500000000000008E-2</v>
      </c>
      <c r="K54" s="89">
        <v>412000</v>
      </c>
      <c r="L54" s="107">
        <v>102.49460000000001</v>
      </c>
      <c r="M54" s="89">
        <v>422.28037999999998</v>
      </c>
      <c r="N54" s="82"/>
      <c r="O54" s="90">
        <f t="shared" si="0"/>
        <v>1.7038837603442505E-2</v>
      </c>
      <c r="P54" s="90">
        <f>M54/'סכום נכסי הקרן'!$C$42</f>
        <v>4.708381012729434E-3</v>
      </c>
    </row>
    <row r="55" spans="2:16">
      <c r="B55" s="88" t="s">
        <v>337</v>
      </c>
      <c r="C55" s="82" t="s">
        <v>338</v>
      </c>
      <c r="D55" s="82" t="s">
        <v>230</v>
      </c>
      <c r="E55" s="82"/>
      <c r="F55" s="106">
        <v>42979</v>
      </c>
      <c r="G55" s="89">
        <v>10.02</v>
      </c>
      <c r="H55" s="95" t="s">
        <v>143</v>
      </c>
      <c r="I55" s="96">
        <v>4.8000000000000001E-2</v>
      </c>
      <c r="J55" s="96">
        <v>4.8500000000000008E-2</v>
      </c>
      <c r="K55" s="89">
        <v>111000</v>
      </c>
      <c r="L55" s="107">
        <v>101.7047</v>
      </c>
      <c r="M55" s="89">
        <v>112.89227000000001</v>
      </c>
      <c r="N55" s="82"/>
      <c r="O55" s="90">
        <f t="shared" si="0"/>
        <v>4.5551561150295079E-3</v>
      </c>
      <c r="P55" s="90">
        <f>M55/'סכום נכסי הקרן'!$C$42</f>
        <v>1.2587367202613693E-3</v>
      </c>
    </row>
    <row r="56" spans="2:16">
      <c r="B56" s="88" t="s">
        <v>339</v>
      </c>
      <c r="C56" s="82" t="s">
        <v>340</v>
      </c>
      <c r="D56" s="82" t="s">
        <v>230</v>
      </c>
      <c r="E56" s="82"/>
      <c r="F56" s="106">
        <v>43009</v>
      </c>
      <c r="G56" s="89">
        <v>9.8600000000000012</v>
      </c>
      <c r="H56" s="95" t="s">
        <v>143</v>
      </c>
      <c r="I56" s="96">
        <v>4.8000000000000001E-2</v>
      </c>
      <c r="J56" s="96">
        <v>4.8500000000000008E-2</v>
      </c>
      <c r="K56" s="89">
        <v>198000</v>
      </c>
      <c r="L56" s="107">
        <v>103.4241</v>
      </c>
      <c r="M56" s="89">
        <v>204.77984000000001</v>
      </c>
      <c r="N56" s="82"/>
      <c r="O56" s="90">
        <f t="shared" si="0"/>
        <v>8.2627813260444157E-3</v>
      </c>
      <c r="P56" s="90">
        <f>M56/'סכום נכסי הקרן'!$C$42</f>
        <v>2.2832732850287087E-3</v>
      </c>
    </row>
    <row r="57" spans="2:16">
      <c r="B57" s="88" t="s">
        <v>341</v>
      </c>
      <c r="C57" s="82" t="s">
        <v>342</v>
      </c>
      <c r="D57" s="82" t="s">
        <v>230</v>
      </c>
      <c r="E57" s="82"/>
      <c r="F57" s="106">
        <v>43101</v>
      </c>
      <c r="G57" s="89">
        <v>10.110000000000001</v>
      </c>
      <c r="H57" s="95" t="s">
        <v>143</v>
      </c>
      <c r="I57" s="96">
        <v>4.8000000000000001E-2</v>
      </c>
      <c r="J57" s="96">
        <v>4.8499999999999988E-2</v>
      </c>
      <c r="K57" s="89">
        <v>333000</v>
      </c>
      <c r="L57" s="107">
        <v>102.1031</v>
      </c>
      <c r="M57" s="89">
        <v>340.00344000000001</v>
      </c>
      <c r="N57" s="82"/>
      <c r="O57" s="90">
        <f t="shared" si="0"/>
        <v>1.371899731351906E-2</v>
      </c>
      <c r="P57" s="90">
        <f>M57/'סכום נכסי הקרן'!$C$42</f>
        <v>3.7910019432081865E-3</v>
      </c>
    </row>
    <row r="58" spans="2:16">
      <c r="B58" s="88" t="s">
        <v>343</v>
      </c>
      <c r="C58" s="82" t="s">
        <v>344</v>
      </c>
      <c r="D58" s="82" t="s">
        <v>230</v>
      </c>
      <c r="E58" s="82"/>
      <c r="F58" s="106">
        <v>43161</v>
      </c>
      <c r="G58" s="89">
        <v>10.280000000000001</v>
      </c>
      <c r="H58" s="95" t="s">
        <v>143</v>
      </c>
      <c r="I58" s="96">
        <v>4.8000000000000001E-2</v>
      </c>
      <c r="J58" s="96">
        <v>4.8500000000000008E-2</v>
      </c>
      <c r="K58" s="89">
        <v>459000</v>
      </c>
      <c r="L58" s="107">
        <v>101.6913</v>
      </c>
      <c r="M58" s="89">
        <v>466.76324</v>
      </c>
      <c r="N58" s="82"/>
      <c r="O58" s="90">
        <f t="shared" si="0"/>
        <v>1.8833702493155517E-2</v>
      </c>
      <c r="P58" s="90">
        <f>M58/'סכום נכסי הקרן'!$C$42</f>
        <v>5.2043601378213965E-3</v>
      </c>
    </row>
    <row r="59" spans="2:16">
      <c r="B59" s="88" t="s">
        <v>345</v>
      </c>
      <c r="C59" s="82" t="s">
        <v>346</v>
      </c>
      <c r="D59" s="82" t="s">
        <v>230</v>
      </c>
      <c r="E59" s="82"/>
      <c r="F59" s="106">
        <v>43221</v>
      </c>
      <c r="G59" s="89">
        <v>10.200000000000003</v>
      </c>
      <c r="H59" s="95" t="s">
        <v>143</v>
      </c>
      <c r="I59" s="96">
        <v>4.8000000000000001E-2</v>
      </c>
      <c r="J59" s="96">
        <v>4.8500000000000015E-2</v>
      </c>
      <c r="K59" s="89">
        <v>288000</v>
      </c>
      <c r="L59" s="107">
        <v>102.9019</v>
      </c>
      <c r="M59" s="89">
        <v>296.39091999999999</v>
      </c>
      <c r="N59" s="82"/>
      <c r="O59" s="90">
        <f t="shared" si="0"/>
        <v>1.195925028061905E-2</v>
      </c>
      <c r="P59" s="90">
        <f>M59/'סכום נכסי הקרן'!$C$42</f>
        <v>3.3047270159068452E-3</v>
      </c>
    </row>
    <row r="60" spans="2:16">
      <c r="B60" s="88" t="s">
        <v>347</v>
      </c>
      <c r="C60" s="82" t="s">
        <v>348</v>
      </c>
      <c r="D60" s="82" t="s">
        <v>230</v>
      </c>
      <c r="E60" s="82"/>
      <c r="F60" s="106">
        <v>43252</v>
      </c>
      <c r="G60" s="89">
        <v>10.29</v>
      </c>
      <c r="H60" s="95" t="s">
        <v>143</v>
      </c>
      <c r="I60" s="96">
        <v>4.8000000000000001E-2</v>
      </c>
      <c r="J60" s="96">
        <v>4.8499999999999995E-2</v>
      </c>
      <c r="K60" s="89">
        <v>104000</v>
      </c>
      <c r="L60" s="107">
        <v>102.0992</v>
      </c>
      <c r="M60" s="89">
        <v>106.18442</v>
      </c>
      <c r="N60" s="82"/>
      <c r="O60" s="90">
        <f t="shared" si="0"/>
        <v>4.2844971589628021E-3</v>
      </c>
      <c r="P60" s="90">
        <f>M60/'סכום נכסי הקרן'!$C$42</f>
        <v>1.1839449111409996E-3</v>
      </c>
    </row>
    <row r="61" spans="2:16">
      <c r="B61" s="88" t="s">
        <v>349</v>
      </c>
      <c r="C61" s="82" t="s">
        <v>350</v>
      </c>
      <c r="D61" s="82" t="s">
        <v>230</v>
      </c>
      <c r="E61" s="82"/>
      <c r="F61" s="106">
        <v>43282</v>
      </c>
      <c r="G61" s="89">
        <v>10.37</v>
      </c>
      <c r="H61" s="95" t="s">
        <v>143</v>
      </c>
      <c r="I61" s="96">
        <v>4.8000000000000001E-2</v>
      </c>
      <c r="J61" s="96">
        <v>4.8500000000000008E-2</v>
      </c>
      <c r="K61" s="89">
        <v>54000</v>
      </c>
      <c r="L61" s="107">
        <v>101.19540000000001</v>
      </c>
      <c r="M61" s="89">
        <v>54.645350000000001</v>
      </c>
      <c r="N61" s="82"/>
      <c r="O61" s="90">
        <f t="shared" si="0"/>
        <v>2.2049171321511006E-3</v>
      </c>
      <c r="P61" s="90">
        <f>M61/'סכום נכסי הקרן'!$C$42</f>
        <v>6.0928980023640779E-4</v>
      </c>
    </row>
    <row r="62" spans="2:16">
      <c r="B62" s="88" t="s">
        <v>351</v>
      </c>
      <c r="C62" s="82" t="s">
        <v>352</v>
      </c>
      <c r="D62" s="82" t="s">
        <v>230</v>
      </c>
      <c r="E62" s="82"/>
      <c r="F62" s="106">
        <v>43435</v>
      </c>
      <c r="G62" s="89">
        <v>10.540000000000001</v>
      </c>
      <c r="H62" s="95" t="s">
        <v>143</v>
      </c>
      <c r="I62" s="96">
        <v>4.8000000000000001E-2</v>
      </c>
      <c r="J62" s="96">
        <v>4.8499999999999995E-2</v>
      </c>
      <c r="K62" s="89">
        <v>661000</v>
      </c>
      <c r="L62" s="107">
        <v>101.5937</v>
      </c>
      <c r="M62" s="89">
        <v>671.53516999999999</v>
      </c>
      <c r="N62" s="82"/>
      <c r="O62" s="90">
        <f t="shared" si="0"/>
        <v>2.7096164653991634E-2</v>
      </c>
      <c r="P62" s="90">
        <f>M62/'סכום נכסי הקרן'!$C$42</f>
        <v>7.4875452271972297E-3</v>
      </c>
    </row>
    <row r="63" spans="2:16">
      <c r="B63" s="88" t="s">
        <v>353</v>
      </c>
      <c r="C63" s="82" t="s">
        <v>354</v>
      </c>
      <c r="D63" s="82" t="s">
        <v>230</v>
      </c>
      <c r="E63" s="82"/>
      <c r="F63" s="106">
        <v>43497</v>
      </c>
      <c r="G63" s="89">
        <v>10.71</v>
      </c>
      <c r="H63" s="95" t="s">
        <v>143</v>
      </c>
      <c r="I63" s="96">
        <v>4.8000000000000001E-2</v>
      </c>
      <c r="J63" s="96">
        <v>4.8500000000000008E-2</v>
      </c>
      <c r="K63" s="89">
        <v>3159000</v>
      </c>
      <c r="L63" s="107">
        <v>100.7957</v>
      </c>
      <c r="M63" s="89">
        <v>3184.1428799999999</v>
      </c>
      <c r="N63" s="82"/>
      <c r="O63" s="90">
        <f t="shared" si="0"/>
        <v>0.12847884014520805</v>
      </c>
      <c r="P63" s="90">
        <f>M63/'סכום נכסי הקרן'!$C$42</f>
        <v>3.5502852105062557E-2</v>
      </c>
    </row>
    <row r="64" spans="2:16">
      <c r="B64" s="88" t="s">
        <v>355</v>
      </c>
      <c r="C64" s="82" t="s">
        <v>356</v>
      </c>
      <c r="D64" s="82" t="s">
        <v>230</v>
      </c>
      <c r="E64" s="82"/>
      <c r="F64" s="106">
        <v>43525</v>
      </c>
      <c r="G64" s="89">
        <v>10.790000000000001</v>
      </c>
      <c r="H64" s="95" t="s">
        <v>143</v>
      </c>
      <c r="I64" s="96">
        <v>4.8000000000000001E-2</v>
      </c>
      <c r="J64" s="96">
        <v>4.8499999999999995E-2</v>
      </c>
      <c r="K64" s="89">
        <v>341000</v>
      </c>
      <c r="L64" s="107">
        <v>100.4965</v>
      </c>
      <c r="M64" s="89">
        <v>342.69312000000002</v>
      </c>
      <c r="N64" s="82"/>
      <c r="O64" s="90">
        <f t="shared" si="0"/>
        <v>1.3827524782224159E-2</v>
      </c>
      <c r="P64" s="90">
        <f>M64/'סכום נכסי הקרן'!$C$42</f>
        <v>3.8209915871559308E-3</v>
      </c>
    </row>
    <row r="65" spans="2:16">
      <c r="B65" s="88" t="s">
        <v>357</v>
      </c>
      <c r="C65" s="82" t="s">
        <v>358</v>
      </c>
      <c r="D65" s="82" t="s">
        <v>230</v>
      </c>
      <c r="E65" s="82"/>
      <c r="F65" s="106">
        <v>40057</v>
      </c>
      <c r="G65" s="89">
        <v>4.83</v>
      </c>
      <c r="H65" s="95" t="s">
        <v>143</v>
      </c>
      <c r="I65" s="96">
        <v>4.8000000000000001E-2</v>
      </c>
      <c r="J65" s="96">
        <v>4.8499999999999995E-2</v>
      </c>
      <c r="K65" s="89">
        <v>27000</v>
      </c>
      <c r="L65" s="107">
        <v>109.4699</v>
      </c>
      <c r="M65" s="89">
        <v>29.558520000000001</v>
      </c>
      <c r="N65" s="82"/>
      <c r="O65" s="90">
        <f t="shared" si="0"/>
        <v>1.1926739813914807E-3</v>
      </c>
      <c r="P65" s="90">
        <f>M65/'סכום נכסי הקרן'!$C$42</f>
        <v>3.2957433241957213E-4</v>
      </c>
    </row>
    <row r="66" spans="2:16">
      <c r="B66" s="88" t="s">
        <v>359</v>
      </c>
      <c r="C66" s="82" t="s">
        <v>360</v>
      </c>
      <c r="D66" s="82" t="s">
        <v>230</v>
      </c>
      <c r="E66" s="82"/>
      <c r="F66" s="106">
        <v>39995</v>
      </c>
      <c r="G66" s="89">
        <v>4.6499999999999995</v>
      </c>
      <c r="H66" s="95" t="s">
        <v>143</v>
      </c>
      <c r="I66" s="96">
        <v>4.8000000000000001E-2</v>
      </c>
      <c r="J66" s="96">
        <v>4.8500000000000008E-2</v>
      </c>
      <c r="K66" s="89">
        <v>58000</v>
      </c>
      <c r="L66" s="107">
        <v>112.48560000000001</v>
      </c>
      <c r="M66" s="89">
        <v>65.246129999999994</v>
      </c>
      <c r="N66" s="82"/>
      <c r="O66" s="90">
        <f t="shared" si="0"/>
        <v>2.6326541936973202E-3</v>
      </c>
      <c r="P66" s="90">
        <f>M66/'סכום נכסי הקרן'!$C$42</f>
        <v>7.2748736194202602E-4</v>
      </c>
    </row>
    <row r="67" spans="2:16">
      <c r="B67" s="88" t="s">
        <v>361</v>
      </c>
      <c r="C67" s="82" t="s">
        <v>362</v>
      </c>
      <c r="D67" s="82" t="s">
        <v>230</v>
      </c>
      <c r="E67" s="82"/>
      <c r="F67" s="106">
        <v>40756</v>
      </c>
      <c r="G67" s="89">
        <v>6.23</v>
      </c>
      <c r="H67" s="95" t="s">
        <v>143</v>
      </c>
      <c r="I67" s="96">
        <v>4.8000000000000001E-2</v>
      </c>
      <c r="J67" s="96">
        <v>4.8500000000000008E-2</v>
      </c>
      <c r="K67" s="89">
        <v>223000</v>
      </c>
      <c r="L67" s="107">
        <v>104.08</v>
      </c>
      <c r="M67" s="89">
        <v>232.12196</v>
      </c>
      <c r="N67" s="82"/>
      <c r="O67" s="90">
        <f t="shared" si="0"/>
        <v>9.3660244897780399E-3</v>
      </c>
      <c r="P67" s="90">
        <f>M67/'סכום נכסי הקרן'!$C$42</f>
        <v>2.5881349948144432E-3</v>
      </c>
    </row>
    <row r="68" spans="2:16">
      <c r="B68" s="88" t="s">
        <v>363</v>
      </c>
      <c r="C68" s="82" t="s">
        <v>364</v>
      </c>
      <c r="D68" s="82" t="s">
        <v>230</v>
      </c>
      <c r="E68" s="82"/>
      <c r="F68" s="106">
        <v>40848</v>
      </c>
      <c r="G68" s="89">
        <v>6.330000000000001</v>
      </c>
      <c r="H68" s="95" t="s">
        <v>143</v>
      </c>
      <c r="I68" s="96">
        <v>4.8000000000000001E-2</v>
      </c>
      <c r="J68" s="96">
        <v>4.8500000000000008E-2</v>
      </c>
      <c r="K68" s="89">
        <v>12000</v>
      </c>
      <c r="L68" s="107">
        <v>105.3237</v>
      </c>
      <c r="M68" s="89">
        <v>12.638389999999999</v>
      </c>
      <c r="N68" s="82"/>
      <c r="O68" s="90">
        <f t="shared" si="0"/>
        <v>5.0995377710650854E-4</v>
      </c>
      <c r="P68" s="90">
        <f>M68/'סכום נכסי הקרן'!$C$42</f>
        <v>1.4091669498703574E-4</v>
      </c>
    </row>
    <row r="69" spans="2:16">
      <c r="B69" s="88" t="s">
        <v>365</v>
      </c>
      <c r="C69" s="82" t="s">
        <v>366</v>
      </c>
      <c r="D69" s="82" t="s">
        <v>230</v>
      </c>
      <c r="E69" s="82"/>
      <c r="F69" s="106">
        <v>40940</v>
      </c>
      <c r="G69" s="89">
        <v>6.5799999999999992</v>
      </c>
      <c r="H69" s="95" t="s">
        <v>143</v>
      </c>
      <c r="I69" s="96">
        <v>4.8000000000000001E-2</v>
      </c>
      <c r="J69" s="96">
        <v>4.8499999999999995E-2</v>
      </c>
      <c r="K69" s="89">
        <v>217000</v>
      </c>
      <c r="L69" s="107">
        <v>104.0915</v>
      </c>
      <c r="M69" s="89">
        <v>225.87979000000001</v>
      </c>
      <c r="N69" s="82"/>
      <c r="O69" s="90">
        <f t="shared" si="0"/>
        <v>9.1141555279212749E-3</v>
      </c>
      <c r="P69" s="90">
        <f>M69/'סכום נכסי הקרן'!$C$42</f>
        <v>2.5185354678219055E-3</v>
      </c>
    </row>
    <row r="70" spans="2:16">
      <c r="B70" s="88" t="s">
        <v>367</v>
      </c>
      <c r="C70" s="82" t="s">
        <v>368</v>
      </c>
      <c r="D70" s="82" t="s">
        <v>230</v>
      </c>
      <c r="E70" s="82"/>
      <c r="F70" s="106">
        <v>40969</v>
      </c>
      <c r="G70" s="89">
        <v>6.66</v>
      </c>
      <c r="H70" s="95" t="s">
        <v>143</v>
      </c>
      <c r="I70" s="96">
        <v>4.8000000000000001E-2</v>
      </c>
      <c r="J70" s="96">
        <v>4.8599999999999997E-2</v>
      </c>
      <c r="K70" s="89">
        <v>1666000</v>
      </c>
      <c r="L70" s="107">
        <v>103.6598</v>
      </c>
      <c r="M70" s="89">
        <v>1726.7616799999998</v>
      </c>
      <c r="N70" s="82"/>
      <c r="O70" s="90">
        <f t="shared" si="0"/>
        <v>6.967411520603338E-2</v>
      </c>
      <c r="P70" s="90">
        <f>M70/'סכום נכסי הקרן'!$C$42</f>
        <v>1.9253207803831138E-2</v>
      </c>
    </row>
    <row r="71" spans="2:16">
      <c r="B71" s="88" t="s">
        <v>369</v>
      </c>
      <c r="C71" s="82">
        <v>8789</v>
      </c>
      <c r="D71" s="82" t="s">
        <v>230</v>
      </c>
      <c r="E71" s="82"/>
      <c r="F71" s="106">
        <v>41000</v>
      </c>
      <c r="G71" s="89">
        <v>6.59</v>
      </c>
      <c r="H71" s="95" t="s">
        <v>143</v>
      </c>
      <c r="I71" s="96">
        <v>4.8000000000000001E-2</v>
      </c>
      <c r="J71" s="96">
        <v>4.8499999999999995E-2</v>
      </c>
      <c r="K71" s="89">
        <v>515000</v>
      </c>
      <c r="L71" s="107">
        <v>105.74169999999999</v>
      </c>
      <c r="M71" s="89">
        <v>544.55786999999998</v>
      </c>
      <c r="N71" s="82"/>
      <c r="O71" s="90">
        <f t="shared" si="0"/>
        <v>2.1972683439866553E-2</v>
      </c>
      <c r="P71" s="90">
        <f>M71/'סכום נכסי הקרן'!$C$42</f>
        <v>6.0717619308772609E-3</v>
      </c>
    </row>
    <row r="75" spans="2:16">
      <c r="B75" s="97" t="s">
        <v>90</v>
      </c>
    </row>
    <row r="76" spans="2:16">
      <c r="B76" s="97" t="s">
        <v>207</v>
      </c>
    </row>
    <row r="77" spans="2:16">
      <c r="B77" s="97" t="s">
        <v>215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158</v>
      </c>
      <c r="C1" s="80" t="s" vm="1">
        <v>225</v>
      </c>
    </row>
    <row r="2" spans="2:65">
      <c r="B2" s="58" t="s">
        <v>157</v>
      </c>
      <c r="C2" s="80" t="s">
        <v>226</v>
      </c>
    </row>
    <row r="3" spans="2:65">
      <c r="B3" s="58" t="s">
        <v>159</v>
      </c>
      <c r="C3" s="80" t="s">
        <v>227</v>
      </c>
    </row>
    <row r="4" spans="2:65">
      <c r="B4" s="58" t="s">
        <v>160</v>
      </c>
      <c r="C4" s="80">
        <v>2143</v>
      </c>
    </row>
    <row r="6" spans="2:65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65" ht="26.25" customHeight="1">
      <c r="B7" s="133" t="s">
        <v>64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65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18</v>
      </c>
      <c r="K8" s="31" t="s">
        <v>78</v>
      </c>
      <c r="L8" s="31" t="s">
        <v>17</v>
      </c>
      <c r="M8" s="73" t="s">
        <v>19</v>
      </c>
      <c r="N8" s="31" t="s">
        <v>209</v>
      </c>
      <c r="O8" s="31" t="s">
        <v>208</v>
      </c>
      <c r="P8" s="31" t="s">
        <v>87</v>
      </c>
      <c r="Q8" s="31" t="s">
        <v>39</v>
      </c>
      <c r="R8" s="31" t="s">
        <v>161</v>
      </c>
      <c r="S8" s="32" t="s">
        <v>163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1" t="s">
        <v>92</v>
      </c>
      <c r="S10" s="21" t="s">
        <v>164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158</v>
      </c>
      <c r="C1" s="80" t="s" vm="1">
        <v>225</v>
      </c>
    </row>
    <row r="2" spans="2:81">
      <c r="B2" s="58" t="s">
        <v>157</v>
      </c>
      <c r="C2" s="80" t="s">
        <v>226</v>
      </c>
    </row>
    <row r="3" spans="2:81">
      <c r="B3" s="58" t="s">
        <v>159</v>
      </c>
      <c r="C3" s="80" t="s">
        <v>227</v>
      </c>
    </row>
    <row r="4" spans="2:81">
      <c r="B4" s="58" t="s">
        <v>160</v>
      </c>
      <c r="C4" s="80">
        <v>2143</v>
      </c>
    </row>
    <row r="6" spans="2:81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81" ht="26.25" customHeight="1">
      <c r="B7" s="133" t="s">
        <v>65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81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18</v>
      </c>
      <c r="K8" s="31" t="s">
        <v>78</v>
      </c>
      <c r="L8" s="31" t="s">
        <v>17</v>
      </c>
      <c r="M8" s="73" t="s">
        <v>19</v>
      </c>
      <c r="N8" s="73" t="s">
        <v>209</v>
      </c>
      <c r="O8" s="31" t="s">
        <v>208</v>
      </c>
      <c r="P8" s="31" t="s">
        <v>87</v>
      </c>
      <c r="Q8" s="31" t="s">
        <v>39</v>
      </c>
      <c r="R8" s="31" t="s">
        <v>161</v>
      </c>
      <c r="S8" s="32" t="s">
        <v>163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21" t="s">
        <v>164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158</v>
      </c>
      <c r="C1" s="80" t="s" vm="1">
        <v>225</v>
      </c>
    </row>
    <row r="2" spans="2:98">
      <c r="B2" s="58" t="s">
        <v>157</v>
      </c>
      <c r="C2" s="80" t="s">
        <v>226</v>
      </c>
    </row>
    <row r="3" spans="2:98">
      <c r="B3" s="58" t="s">
        <v>159</v>
      </c>
      <c r="C3" s="80" t="s">
        <v>227</v>
      </c>
    </row>
    <row r="4" spans="2:98">
      <c r="B4" s="58" t="s">
        <v>160</v>
      </c>
      <c r="C4" s="80">
        <v>2143</v>
      </c>
    </row>
    <row r="6" spans="2:98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</row>
    <row r="7" spans="2:98" ht="26.25" customHeight="1">
      <c r="B7" s="133" t="s">
        <v>66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5"/>
    </row>
    <row r="8" spans="2:98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78</v>
      </c>
      <c r="H8" s="31" t="s">
        <v>209</v>
      </c>
      <c r="I8" s="31" t="s">
        <v>208</v>
      </c>
      <c r="J8" s="31" t="s">
        <v>87</v>
      </c>
      <c r="K8" s="31" t="s">
        <v>39</v>
      </c>
      <c r="L8" s="31" t="s">
        <v>161</v>
      </c>
      <c r="M8" s="32" t="s">
        <v>163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216</v>
      </c>
      <c r="I9" s="33"/>
      <c r="J9" s="33" t="s">
        <v>212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158</v>
      </c>
      <c r="C1" s="80" t="s" vm="1">
        <v>225</v>
      </c>
    </row>
    <row r="2" spans="2:55">
      <c r="B2" s="58" t="s">
        <v>157</v>
      </c>
      <c r="C2" s="80" t="s">
        <v>226</v>
      </c>
    </row>
    <row r="3" spans="2:55">
      <c r="B3" s="58" t="s">
        <v>159</v>
      </c>
      <c r="C3" s="80" t="s">
        <v>227</v>
      </c>
    </row>
    <row r="4" spans="2:55">
      <c r="B4" s="58" t="s">
        <v>160</v>
      </c>
      <c r="C4" s="80">
        <v>2143</v>
      </c>
    </row>
    <row r="6" spans="2:55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55" ht="26.25" customHeight="1">
      <c r="B7" s="133" t="s">
        <v>73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55" s="3" customFormat="1" ht="78.75">
      <c r="B8" s="23" t="s">
        <v>94</v>
      </c>
      <c r="C8" s="31" t="s">
        <v>30</v>
      </c>
      <c r="D8" s="31" t="s">
        <v>78</v>
      </c>
      <c r="E8" s="31" t="s">
        <v>79</v>
      </c>
      <c r="F8" s="31" t="s">
        <v>209</v>
      </c>
      <c r="G8" s="31" t="s">
        <v>208</v>
      </c>
      <c r="H8" s="31" t="s">
        <v>87</v>
      </c>
      <c r="I8" s="31" t="s">
        <v>39</v>
      </c>
      <c r="J8" s="31" t="s">
        <v>161</v>
      </c>
      <c r="K8" s="32" t="s">
        <v>163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216</v>
      </c>
      <c r="G9" s="33"/>
      <c r="H9" s="33" t="s">
        <v>212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 t="s">
        <v>207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158</v>
      </c>
      <c r="C1" s="80" t="s" vm="1">
        <v>225</v>
      </c>
    </row>
    <row r="2" spans="2:59">
      <c r="B2" s="58" t="s">
        <v>157</v>
      </c>
      <c r="C2" s="80" t="s">
        <v>226</v>
      </c>
    </row>
    <row r="3" spans="2:59">
      <c r="B3" s="58" t="s">
        <v>159</v>
      </c>
      <c r="C3" s="80" t="s">
        <v>227</v>
      </c>
    </row>
    <row r="4" spans="2:59">
      <c r="B4" s="58" t="s">
        <v>160</v>
      </c>
      <c r="C4" s="80">
        <v>2143</v>
      </c>
    </row>
    <row r="6" spans="2:59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9" ht="26.25" customHeight="1">
      <c r="B7" s="133" t="s">
        <v>74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9" s="3" customFormat="1" ht="78.75">
      <c r="B8" s="23" t="s">
        <v>94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209</v>
      </c>
      <c r="H8" s="31" t="s">
        <v>208</v>
      </c>
      <c r="I8" s="31" t="s">
        <v>87</v>
      </c>
      <c r="J8" s="31" t="s">
        <v>39</v>
      </c>
      <c r="K8" s="31" t="s">
        <v>161</v>
      </c>
      <c r="L8" s="32" t="s">
        <v>163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108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108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108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61</v>
      </c>
      <c r="C6" s="14" t="s">
        <v>30</v>
      </c>
      <c r="E6" s="14" t="s">
        <v>95</v>
      </c>
      <c r="I6" s="14" t="s">
        <v>15</v>
      </c>
      <c r="J6" s="14" t="s">
        <v>42</v>
      </c>
      <c r="M6" s="14" t="s">
        <v>78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63</v>
      </c>
      <c r="C8" s="31" t="s">
        <v>30</v>
      </c>
      <c r="D8" s="31" t="s">
        <v>98</v>
      </c>
      <c r="I8" s="31" t="s">
        <v>15</v>
      </c>
      <c r="J8" s="31" t="s">
        <v>42</v>
      </c>
      <c r="K8" s="31" t="s">
        <v>79</v>
      </c>
      <c r="L8" s="31" t="s">
        <v>18</v>
      </c>
      <c r="M8" s="31" t="s">
        <v>78</v>
      </c>
      <c r="Q8" s="31" t="s">
        <v>17</v>
      </c>
      <c r="R8" s="31" t="s">
        <v>19</v>
      </c>
      <c r="S8" s="31" t="s">
        <v>0</v>
      </c>
      <c r="T8" s="31" t="s">
        <v>82</v>
      </c>
      <c r="U8" s="31" t="s">
        <v>40</v>
      </c>
      <c r="V8" s="31" t="s">
        <v>39</v>
      </c>
      <c r="W8" s="32" t="s">
        <v>89</v>
      </c>
    </row>
    <row r="9" spans="2:25" ht="31.5">
      <c r="B9" s="50" t="str">
        <f>'תעודות חוב מסחריות '!B7:T7</f>
        <v>2. תעודות חוב מסחריות</v>
      </c>
      <c r="C9" s="14" t="s">
        <v>30</v>
      </c>
      <c r="D9" s="14" t="s">
        <v>98</v>
      </c>
      <c r="E9" s="43" t="s">
        <v>95</v>
      </c>
      <c r="G9" s="14" t="s">
        <v>41</v>
      </c>
      <c r="I9" s="14" t="s">
        <v>15</v>
      </c>
      <c r="J9" s="14" t="s">
        <v>42</v>
      </c>
      <c r="K9" s="14" t="s">
        <v>79</v>
      </c>
      <c r="L9" s="14" t="s">
        <v>18</v>
      </c>
      <c r="M9" s="14" t="s">
        <v>78</v>
      </c>
      <c r="Q9" s="14" t="s">
        <v>17</v>
      </c>
      <c r="R9" s="14" t="s">
        <v>19</v>
      </c>
      <c r="S9" s="14" t="s">
        <v>0</v>
      </c>
      <c r="T9" s="14" t="s">
        <v>82</v>
      </c>
      <c r="U9" s="14" t="s">
        <v>40</v>
      </c>
      <c r="V9" s="14" t="s">
        <v>39</v>
      </c>
      <c r="W9" s="40" t="s">
        <v>89</v>
      </c>
    </row>
    <row r="10" spans="2:25" ht="31.5">
      <c r="B10" s="50" t="str">
        <f>'אג"ח קונצרני'!B7:U7</f>
        <v>3. אג"ח קונצרני</v>
      </c>
      <c r="C10" s="31" t="s">
        <v>30</v>
      </c>
      <c r="D10" s="14" t="s">
        <v>98</v>
      </c>
      <c r="E10" s="43" t="s">
        <v>95</v>
      </c>
      <c r="G10" s="31" t="s">
        <v>41</v>
      </c>
      <c r="I10" s="31" t="s">
        <v>15</v>
      </c>
      <c r="J10" s="31" t="s">
        <v>42</v>
      </c>
      <c r="K10" s="31" t="s">
        <v>79</v>
      </c>
      <c r="L10" s="31" t="s">
        <v>18</v>
      </c>
      <c r="M10" s="31" t="s">
        <v>78</v>
      </c>
      <c r="Q10" s="31" t="s">
        <v>17</v>
      </c>
      <c r="R10" s="31" t="s">
        <v>19</v>
      </c>
      <c r="S10" s="31" t="s">
        <v>0</v>
      </c>
      <c r="T10" s="31" t="s">
        <v>82</v>
      </c>
      <c r="U10" s="31" t="s">
        <v>40</v>
      </c>
      <c r="V10" s="14" t="s">
        <v>39</v>
      </c>
      <c r="W10" s="32" t="s">
        <v>89</v>
      </c>
    </row>
    <row r="11" spans="2:25" ht="31.5">
      <c r="B11" s="50" t="str">
        <f>מניות!B7</f>
        <v>4. מניות</v>
      </c>
      <c r="C11" s="31" t="s">
        <v>30</v>
      </c>
      <c r="D11" s="14" t="s">
        <v>98</v>
      </c>
      <c r="E11" s="43" t="s">
        <v>95</v>
      </c>
      <c r="H11" s="31" t="s">
        <v>78</v>
      </c>
      <c r="S11" s="31" t="s">
        <v>0</v>
      </c>
      <c r="T11" s="14" t="s">
        <v>82</v>
      </c>
      <c r="U11" s="14" t="s">
        <v>40</v>
      </c>
      <c r="V11" s="14" t="s">
        <v>39</v>
      </c>
      <c r="W11" s="15" t="s">
        <v>89</v>
      </c>
    </row>
    <row r="12" spans="2:25" ht="31.5">
      <c r="B12" s="50" t="str">
        <f>'תעודות סל'!B7:N7</f>
        <v>5. תעודות סל</v>
      </c>
      <c r="C12" s="31" t="s">
        <v>30</v>
      </c>
      <c r="D12" s="14" t="s">
        <v>98</v>
      </c>
      <c r="E12" s="43" t="s">
        <v>95</v>
      </c>
      <c r="H12" s="31" t="s">
        <v>78</v>
      </c>
      <c r="S12" s="31" t="s">
        <v>0</v>
      </c>
      <c r="T12" s="31" t="s">
        <v>82</v>
      </c>
      <c r="U12" s="31" t="s">
        <v>40</v>
      </c>
      <c r="V12" s="31" t="s">
        <v>39</v>
      </c>
      <c r="W12" s="32" t="s">
        <v>89</v>
      </c>
    </row>
    <row r="13" spans="2:25" ht="31.5">
      <c r="B13" s="50" t="str">
        <f>'קרנות נאמנות'!B7:O7</f>
        <v>6. קרנות נאמנות</v>
      </c>
      <c r="C13" s="31" t="s">
        <v>30</v>
      </c>
      <c r="D13" s="31" t="s">
        <v>98</v>
      </c>
      <c r="G13" s="31" t="s">
        <v>41</v>
      </c>
      <c r="H13" s="31" t="s">
        <v>78</v>
      </c>
      <c r="S13" s="31" t="s">
        <v>0</v>
      </c>
      <c r="T13" s="31" t="s">
        <v>82</v>
      </c>
      <c r="U13" s="31" t="s">
        <v>40</v>
      </c>
      <c r="V13" s="31" t="s">
        <v>39</v>
      </c>
      <c r="W13" s="32" t="s">
        <v>89</v>
      </c>
    </row>
    <row r="14" spans="2:25" ht="31.5">
      <c r="B14" s="50" t="str">
        <f>'כתבי אופציה'!B7:L7</f>
        <v>7. כתבי אופציה</v>
      </c>
      <c r="C14" s="31" t="s">
        <v>30</v>
      </c>
      <c r="D14" s="31" t="s">
        <v>98</v>
      </c>
      <c r="G14" s="31" t="s">
        <v>41</v>
      </c>
      <c r="H14" s="31" t="s">
        <v>78</v>
      </c>
      <c r="S14" s="31" t="s">
        <v>0</v>
      </c>
      <c r="T14" s="31" t="s">
        <v>82</v>
      </c>
      <c r="U14" s="31" t="s">
        <v>40</v>
      </c>
      <c r="V14" s="31" t="s">
        <v>39</v>
      </c>
      <c r="W14" s="32" t="s">
        <v>89</v>
      </c>
    </row>
    <row r="15" spans="2:25" ht="31.5">
      <c r="B15" s="50" t="str">
        <f>אופציות!B7</f>
        <v>8. אופציות</v>
      </c>
      <c r="C15" s="31" t="s">
        <v>30</v>
      </c>
      <c r="D15" s="31" t="s">
        <v>98</v>
      </c>
      <c r="G15" s="31" t="s">
        <v>41</v>
      </c>
      <c r="H15" s="31" t="s">
        <v>78</v>
      </c>
      <c r="S15" s="31" t="s">
        <v>0</v>
      </c>
      <c r="T15" s="31" t="s">
        <v>82</v>
      </c>
      <c r="U15" s="31" t="s">
        <v>40</v>
      </c>
      <c r="V15" s="31" t="s">
        <v>39</v>
      </c>
      <c r="W15" s="32" t="s">
        <v>89</v>
      </c>
    </row>
    <row r="16" spans="2:25" ht="31.5">
      <c r="B16" s="50" t="str">
        <f>'חוזים עתידיים'!B7:I7</f>
        <v>9. חוזים עתידיים</v>
      </c>
      <c r="C16" s="31" t="s">
        <v>30</v>
      </c>
      <c r="D16" s="31" t="s">
        <v>98</v>
      </c>
      <c r="G16" s="31" t="s">
        <v>41</v>
      </c>
      <c r="H16" s="31" t="s">
        <v>78</v>
      </c>
      <c r="S16" s="31" t="s">
        <v>0</v>
      </c>
      <c r="T16" s="32" t="s">
        <v>82</v>
      </c>
    </row>
    <row r="17" spans="2:25" ht="31.5">
      <c r="B17" s="50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79</v>
      </c>
      <c r="L17" s="31" t="s">
        <v>18</v>
      </c>
      <c r="M17" s="31" t="s">
        <v>78</v>
      </c>
      <c r="Q17" s="31" t="s">
        <v>17</v>
      </c>
      <c r="R17" s="31" t="s">
        <v>19</v>
      </c>
      <c r="S17" s="31" t="s">
        <v>0</v>
      </c>
      <c r="T17" s="31" t="s">
        <v>82</v>
      </c>
      <c r="U17" s="31" t="s">
        <v>40</v>
      </c>
      <c r="V17" s="31" t="s">
        <v>39</v>
      </c>
      <c r="W17" s="32" t="s">
        <v>89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79</v>
      </c>
      <c r="L19" s="31" t="s">
        <v>18</v>
      </c>
      <c r="M19" s="31" t="s">
        <v>78</v>
      </c>
      <c r="Q19" s="31" t="s">
        <v>17</v>
      </c>
      <c r="R19" s="31" t="s">
        <v>19</v>
      </c>
      <c r="S19" s="31" t="s">
        <v>0</v>
      </c>
      <c r="T19" s="31" t="s">
        <v>82</v>
      </c>
      <c r="U19" s="31" t="s">
        <v>87</v>
      </c>
      <c r="V19" s="31" t="s">
        <v>39</v>
      </c>
      <c r="W19" s="32" t="s">
        <v>89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30</v>
      </c>
      <c r="D20" s="43" t="s">
        <v>96</v>
      </c>
      <c r="E20" s="43" t="s">
        <v>95</v>
      </c>
      <c r="G20" s="31" t="s">
        <v>41</v>
      </c>
      <c r="I20" s="31" t="s">
        <v>15</v>
      </c>
      <c r="J20" s="31" t="s">
        <v>42</v>
      </c>
      <c r="K20" s="31" t="s">
        <v>79</v>
      </c>
      <c r="L20" s="31" t="s">
        <v>18</v>
      </c>
      <c r="M20" s="31" t="s">
        <v>78</v>
      </c>
      <c r="Q20" s="31" t="s">
        <v>17</v>
      </c>
      <c r="R20" s="31" t="s">
        <v>19</v>
      </c>
      <c r="S20" s="31" t="s">
        <v>0</v>
      </c>
      <c r="T20" s="31" t="s">
        <v>82</v>
      </c>
      <c r="U20" s="31" t="s">
        <v>87</v>
      </c>
      <c r="V20" s="31" t="s">
        <v>39</v>
      </c>
      <c r="W20" s="32" t="s">
        <v>89</v>
      </c>
    </row>
    <row r="21" spans="2:25" ht="31.5">
      <c r="B21" s="50" t="str">
        <f>'לא סחיר - אג"ח קונצרני'!B7:S7</f>
        <v>3. אג"ח קונצרני</v>
      </c>
      <c r="C21" s="31" t="s">
        <v>30</v>
      </c>
      <c r="D21" s="43" t="s">
        <v>96</v>
      </c>
      <c r="E21" s="43" t="s">
        <v>95</v>
      </c>
      <c r="G21" s="31" t="s">
        <v>41</v>
      </c>
      <c r="I21" s="31" t="s">
        <v>15</v>
      </c>
      <c r="J21" s="31" t="s">
        <v>42</v>
      </c>
      <c r="K21" s="31" t="s">
        <v>79</v>
      </c>
      <c r="L21" s="31" t="s">
        <v>18</v>
      </c>
      <c r="M21" s="31" t="s">
        <v>78</v>
      </c>
      <c r="Q21" s="31" t="s">
        <v>17</v>
      </c>
      <c r="R21" s="31" t="s">
        <v>19</v>
      </c>
      <c r="S21" s="31" t="s">
        <v>0</v>
      </c>
      <c r="T21" s="31" t="s">
        <v>82</v>
      </c>
      <c r="U21" s="31" t="s">
        <v>87</v>
      </c>
      <c r="V21" s="31" t="s">
        <v>39</v>
      </c>
      <c r="W21" s="32" t="s">
        <v>89</v>
      </c>
    </row>
    <row r="22" spans="2:25" ht="31.5">
      <c r="B22" s="50" t="str">
        <f>'לא סחיר - מניות'!B7:M7</f>
        <v>4. מניות</v>
      </c>
      <c r="C22" s="31" t="s">
        <v>30</v>
      </c>
      <c r="D22" s="43" t="s">
        <v>96</v>
      </c>
      <c r="E22" s="43" t="s">
        <v>95</v>
      </c>
      <c r="G22" s="31" t="s">
        <v>41</v>
      </c>
      <c r="H22" s="31" t="s">
        <v>78</v>
      </c>
      <c r="S22" s="31" t="s">
        <v>0</v>
      </c>
      <c r="T22" s="31" t="s">
        <v>82</v>
      </c>
      <c r="U22" s="31" t="s">
        <v>87</v>
      </c>
      <c r="V22" s="31" t="s">
        <v>39</v>
      </c>
      <c r="W22" s="32" t="s">
        <v>89</v>
      </c>
    </row>
    <row r="23" spans="2:25" ht="31.5">
      <c r="B23" s="50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78</v>
      </c>
      <c r="K23" s="31" t="s">
        <v>79</v>
      </c>
      <c r="S23" s="31" t="s">
        <v>0</v>
      </c>
      <c r="T23" s="31" t="s">
        <v>82</v>
      </c>
      <c r="U23" s="31" t="s">
        <v>87</v>
      </c>
      <c r="V23" s="31" t="s">
        <v>39</v>
      </c>
      <c r="W23" s="32" t="s">
        <v>89</v>
      </c>
    </row>
    <row r="24" spans="2:25" ht="31.5">
      <c r="B24" s="50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78</v>
      </c>
      <c r="K24" s="31" t="s">
        <v>79</v>
      </c>
      <c r="S24" s="31" t="s">
        <v>0</v>
      </c>
      <c r="T24" s="31" t="s">
        <v>82</v>
      </c>
      <c r="U24" s="31" t="s">
        <v>87</v>
      </c>
      <c r="V24" s="31" t="s">
        <v>39</v>
      </c>
      <c r="W24" s="32" t="s">
        <v>89</v>
      </c>
    </row>
    <row r="25" spans="2:25" ht="31.5">
      <c r="B25" s="50" t="str">
        <f>'לא סחיר - אופציות'!B7:L7</f>
        <v>7. אופציות</v>
      </c>
      <c r="C25" s="31" t="s">
        <v>30</v>
      </c>
      <c r="G25" s="31" t="s">
        <v>41</v>
      </c>
      <c r="H25" s="31" t="s">
        <v>78</v>
      </c>
      <c r="K25" s="31" t="s">
        <v>79</v>
      </c>
      <c r="S25" s="31" t="s">
        <v>0</v>
      </c>
      <c r="T25" s="31" t="s">
        <v>82</v>
      </c>
      <c r="U25" s="31" t="s">
        <v>87</v>
      </c>
      <c r="V25" s="31" t="s">
        <v>39</v>
      </c>
      <c r="W25" s="32" t="s">
        <v>89</v>
      </c>
    </row>
    <row r="26" spans="2:25" ht="31.5">
      <c r="B26" s="50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78</v>
      </c>
      <c r="K26" s="31" t="s">
        <v>79</v>
      </c>
      <c r="S26" s="31" t="s">
        <v>0</v>
      </c>
      <c r="T26" s="31" t="s">
        <v>82</v>
      </c>
      <c r="U26" s="31" t="s">
        <v>87</v>
      </c>
      <c r="V26" s="32" t="s">
        <v>89</v>
      </c>
    </row>
    <row r="27" spans="2:25" ht="31.5">
      <c r="B27" s="50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79</v>
      </c>
      <c r="L27" s="31" t="s">
        <v>18</v>
      </c>
      <c r="M27" s="31" t="s">
        <v>78</v>
      </c>
      <c r="Q27" s="31" t="s">
        <v>17</v>
      </c>
      <c r="R27" s="31" t="s">
        <v>19</v>
      </c>
      <c r="S27" s="31" t="s">
        <v>0</v>
      </c>
      <c r="T27" s="31" t="s">
        <v>82</v>
      </c>
      <c r="U27" s="31" t="s">
        <v>87</v>
      </c>
      <c r="V27" s="31" t="s">
        <v>39</v>
      </c>
      <c r="W27" s="32" t="s">
        <v>89</v>
      </c>
    </row>
    <row r="28" spans="2:25" ht="31.5">
      <c r="B28" s="54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78</v>
      </c>
      <c r="Q28" s="14" t="s">
        <v>27</v>
      </c>
      <c r="R28" s="31" t="s">
        <v>19</v>
      </c>
      <c r="S28" s="31" t="s">
        <v>0</v>
      </c>
      <c r="T28" s="31" t="s">
        <v>82</v>
      </c>
      <c r="U28" s="31" t="s">
        <v>87</v>
      </c>
      <c r="V28" s="32" t="s">
        <v>89</v>
      </c>
    </row>
    <row r="29" spans="2:25" ht="47.25">
      <c r="B29" s="54" t="str">
        <f>'פקדונות מעל 3 חודשים'!B6:O6</f>
        <v>1.ה. פקדונות מעל 3 חודשים:</v>
      </c>
      <c r="C29" s="31" t="s">
        <v>30</v>
      </c>
      <c r="E29" s="31" t="s">
        <v>95</v>
      </c>
      <c r="I29" s="31" t="s">
        <v>15</v>
      </c>
      <c r="J29" s="31" t="s">
        <v>42</v>
      </c>
      <c r="L29" s="31" t="s">
        <v>18</v>
      </c>
      <c r="M29" s="31" t="s">
        <v>78</v>
      </c>
      <c r="O29" s="51" t="s">
        <v>33</v>
      </c>
      <c r="P29" s="52"/>
      <c r="R29" s="31" t="s">
        <v>19</v>
      </c>
      <c r="S29" s="31" t="s">
        <v>0</v>
      </c>
      <c r="T29" s="31" t="s">
        <v>82</v>
      </c>
      <c r="U29" s="31" t="s">
        <v>87</v>
      </c>
      <c r="V29" s="32" t="s">
        <v>89</v>
      </c>
    </row>
    <row r="30" spans="2:25" ht="63">
      <c r="B30" s="54" t="str">
        <f>'זכויות מקרקעין'!B6</f>
        <v>1. ו. זכויות במקרקעין:</v>
      </c>
      <c r="C30" s="14" t="s">
        <v>35</v>
      </c>
      <c r="N30" s="51" t="s">
        <v>62</v>
      </c>
      <c r="P30" s="52" t="s">
        <v>36</v>
      </c>
      <c r="U30" s="31" t="s">
        <v>87</v>
      </c>
      <c r="V30" s="15" t="s">
        <v>38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87</v>
      </c>
      <c r="V31" s="15" t="s">
        <v>38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84</v>
      </c>
      <c r="Y32" s="15" t="s">
        <v>83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158</v>
      </c>
      <c r="C1" s="80" t="s" vm="1">
        <v>225</v>
      </c>
    </row>
    <row r="2" spans="2:54">
      <c r="B2" s="58" t="s">
        <v>157</v>
      </c>
      <c r="C2" s="80" t="s">
        <v>226</v>
      </c>
    </row>
    <row r="3" spans="2:54">
      <c r="B3" s="58" t="s">
        <v>159</v>
      </c>
      <c r="C3" s="80" t="s">
        <v>227</v>
      </c>
    </row>
    <row r="4" spans="2:54">
      <c r="B4" s="58" t="s">
        <v>160</v>
      </c>
      <c r="C4" s="80">
        <v>2143</v>
      </c>
    </row>
    <row r="6" spans="2:54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4" ht="26.25" customHeight="1">
      <c r="B7" s="133" t="s">
        <v>75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4" s="3" customFormat="1" ht="78.75">
      <c r="B8" s="23" t="s">
        <v>94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209</v>
      </c>
      <c r="H8" s="31" t="s">
        <v>208</v>
      </c>
      <c r="I8" s="31" t="s">
        <v>87</v>
      </c>
      <c r="J8" s="31" t="s">
        <v>39</v>
      </c>
      <c r="K8" s="31" t="s">
        <v>161</v>
      </c>
      <c r="L8" s="32" t="s">
        <v>163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158</v>
      </c>
      <c r="C1" s="80" t="s" vm="1">
        <v>225</v>
      </c>
    </row>
    <row r="2" spans="2:51">
      <c r="B2" s="58" t="s">
        <v>157</v>
      </c>
      <c r="C2" s="80" t="s">
        <v>226</v>
      </c>
    </row>
    <row r="3" spans="2:51">
      <c r="B3" s="58" t="s">
        <v>159</v>
      </c>
      <c r="C3" s="80" t="s">
        <v>227</v>
      </c>
    </row>
    <row r="4" spans="2:51">
      <c r="B4" s="58" t="s">
        <v>160</v>
      </c>
      <c r="C4" s="80">
        <v>2143</v>
      </c>
    </row>
    <row r="6" spans="2:51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51" ht="26.25" customHeight="1">
      <c r="B7" s="133" t="s">
        <v>76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51" s="3" customFormat="1" ht="63">
      <c r="B8" s="23" t="s">
        <v>94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209</v>
      </c>
      <c r="H8" s="31" t="s">
        <v>208</v>
      </c>
      <c r="I8" s="31" t="s">
        <v>87</v>
      </c>
      <c r="J8" s="31" t="s">
        <v>161</v>
      </c>
      <c r="K8" s="32" t="s">
        <v>163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AW11" s="1"/>
    </row>
    <row r="12" spans="2:51" ht="19.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2:51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</row>
    <row r="14" spans="2:5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</row>
    <row r="15" spans="2:5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</row>
    <row r="16" spans="2:51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AW16" s="1"/>
      <c r="AY16" s="1"/>
    </row>
    <row r="17" spans="2:51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AW17" s="1"/>
      <c r="AY17" s="1"/>
    </row>
    <row r="18" spans="2:51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AW18" s="1"/>
      <c r="AY18" s="1"/>
    </row>
    <row r="19" spans="2:5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5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5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158</v>
      </c>
      <c r="C1" s="80" t="s" vm="1">
        <v>225</v>
      </c>
    </row>
    <row r="2" spans="2:78">
      <c r="B2" s="58" t="s">
        <v>157</v>
      </c>
      <c r="C2" s="80" t="s">
        <v>226</v>
      </c>
    </row>
    <row r="3" spans="2:78">
      <c r="B3" s="58" t="s">
        <v>159</v>
      </c>
      <c r="C3" s="80" t="s">
        <v>227</v>
      </c>
    </row>
    <row r="4" spans="2:78">
      <c r="B4" s="58" t="s">
        <v>160</v>
      </c>
      <c r="C4" s="80">
        <v>2143</v>
      </c>
    </row>
    <row r="6" spans="2:78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78" ht="26.25" customHeight="1">
      <c r="B7" s="133" t="s">
        <v>77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78" s="3" customFormat="1" ht="47.25">
      <c r="B8" s="23" t="s">
        <v>94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87</v>
      </c>
      <c r="O8" s="31" t="s">
        <v>39</v>
      </c>
      <c r="P8" s="31" t="s">
        <v>161</v>
      </c>
      <c r="Q8" s="32" t="s">
        <v>163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216</v>
      </c>
      <c r="M9" s="17"/>
      <c r="N9" s="17" t="s">
        <v>212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91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158</v>
      </c>
      <c r="C1" s="80" t="s" vm="1">
        <v>225</v>
      </c>
    </row>
    <row r="2" spans="2:61">
      <c r="B2" s="58" t="s">
        <v>157</v>
      </c>
      <c r="C2" s="80" t="s">
        <v>226</v>
      </c>
    </row>
    <row r="3" spans="2:61">
      <c r="B3" s="58" t="s">
        <v>159</v>
      </c>
      <c r="C3" s="80" t="s">
        <v>227</v>
      </c>
    </row>
    <row r="4" spans="2:61">
      <c r="B4" s="58" t="s">
        <v>160</v>
      </c>
      <c r="C4" s="80">
        <v>2143</v>
      </c>
    </row>
    <row r="6" spans="2:61" ht="26.25" customHeight="1">
      <c r="B6" s="133" t="s">
        <v>190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61" s="3" customFormat="1" ht="78.75">
      <c r="B7" s="23" t="s">
        <v>94</v>
      </c>
      <c r="C7" s="31" t="s">
        <v>202</v>
      </c>
      <c r="D7" s="31" t="s">
        <v>30</v>
      </c>
      <c r="E7" s="31" t="s">
        <v>95</v>
      </c>
      <c r="F7" s="31" t="s">
        <v>15</v>
      </c>
      <c r="G7" s="31" t="s">
        <v>79</v>
      </c>
      <c r="H7" s="31" t="s">
        <v>42</v>
      </c>
      <c r="I7" s="31" t="s">
        <v>18</v>
      </c>
      <c r="J7" s="31" t="s">
        <v>78</v>
      </c>
      <c r="K7" s="14" t="s">
        <v>27</v>
      </c>
      <c r="L7" s="73" t="s">
        <v>19</v>
      </c>
      <c r="M7" s="31" t="s">
        <v>209</v>
      </c>
      <c r="N7" s="31" t="s">
        <v>208</v>
      </c>
      <c r="O7" s="31" t="s">
        <v>87</v>
      </c>
      <c r="P7" s="31" t="s">
        <v>161</v>
      </c>
      <c r="Q7" s="32" t="s">
        <v>163</v>
      </c>
      <c r="R7" s="1"/>
      <c r="S7" s="1"/>
      <c r="T7" s="1"/>
      <c r="U7" s="1"/>
      <c r="V7" s="1"/>
      <c r="W7" s="1"/>
      <c r="BH7" s="3" t="s">
        <v>141</v>
      </c>
      <c r="BI7" s="3" t="s">
        <v>143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216</v>
      </c>
      <c r="N8" s="17"/>
      <c r="O8" s="17" t="s">
        <v>212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139</v>
      </c>
      <c r="BI8" s="3" t="s">
        <v>142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91</v>
      </c>
      <c r="R9" s="1"/>
      <c r="S9" s="1"/>
      <c r="T9" s="1"/>
      <c r="U9" s="1"/>
      <c r="V9" s="1"/>
      <c r="W9" s="1"/>
      <c r="BH9" s="4" t="s">
        <v>140</v>
      </c>
      <c r="BI9" s="4" t="s">
        <v>144</v>
      </c>
    </row>
    <row r="10" spans="2:61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1"/>
      <c r="S10" s="1"/>
      <c r="T10" s="1"/>
      <c r="U10" s="1"/>
      <c r="V10" s="1"/>
      <c r="W10" s="1"/>
      <c r="BH10" s="1" t="s">
        <v>26</v>
      </c>
      <c r="BI10" s="4" t="s">
        <v>145</v>
      </c>
    </row>
    <row r="11" spans="2:61" ht="21.7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BI11" s="1" t="s">
        <v>151</v>
      </c>
    </row>
    <row r="12" spans="2:61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BI12" s="1" t="s">
        <v>146</v>
      </c>
    </row>
    <row r="13" spans="2:61">
      <c r="B13" s="97" t="s">
        <v>207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BI13" s="1" t="s">
        <v>147</v>
      </c>
    </row>
    <row r="14" spans="2:61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BI14" s="1" t="s">
        <v>148</v>
      </c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BI15" s="1" t="s">
        <v>150</v>
      </c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BI16" s="1" t="s">
        <v>149</v>
      </c>
    </row>
    <row r="17" spans="2:6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BI17" s="1" t="s">
        <v>152</v>
      </c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BI18" s="1" t="s">
        <v>153</v>
      </c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BI19" s="1" t="s">
        <v>154</v>
      </c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BI20" s="1" t="s">
        <v>155</v>
      </c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BI21" s="1" t="s">
        <v>156</v>
      </c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BI22" s="1" t="s">
        <v>26</v>
      </c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158</v>
      </c>
      <c r="C1" s="80" t="s" vm="1">
        <v>225</v>
      </c>
    </row>
    <row r="2" spans="2:64">
      <c r="B2" s="58" t="s">
        <v>157</v>
      </c>
      <c r="C2" s="80" t="s">
        <v>226</v>
      </c>
    </row>
    <row r="3" spans="2:64">
      <c r="B3" s="58" t="s">
        <v>159</v>
      </c>
      <c r="C3" s="80" t="s">
        <v>227</v>
      </c>
    </row>
    <row r="4" spans="2:64">
      <c r="B4" s="58" t="s">
        <v>160</v>
      </c>
      <c r="C4" s="80">
        <v>2143</v>
      </c>
    </row>
    <row r="6" spans="2:64" ht="26.25" customHeight="1">
      <c r="B6" s="133" t="s">
        <v>191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64" s="3" customFormat="1" ht="78.75">
      <c r="B7" s="61" t="s">
        <v>94</v>
      </c>
      <c r="C7" s="62" t="s">
        <v>30</v>
      </c>
      <c r="D7" s="62" t="s">
        <v>95</v>
      </c>
      <c r="E7" s="62" t="s">
        <v>15</v>
      </c>
      <c r="F7" s="62" t="s">
        <v>42</v>
      </c>
      <c r="G7" s="62" t="s">
        <v>18</v>
      </c>
      <c r="H7" s="62" t="s">
        <v>78</v>
      </c>
      <c r="I7" s="62" t="s">
        <v>33</v>
      </c>
      <c r="J7" s="62" t="s">
        <v>19</v>
      </c>
      <c r="K7" s="62" t="s">
        <v>209</v>
      </c>
      <c r="L7" s="62" t="s">
        <v>208</v>
      </c>
      <c r="M7" s="62" t="s">
        <v>87</v>
      </c>
      <c r="N7" s="62" t="s">
        <v>161</v>
      </c>
      <c r="O7" s="64" t="s">
        <v>163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216</v>
      </c>
      <c r="L8" s="33"/>
      <c r="M8" s="33" t="s">
        <v>212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207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158</v>
      </c>
      <c r="C1" s="80" t="s" vm="1">
        <v>225</v>
      </c>
    </row>
    <row r="2" spans="2:56">
      <c r="B2" s="58" t="s">
        <v>157</v>
      </c>
      <c r="C2" s="80" t="s">
        <v>226</v>
      </c>
    </row>
    <row r="3" spans="2:56">
      <c r="B3" s="58" t="s">
        <v>159</v>
      </c>
      <c r="C3" s="80" t="s">
        <v>227</v>
      </c>
    </row>
    <row r="4" spans="2:56">
      <c r="B4" s="58" t="s">
        <v>160</v>
      </c>
      <c r="C4" s="80">
        <v>2143</v>
      </c>
    </row>
    <row r="6" spans="2:56" ht="26.25" customHeight="1">
      <c r="B6" s="133" t="s">
        <v>192</v>
      </c>
      <c r="C6" s="134"/>
      <c r="D6" s="134"/>
      <c r="E6" s="134"/>
      <c r="F6" s="134"/>
      <c r="G6" s="134"/>
      <c r="H6" s="134"/>
      <c r="I6" s="134"/>
      <c r="J6" s="135"/>
    </row>
    <row r="7" spans="2:56" s="3" customFormat="1" ht="78.75">
      <c r="B7" s="61" t="s">
        <v>94</v>
      </c>
      <c r="C7" s="63" t="s">
        <v>35</v>
      </c>
      <c r="D7" s="63" t="s">
        <v>62</v>
      </c>
      <c r="E7" s="63" t="s">
        <v>36</v>
      </c>
      <c r="F7" s="63" t="s">
        <v>78</v>
      </c>
      <c r="G7" s="63" t="s">
        <v>203</v>
      </c>
      <c r="H7" s="63" t="s">
        <v>161</v>
      </c>
      <c r="I7" s="65" t="s">
        <v>162</v>
      </c>
      <c r="J7" s="79" t="s">
        <v>219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81"/>
      <c r="D11" s="81"/>
      <c r="E11" s="81"/>
      <c r="F11" s="81"/>
      <c r="G11" s="81"/>
      <c r="H11" s="81"/>
      <c r="I11" s="81"/>
      <c r="J11" s="81"/>
    </row>
    <row r="12" spans="2:56">
      <c r="B12" s="108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158</v>
      </c>
      <c r="C1" s="80" t="s" vm="1">
        <v>225</v>
      </c>
    </row>
    <row r="2" spans="2:60">
      <c r="B2" s="58" t="s">
        <v>157</v>
      </c>
      <c r="C2" s="80" t="s">
        <v>226</v>
      </c>
    </row>
    <row r="3" spans="2:60">
      <c r="B3" s="58" t="s">
        <v>159</v>
      </c>
      <c r="C3" s="80" t="s">
        <v>227</v>
      </c>
    </row>
    <row r="4" spans="2:60">
      <c r="B4" s="58" t="s">
        <v>160</v>
      </c>
      <c r="C4" s="80">
        <v>2143</v>
      </c>
    </row>
    <row r="6" spans="2:60" ht="26.25" customHeight="1">
      <c r="B6" s="133" t="s">
        <v>193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60" s="3" customFormat="1" ht="66">
      <c r="B7" s="61" t="s">
        <v>94</v>
      </c>
      <c r="C7" s="61" t="s">
        <v>95</v>
      </c>
      <c r="D7" s="61" t="s">
        <v>15</v>
      </c>
      <c r="E7" s="61" t="s">
        <v>16</v>
      </c>
      <c r="F7" s="61" t="s">
        <v>37</v>
      </c>
      <c r="G7" s="61" t="s">
        <v>78</v>
      </c>
      <c r="H7" s="61" t="s">
        <v>34</v>
      </c>
      <c r="I7" s="61" t="s">
        <v>87</v>
      </c>
      <c r="J7" s="61" t="s">
        <v>161</v>
      </c>
      <c r="K7" s="61" t="s">
        <v>162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8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158</v>
      </c>
      <c r="C1" s="80" t="s" vm="1">
        <v>225</v>
      </c>
    </row>
    <row r="2" spans="2:60">
      <c r="B2" s="58" t="s">
        <v>157</v>
      </c>
      <c r="C2" s="80" t="s">
        <v>226</v>
      </c>
    </row>
    <row r="3" spans="2:60">
      <c r="B3" s="58" t="s">
        <v>159</v>
      </c>
      <c r="C3" s="80" t="s">
        <v>227</v>
      </c>
    </row>
    <row r="4" spans="2:60">
      <c r="B4" s="58" t="s">
        <v>160</v>
      </c>
      <c r="C4" s="80">
        <v>2143</v>
      </c>
    </row>
    <row r="6" spans="2:60" ht="26.25" customHeight="1">
      <c r="B6" s="133" t="s">
        <v>194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60" s="3" customFormat="1" ht="78.75">
      <c r="B7" s="61" t="s">
        <v>94</v>
      </c>
      <c r="C7" s="63" t="s">
        <v>30</v>
      </c>
      <c r="D7" s="63" t="s">
        <v>15</v>
      </c>
      <c r="E7" s="63" t="s">
        <v>16</v>
      </c>
      <c r="F7" s="63" t="s">
        <v>37</v>
      </c>
      <c r="G7" s="63" t="s">
        <v>78</v>
      </c>
      <c r="H7" s="63" t="s">
        <v>34</v>
      </c>
      <c r="I7" s="63" t="s">
        <v>87</v>
      </c>
      <c r="J7" s="63" t="s">
        <v>161</v>
      </c>
      <c r="K7" s="65" t="s">
        <v>162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8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158</v>
      </c>
      <c r="C1" s="80" t="s" vm="1">
        <v>225</v>
      </c>
    </row>
    <row r="2" spans="2:47">
      <c r="B2" s="58" t="s">
        <v>157</v>
      </c>
      <c r="C2" s="80" t="s">
        <v>226</v>
      </c>
    </row>
    <row r="3" spans="2:47">
      <c r="B3" s="58" t="s">
        <v>159</v>
      </c>
      <c r="C3" s="80" t="s">
        <v>227</v>
      </c>
    </row>
    <row r="4" spans="2:47">
      <c r="B4" s="58" t="s">
        <v>160</v>
      </c>
      <c r="C4" s="80">
        <v>2143</v>
      </c>
    </row>
    <row r="6" spans="2:47" ht="26.25" customHeight="1">
      <c r="B6" s="133" t="s">
        <v>195</v>
      </c>
      <c r="C6" s="134"/>
      <c r="D6" s="135"/>
    </row>
    <row r="7" spans="2:47" s="3" customFormat="1" ht="33">
      <c r="B7" s="61" t="s">
        <v>94</v>
      </c>
      <c r="C7" s="66" t="s">
        <v>84</v>
      </c>
      <c r="D7" s="67" t="s">
        <v>83</v>
      </c>
    </row>
    <row r="8" spans="2:47" s="3" customFormat="1">
      <c r="B8" s="16"/>
      <c r="C8" s="33" t="s">
        <v>212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81"/>
      <c r="D11" s="81"/>
    </row>
    <row r="12" spans="2:47">
      <c r="B12" s="108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158</v>
      </c>
      <c r="C1" s="80" t="s" vm="1">
        <v>225</v>
      </c>
    </row>
    <row r="2" spans="2:18">
      <c r="B2" s="58" t="s">
        <v>157</v>
      </c>
      <c r="C2" s="80" t="s">
        <v>226</v>
      </c>
    </row>
    <row r="3" spans="2:18">
      <c r="B3" s="58" t="s">
        <v>159</v>
      </c>
      <c r="C3" s="80" t="s">
        <v>227</v>
      </c>
    </row>
    <row r="4" spans="2:18">
      <c r="B4" s="58" t="s">
        <v>160</v>
      </c>
      <c r="C4" s="80">
        <v>2143</v>
      </c>
    </row>
    <row r="6" spans="2:18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196</v>
      </c>
      <c r="L7" s="31" t="s">
        <v>214</v>
      </c>
      <c r="M7" s="31" t="s">
        <v>197</v>
      </c>
      <c r="N7" s="31" t="s">
        <v>39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158</v>
      </c>
      <c r="C1" s="80" t="s" vm="1">
        <v>225</v>
      </c>
    </row>
    <row r="2" spans="2:13">
      <c r="B2" s="58" t="s">
        <v>157</v>
      </c>
      <c r="C2" s="80" t="s">
        <v>226</v>
      </c>
    </row>
    <row r="3" spans="2:13">
      <c r="B3" s="58" t="s">
        <v>159</v>
      </c>
      <c r="C3" s="80" t="s">
        <v>227</v>
      </c>
    </row>
    <row r="4" spans="2:13">
      <c r="B4" s="58" t="s">
        <v>160</v>
      </c>
      <c r="C4" s="80">
        <v>2143</v>
      </c>
    </row>
    <row r="6" spans="2:13" ht="26.25" customHeight="1">
      <c r="B6" s="122" t="s">
        <v>187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</row>
    <row r="7" spans="2:13" s="3" customFormat="1" ht="63">
      <c r="B7" s="13" t="s">
        <v>93</v>
      </c>
      <c r="C7" s="14" t="s">
        <v>30</v>
      </c>
      <c r="D7" s="14" t="s">
        <v>95</v>
      </c>
      <c r="E7" s="14" t="s">
        <v>15</v>
      </c>
      <c r="F7" s="14" t="s">
        <v>42</v>
      </c>
      <c r="G7" s="14" t="s">
        <v>78</v>
      </c>
      <c r="H7" s="14" t="s">
        <v>17</v>
      </c>
      <c r="I7" s="14" t="s">
        <v>19</v>
      </c>
      <c r="J7" s="14" t="s">
        <v>40</v>
      </c>
      <c r="K7" s="14" t="s">
        <v>161</v>
      </c>
      <c r="L7" s="14" t="s">
        <v>162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212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29</v>
      </c>
      <c r="C10" s="114"/>
      <c r="D10" s="114"/>
      <c r="E10" s="114"/>
      <c r="F10" s="114"/>
      <c r="G10" s="114"/>
      <c r="H10" s="114"/>
      <c r="I10" s="114"/>
      <c r="J10" s="115">
        <f>J11</f>
        <v>7587.5186272830006</v>
      </c>
      <c r="K10" s="116">
        <f>J10/$J$10</f>
        <v>1</v>
      </c>
      <c r="L10" s="116">
        <f>J10/'סכום נכסי הקרן'!$C$42</f>
        <v>8.4600020106144119E-2</v>
      </c>
    </row>
    <row r="11" spans="2:13" s="98" customFormat="1">
      <c r="B11" s="117" t="s">
        <v>206</v>
      </c>
      <c r="C11" s="114"/>
      <c r="D11" s="114"/>
      <c r="E11" s="114"/>
      <c r="F11" s="114"/>
      <c r="G11" s="114"/>
      <c r="H11" s="114"/>
      <c r="I11" s="114"/>
      <c r="J11" s="115">
        <f>J12</f>
        <v>7587.5186272830006</v>
      </c>
      <c r="K11" s="116">
        <f t="shared" ref="K11:K15" si="0">J11/$J$10</f>
        <v>1</v>
      </c>
      <c r="L11" s="116">
        <f>J11/'סכום נכסי הקרן'!$C$42</f>
        <v>8.4600020106144119E-2</v>
      </c>
    </row>
    <row r="12" spans="2:13">
      <c r="B12" s="100" t="s">
        <v>28</v>
      </c>
      <c r="C12" s="84"/>
      <c r="D12" s="84"/>
      <c r="E12" s="84"/>
      <c r="F12" s="84"/>
      <c r="G12" s="84"/>
      <c r="H12" s="84"/>
      <c r="I12" s="84"/>
      <c r="J12" s="92">
        <f>SUM(J13:J15)</f>
        <v>7587.5186272830006</v>
      </c>
      <c r="K12" s="93">
        <f t="shared" si="0"/>
        <v>1</v>
      </c>
      <c r="L12" s="93">
        <f>J12/'סכום נכסי הקרן'!$C$42</f>
        <v>8.4600020106144119E-2</v>
      </c>
    </row>
    <row r="13" spans="2:13">
      <c r="B13" s="88" t="s">
        <v>375</v>
      </c>
      <c r="C13" s="82" t="s">
        <v>376</v>
      </c>
      <c r="D13" s="82">
        <v>10</v>
      </c>
      <c r="E13" s="82" t="s">
        <v>377</v>
      </c>
      <c r="F13" s="82" t="s">
        <v>378</v>
      </c>
      <c r="G13" s="95" t="s">
        <v>143</v>
      </c>
      <c r="H13" s="96">
        <v>0</v>
      </c>
      <c r="I13" s="96">
        <v>0</v>
      </c>
      <c r="J13" s="89">
        <v>985.324082051</v>
      </c>
      <c r="K13" s="90">
        <f t="shared" si="0"/>
        <v>0.12986117470710351</v>
      </c>
      <c r="L13" s="90">
        <f>J13/'סכום נכסי הקרן'!$C$42</f>
        <v>1.0986257991228453E-2</v>
      </c>
    </row>
    <row r="14" spans="2:13">
      <c r="B14" s="88" t="s">
        <v>375</v>
      </c>
      <c r="C14" s="82" t="s">
        <v>379</v>
      </c>
      <c r="D14" s="82">
        <v>10</v>
      </c>
      <c r="E14" s="82" t="s">
        <v>377</v>
      </c>
      <c r="F14" s="82" t="s">
        <v>378</v>
      </c>
      <c r="G14" s="95" t="s">
        <v>143</v>
      </c>
      <c r="H14" s="96">
        <v>0</v>
      </c>
      <c r="I14" s="96">
        <v>0</v>
      </c>
      <c r="J14" s="89">
        <v>6602.1798200000003</v>
      </c>
      <c r="K14" s="90">
        <f t="shared" si="0"/>
        <v>0.87013688457515681</v>
      </c>
      <c r="L14" s="90">
        <f>J14/'סכום נכסי הקרן'!$C$42</f>
        <v>7.3613597930155872E-2</v>
      </c>
    </row>
    <row r="15" spans="2:13">
      <c r="B15" s="88" t="s">
        <v>380</v>
      </c>
      <c r="C15" s="82" t="s">
        <v>381</v>
      </c>
      <c r="D15" s="82">
        <v>20</v>
      </c>
      <c r="E15" s="82" t="s">
        <v>377</v>
      </c>
      <c r="F15" s="82" t="s">
        <v>378</v>
      </c>
      <c r="G15" s="95" t="s">
        <v>143</v>
      </c>
      <c r="H15" s="96">
        <v>0</v>
      </c>
      <c r="I15" s="96">
        <v>0</v>
      </c>
      <c r="J15" s="89">
        <v>1.4725232E-2</v>
      </c>
      <c r="K15" s="90">
        <f t="shared" si="0"/>
        <v>1.9407177396641107E-6</v>
      </c>
      <c r="L15" s="90">
        <f>J15/'סכום נכסי הקרן'!$C$42</f>
        <v>1.6418475979593432E-7</v>
      </c>
    </row>
    <row r="16" spans="2:13">
      <c r="B16" s="85"/>
      <c r="C16" s="82"/>
      <c r="D16" s="82"/>
      <c r="E16" s="82"/>
      <c r="F16" s="82"/>
      <c r="G16" s="82"/>
      <c r="H16" s="82"/>
      <c r="I16" s="82"/>
      <c r="J16" s="82"/>
      <c r="K16" s="90"/>
      <c r="L16" s="82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97" t="s">
        <v>224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108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158</v>
      </c>
      <c r="C1" s="80" t="s" vm="1">
        <v>225</v>
      </c>
    </row>
    <row r="2" spans="2:18">
      <c r="B2" s="58" t="s">
        <v>157</v>
      </c>
      <c r="C2" s="80" t="s">
        <v>226</v>
      </c>
    </row>
    <row r="3" spans="2:18">
      <c r="B3" s="58" t="s">
        <v>159</v>
      </c>
      <c r="C3" s="80" t="s">
        <v>227</v>
      </c>
    </row>
    <row r="4" spans="2:18">
      <c r="B4" s="58" t="s">
        <v>160</v>
      </c>
      <c r="C4" s="80">
        <v>2143</v>
      </c>
    </row>
    <row r="6" spans="2:18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39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158</v>
      </c>
      <c r="C1" s="80" t="s" vm="1">
        <v>225</v>
      </c>
    </row>
    <row r="2" spans="2:18">
      <c r="B2" s="58" t="s">
        <v>157</v>
      </c>
      <c r="C2" s="80" t="s">
        <v>226</v>
      </c>
    </row>
    <row r="3" spans="2:18">
      <c r="B3" s="58" t="s">
        <v>159</v>
      </c>
      <c r="C3" s="80" t="s">
        <v>227</v>
      </c>
    </row>
    <row r="4" spans="2:18">
      <c r="B4" s="58" t="s">
        <v>160</v>
      </c>
      <c r="C4" s="80">
        <v>2143</v>
      </c>
    </row>
    <row r="6" spans="2:18" ht="26.25" customHeight="1">
      <c r="B6" s="133" t="s">
        <v>201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39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158</v>
      </c>
      <c r="C1" s="80" t="s" vm="1">
        <v>225</v>
      </c>
    </row>
    <row r="2" spans="2:53">
      <c r="B2" s="58" t="s">
        <v>157</v>
      </c>
      <c r="C2" s="80" t="s">
        <v>226</v>
      </c>
    </row>
    <row r="3" spans="2:53">
      <c r="B3" s="58" t="s">
        <v>159</v>
      </c>
      <c r="C3" s="80" t="s">
        <v>227</v>
      </c>
    </row>
    <row r="4" spans="2:53">
      <c r="B4" s="58" t="s">
        <v>160</v>
      </c>
      <c r="C4" s="80">
        <v>2143</v>
      </c>
    </row>
    <row r="6" spans="2:53" ht="21.75" customHeight="1">
      <c r="B6" s="124" t="s">
        <v>188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6"/>
    </row>
    <row r="7" spans="2:53" ht="27.75" customHeight="1">
      <c r="B7" s="127" t="s">
        <v>63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9"/>
      <c r="AU7" s="3"/>
      <c r="AV7" s="3"/>
    </row>
    <row r="8" spans="2:53" s="3" customFormat="1" ht="66" customHeight="1">
      <c r="B8" s="23" t="s">
        <v>93</v>
      </c>
      <c r="C8" s="31" t="s">
        <v>30</v>
      </c>
      <c r="D8" s="31" t="s">
        <v>98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223</v>
      </c>
      <c r="O8" s="31" t="s">
        <v>40</v>
      </c>
      <c r="P8" s="31" t="s">
        <v>211</v>
      </c>
      <c r="Q8" s="31" t="s">
        <v>161</v>
      </c>
      <c r="R8" s="74" t="s">
        <v>163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17" t="s">
        <v>212</v>
      </c>
      <c r="O9" s="33" t="s">
        <v>217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8" t="s">
        <v>25</v>
      </c>
      <c r="C11" s="84"/>
      <c r="D11" s="84"/>
      <c r="E11" s="84"/>
      <c r="F11" s="84"/>
      <c r="G11" s="84"/>
      <c r="H11" s="92">
        <v>0.9310232848317852</v>
      </c>
      <c r="I11" s="84"/>
      <c r="J11" s="84"/>
      <c r="K11" s="93">
        <v>3.0271416473132014E-3</v>
      </c>
      <c r="L11" s="92"/>
      <c r="M11" s="94"/>
      <c r="N11" s="84"/>
      <c r="O11" s="92">
        <v>57316.038407563996</v>
      </c>
      <c r="P11" s="84"/>
      <c r="Q11" s="93">
        <f>O11/$O$11</f>
        <v>1</v>
      </c>
      <c r="R11" s="93">
        <f>O11/'סכום נכסי הקרן'!$C$42</f>
        <v>0.63906768996240204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ht="22.5" customHeight="1">
      <c r="B12" s="83" t="s">
        <v>206</v>
      </c>
      <c r="C12" s="84"/>
      <c r="D12" s="84"/>
      <c r="E12" s="84"/>
      <c r="F12" s="84"/>
      <c r="G12" s="84"/>
      <c r="H12" s="92">
        <v>0.93102328483178498</v>
      </c>
      <c r="I12" s="84"/>
      <c r="J12" s="84"/>
      <c r="K12" s="93">
        <v>3.0271416473132014E-3</v>
      </c>
      <c r="L12" s="92"/>
      <c r="M12" s="94"/>
      <c r="N12" s="84"/>
      <c r="O12" s="92">
        <v>57316.038407564018</v>
      </c>
      <c r="P12" s="84"/>
      <c r="Q12" s="93">
        <f t="shared" ref="Q12:Q26" si="0">O12/$O$11</f>
        <v>1.0000000000000004</v>
      </c>
      <c r="R12" s="93">
        <f>O12/'סכום נכסי הקרן'!$C$42</f>
        <v>0.63906768996240226</v>
      </c>
      <c r="AW12" s="4"/>
    </row>
    <row r="13" spans="2:53" s="98" customFormat="1">
      <c r="B13" s="100" t="s">
        <v>31</v>
      </c>
      <c r="C13" s="84"/>
      <c r="D13" s="84"/>
      <c r="E13" s="84"/>
      <c r="F13" s="84"/>
      <c r="G13" s="84"/>
      <c r="H13" s="92">
        <v>0.93102328483178498</v>
      </c>
      <c r="I13" s="84"/>
      <c r="J13" s="84"/>
      <c r="K13" s="93">
        <v>3.0271416473132014E-3</v>
      </c>
      <c r="L13" s="92"/>
      <c r="M13" s="94"/>
      <c r="N13" s="84"/>
      <c r="O13" s="92">
        <v>57316.038407564018</v>
      </c>
      <c r="P13" s="84"/>
      <c r="Q13" s="93">
        <f t="shared" si="0"/>
        <v>1.0000000000000004</v>
      </c>
      <c r="R13" s="93">
        <f>O13/'סכום נכסי הקרן'!$C$42</f>
        <v>0.63906768996240226</v>
      </c>
    </row>
    <row r="14" spans="2:53">
      <c r="B14" s="86" t="s">
        <v>23</v>
      </c>
      <c r="C14" s="84"/>
      <c r="D14" s="84"/>
      <c r="E14" s="84"/>
      <c r="F14" s="84"/>
      <c r="G14" s="84"/>
      <c r="H14" s="92">
        <v>0.61322269818826047</v>
      </c>
      <c r="I14" s="84"/>
      <c r="J14" s="84"/>
      <c r="K14" s="93">
        <v>2.981938771824726E-3</v>
      </c>
      <c r="L14" s="92"/>
      <c r="M14" s="94"/>
      <c r="N14" s="84"/>
      <c r="O14" s="92">
        <v>48925.73710019001</v>
      </c>
      <c r="P14" s="84"/>
      <c r="Q14" s="93">
        <f t="shared" si="0"/>
        <v>0.85361337697989403</v>
      </c>
      <c r="R14" s="93">
        <f>O14/'סכום נכסי הקרן'!$C$42</f>
        <v>0.54551672894754588</v>
      </c>
    </row>
    <row r="15" spans="2:53">
      <c r="B15" s="87" t="s">
        <v>228</v>
      </c>
      <c r="C15" s="82" t="s">
        <v>229</v>
      </c>
      <c r="D15" s="95" t="s">
        <v>99</v>
      </c>
      <c r="E15" s="82" t="s">
        <v>230</v>
      </c>
      <c r="F15" s="82"/>
      <c r="G15" s="82"/>
      <c r="H15" s="89">
        <v>0.51000000000004897</v>
      </c>
      <c r="I15" s="95" t="s">
        <v>143</v>
      </c>
      <c r="J15" s="96">
        <v>0</v>
      </c>
      <c r="K15" s="90">
        <v>2.8000000000005733E-3</v>
      </c>
      <c r="L15" s="89">
        <v>8388556.3229959998</v>
      </c>
      <c r="M15" s="91">
        <v>99.86</v>
      </c>
      <c r="N15" s="82"/>
      <c r="O15" s="89">
        <v>8376.812344209</v>
      </c>
      <c r="P15" s="90">
        <v>9.3206181366622216E-4</v>
      </c>
      <c r="Q15" s="90">
        <f t="shared" si="0"/>
        <v>0.1461512794140272</v>
      </c>
      <c r="R15" s="90">
        <f>O15/'סכום נכסי הקרן'!$C$42</f>
        <v>9.3400560520171913E-2</v>
      </c>
    </row>
    <row r="16" spans="2:53" ht="20.25">
      <c r="B16" s="87" t="s">
        <v>231</v>
      </c>
      <c r="C16" s="82" t="s">
        <v>232</v>
      </c>
      <c r="D16" s="95" t="s">
        <v>99</v>
      </c>
      <c r="E16" s="82" t="s">
        <v>230</v>
      </c>
      <c r="F16" s="82"/>
      <c r="G16" s="82"/>
      <c r="H16" s="89">
        <v>0.59999999999811127</v>
      </c>
      <c r="I16" s="95" t="s">
        <v>143</v>
      </c>
      <c r="J16" s="96">
        <v>0</v>
      </c>
      <c r="K16" s="90">
        <v>2.6999999999678926E-3</v>
      </c>
      <c r="L16" s="89">
        <v>106062.66130000001</v>
      </c>
      <c r="M16" s="91">
        <v>99.84</v>
      </c>
      <c r="N16" s="82"/>
      <c r="O16" s="89">
        <v>105.892961042</v>
      </c>
      <c r="P16" s="90">
        <v>1.1784740144444446E-5</v>
      </c>
      <c r="Q16" s="90">
        <f t="shared" si="0"/>
        <v>1.8475275679211162E-3</v>
      </c>
      <c r="R16" s="90">
        <f>O16/'סכום נכסי הקרן'!$C$42</f>
        <v>1.1806951749732024E-3</v>
      </c>
      <c r="AU16" s="4"/>
    </row>
    <row r="17" spans="2:48" ht="20.25">
      <c r="B17" s="87" t="s">
        <v>233</v>
      </c>
      <c r="C17" s="82" t="s">
        <v>234</v>
      </c>
      <c r="D17" s="95" t="s">
        <v>99</v>
      </c>
      <c r="E17" s="82" t="s">
        <v>230</v>
      </c>
      <c r="F17" s="82"/>
      <c r="G17" s="82"/>
      <c r="H17" s="89">
        <v>0.77000000000111102</v>
      </c>
      <c r="I17" s="95" t="s">
        <v>143</v>
      </c>
      <c r="J17" s="96">
        <v>0</v>
      </c>
      <c r="K17" s="90">
        <v>2.699999999991271E-3</v>
      </c>
      <c r="L17" s="89">
        <v>505116.32870000007</v>
      </c>
      <c r="M17" s="91">
        <v>99.79</v>
      </c>
      <c r="N17" s="82"/>
      <c r="O17" s="89">
        <v>504.055584372</v>
      </c>
      <c r="P17" s="90">
        <v>5.6124036522222231E-5</v>
      </c>
      <c r="Q17" s="90">
        <f t="shared" si="0"/>
        <v>8.7943200258844088E-3</v>
      </c>
      <c r="R17" s="90">
        <f>O17/'סכום נכסי הקרן'!$C$42</f>
        <v>5.620165783732041E-3</v>
      </c>
      <c r="AV17" s="4"/>
    </row>
    <row r="18" spans="2:48">
      <c r="B18" s="87" t="s">
        <v>235</v>
      </c>
      <c r="C18" s="82" t="s">
        <v>236</v>
      </c>
      <c r="D18" s="95" t="s">
        <v>99</v>
      </c>
      <c r="E18" s="82" t="s">
        <v>230</v>
      </c>
      <c r="F18" s="82"/>
      <c r="G18" s="82"/>
      <c r="H18" s="89">
        <v>0.67999999999963567</v>
      </c>
      <c r="I18" s="95" t="s">
        <v>143</v>
      </c>
      <c r="J18" s="96">
        <v>0</v>
      </c>
      <c r="K18" s="90">
        <v>2.6999999999977888E-3</v>
      </c>
      <c r="L18" s="89">
        <v>770028.78387600009</v>
      </c>
      <c r="M18" s="91">
        <v>99.82</v>
      </c>
      <c r="N18" s="82"/>
      <c r="O18" s="89">
        <v>768.64273207100007</v>
      </c>
      <c r="P18" s="90">
        <v>8.5558753764000011E-5</v>
      </c>
      <c r="Q18" s="90">
        <f t="shared" si="0"/>
        <v>1.3410604665404828E-2</v>
      </c>
      <c r="R18" s="90">
        <f>O18/'סכום נכסי הקרן'!$C$42</f>
        <v>8.5702841445192742E-3</v>
      </c>
      <c r="AU18" s="3"/>
    </row>
    <row r="19" spans="2:48">
      <c r="B19" s="87" t="s">
        <v>237</v>
      </c>
      <c r="C19" s="82" t="s">
        <v>238</v>
      </c>
      <c r="D19" s="95" t="s">
        <v>99</v>
      </c>
      <c r="E19" s="82" t="s">
        <v>230</v>
      </c>
      <c r="F19" s="82"/>
      <c r="G19" s="82"/>
      <c r="H19" s="89">
        <v>0.84999999999998499</v>
      </c>
      <c r="I19" s="95" t="s">
        <v>143</v>
      </c>
      <c r="J19" s="96">
        <v>0</v>
      </c>
      <c r="K19" s="90">
        <v>2.6999999999996723E-3</v>
      </c>
      <c r="L19" s="89">
        <v>10090891.226500001</v>
      </c>
      <c r="M19" s="91">
        <v>99.77</v>
      </c>
      <c r="N19" s="82"/>
      <c r="O19" s="89">
        <v>10067.682176679</v>
      </c>
      <c r="P19" s="90">
        <v>1.1212101362777778E-3</v>
      </c>
      <c r="Q19" s="90">
        <f t="shared" si="0"/>
        <v>0.17565209418504346</v>
      </c>
      <c r="R19" s="90">
        <f>O19/'סכום נכסי הקרן'!$C$42</f>
        <v>0.11225357806789399</v>
      </c>
      <c r="AV19" s="3"/>
    </row>
    <row r="20" spans="2:48">
      <c r="B20" s="87" t="s">
        <v>239</v>
      </c>
      <c r="C20" s="82" t="s">
        <v>240</v>
      </c>
      <c r="D20" s="95" t="s">
        <v>99</v>
      </c>
      <c r="E20" s="82" t="s">
        <v>230</v>
      </c>
      <c r="F20" s="82"/>
      <c r="G20" s="82"/>
      <c r="H20" s="89">
        <v>0.93000000000000949</v>
      </c>
      <c r="I20" s="95" t="s">
        <v>143</v>
      </c>
      <c r="J20" s="96">
        <v>0</v>
      </c>
      <c r="K20" s="90">
        <v>2.9000000000002873E-3</v>
      </c>
      <c r="L20" s="89">
        <v>10456882.1</v>
      </c>
      <c r="M20" s="91">
        <v>99.73</v>
      </c>
      <c r="N20" s="82"/>
      <c r="O20" s="89">
        <v>10428.648518330001</v>
      </c>
      <c r="P20" s="90">
        <v>1.1618757888888888E-3</v>
      </c>
      <c r="Q20" s="90">
        <f t="shared" si="0"/>
        <v>0.18194991852321971</v>
      </c>
      <c r="R20" s="90">
        <f>O20/'סכום נכסי הקרן'!$C$42</f>
        <v>0.11627831411948128</v>
      </c>
    </row>
    <row r="21" spans="2:48">
      <c r="B21" s="87" t="s">
        <v>241</v>
      </c>
      <c r="C21" s="82" t="s">
        <v>242</v>
      </c>
      <c r="D21" s="95" t="s">
        <v>99</v>
      </c>
      <c r="E21" s="82" t="s">
        <v>230</v>
      </c>
      <c r="F21" s="82"/>
      <c r="G21" s="82"/>
      <c r="H21" s="89">
        <v>1.000000000039657E-2</v>
      </c>
      <c r="I21" s="95" t="s">
        <v>143</v>
      </c>
      <c r="J21" s="96">
        <v>0</v>
      </c>
      <c r="K21" s="90">
        <v>1.8399999999997557E-2</v>
      </c>
      <c r="L21" s="89">
        <v>655686.84135799995</v>
      </c>
      <c r="M21" s="91">
        <v>99.99</v>
      </c>
      <c r="N21" s="82"/>
      <c r="O21" s="89">
        <v>655.62127267400001</v>
      </c>
      <c r="P21" s="90">
        <v>5.9607894668909087E-5</v>
      </c>
      <c r="Q21" s="90">
        <f t="shared" si="0"/>
        <v>1.1438705306392525E-2</v>
      </c>
      <c r="R21" s="90">
        <f>O21/'סכום נכסי הקרן'!$C$42</f>
        <v>7.3101069763169407E-3</v>
      </c>
    </row>
    <row r="22" spans="2:48">
      <c r="B22" s="87" t="s">
        <v>243</v>
      </c>
      <c r="C22" s="82" t="s">
        <v>244</v>
      </c>
      <c r="D22" s="95" t="s">
        <v>99</v>
      </c>
      <c r="E22" s="82" t="s">
        <v>230</v>
      </c>
      <c r="F22" s="82"/>
      <c r="G22" s="82"/>
      <c r="H22" s="89">
        <v>9.9999999999258293E-2</v>
      </c>
      <c r="I22" s="95" t="s">
        <v>143</v>
      </c>
      <c r="J22" s="96">
        <v>0</v>
      </c>
      <c r="K22" s="90">
        <v>2.9999999999925833E-3</v>
      </c>
      <c r="L22" s="89">
        <v>674310.72763900016</v>
      </c>
      <c r="M22" s="91">
        <v>99.97</v>
      </c>
      <c r="N22" s="82"/>
      <c r="O22" s="89">
        <v>674.10843447499997</v>
      </c>
      <c r="P22" s="90">
        <v>6.1300975239909105E-5</v>
      </c>
      <c r="Q22" s="90">
        <f t="shared" si="0"/>
        <v>1.1761253101296651E-2</v>
      </c>
      <c r="R22" s="90">
        <f>O22/'סכום נכסי הקרן'!$C$42</f>
        <v>7.5162368505087866E-3</v>
      </c>
    </row>
    <row r="23" spans="2:48">
      <c r="B23" s="87" t="s">
        <v>245</v>
      </c>
      <c r="C23" s="82" t="s">
        <v>246</v>
      </c>
      <c r="D23" s="95" t="s">
        <v>99</v>
      </c>
      <c r="E23" s="82" t="s">
        <v>230</v>
      </c>
      <c r="F23" s="82"/>
      <c r="G23" s="82"/>
      <c r="H23" s="89">
        <v>0.18000000000066235</v>
      </c>
      <c r="I23" s="95" t="s">
        <v>143</v>
      </c>
      <c r="J23" s="96">
        <v>0</v>
      </c>
      <c r="K23" s="90">
        <v>2.2000000000080957E-3</v>
      </c>
      <c r="L23" s="89">
        <v>271863.99619699997</v>
      </c>
      <c r="M23" s="91">
        <v>99.96</v>
      </c>
      <c r="N23" s="82"/>
      <c r="O23" s="89">
        <v>271.75525059900002</v>
      </c>
      <c r="P23" s="90">
        <v>2.4714908745181814E-5</v>
      </c>
      <c r="Q23" s="90">
        <f t="shared" si="0"/>
        <v>4.7413474159989479E-3</v>
      </c>
      <c r="R23" s="90">
        <f>O23/'סכום נכסי הקרן'!$C$42</f>
        <v>3.0300419404516517E-3</v>
      </c>
    </row>
    <row r="24" spans="2:48">
      <c r="B24" s="87" t="s">
        <v>247</v>
      </c>
      <c r="C24" s="82" t="s">
        <v>248</v>
      </c>
      <c r="D24" s="95" t="s">
        <v>99</v>
      </c>
      <c r="E24" s="82" t="s">
        <v>230</v>
      </c>
      <c r="F24" s="82"/>
      <c r="G24" s="82"/>
      <c r="H24" s="89">
        <v>0.25</v>
      </c>
      <c r="I24" s="95" t="s">
        <v>143</v>
      </c>
      <c r="J24" s="96">
        <v>0</v>
      </c>
      <c r="K24" s="90">
        <v>3.1000000000024697E-3</v>
      </c>
      <c r="L24" s="89">
        <v>1620937.7564409999</v>
      </c>
      <c r="M24" s="91">
        <v>99.92</v>
      </c>
      <c r="N24" s="82"/>
      <c r="O24" s="89">
        <v>1619.64100626</v>
      </c>
      <c r="P24" s="90">
        <v>1.801041951601111E-4</v>
      </c>
      <c r="Q24" s="90">
        <f t="shared" si="0"/>
        <v>2.8258076644150202E-2</v>
      </c>
      <c r="R24" s="90">
        <f>O24/'סכום נכסי הקרן'!$C$42</f>
        <v>1.8058823763757573E-2</v>
      </c>
    </row>
    <row r="25" spans="2:48">
      <c r="B25" s="87" t="s">
        <v>249</v>
      </c>
      <c r="C25" s="82" t="s">
        <v>250</v>
      </c>
      <c r="D25" s="95" t="s">
        <v>99</v>
      </c>
      <c r="E25" s="82" t="s">
        <v>230</v>
      </c>
      <c r="F25" s="82"/>
      <c r="G25" s="82"/>
      <c r="H25" s="89">
        <v>0.34999999999998221</v>
      </c>
      <c r="I25" s="95" t="s">
        <v>143</v>
      </c>
      <c r="J25" s="96">
        <v>0</v>
      </c>
      <c r="K25" s="90">
        <v>2.6000000000000719E-3</v>
      </c>
      <c r="L25" s="89">
        <v>8418084.6758069992</v>
      </c>
      <c r="M25" s="91">
        <v>99.91</v>
      </c>
      <c r="N25" s="82"/>
      <c r="O25" s="89">
        <v>8410.5083995689984</v>
      </c>
      <c r="P25" s="90">
        <v>9.3534274175633325E-4</v>
      </c>
      <c r="Q25" s="90">
        <f t="shared" si="0"/>
        <v>0.14673917865298702</v>
      </c>
      <c r="R25" s="90">
        <f>O25/'סכום נכסי הקרן'!$C$42</f>
        <v>9.3776267928744619E-2</v>
      </c>
    </row>
    <row r="26" spans="2:48">
      <c r="B26" s="87" t="s">
        <v>251</v>
      </c>
      <c r="C26" s="82" t="s">
        <v>252</v>
      </c>
      <c r="D26" s="95" t="s">
        <v>99</v>
      </c>
      <c r="E26" s="82" t="s">
        <v>230</v>
      </c>
      <c r="F26" s="82"/>
      <c r="G26" s="82"/>
      <c r="H26" s="89">
        <v>0.42999999999995731</v>
      </c>
      <c r="I26" s="95" t="s">
        <v>143</v>
      </c>
      <c r="J26" s="96">
        <v>0</v>
      </c>
      <c r="K26" s="90">
        <v>2.800000000000284E-3</v>
      </c>
      <c r="L26" s="89">
        <v>7050829.4151489995</v>
      </c>
      <c r="M26" s="91">
        <v>99.88</v>
      </c>
      <c r="N26" s="82"/>
      <c r="O26" s="89">
        <v>7042.3684199099998</v>
      </c>
      <c r="P26" s="90">
        <v>7.8342549057211107E-4</v>
      </c>
      <c r="Q26" s="90">
        <f t="shared" si="0"/>
        <v>0.12286907147756776</v>
      </c>
      <c r="R26" s="90">
        <f>O26/'סכום נכסי הקרן'!$C$42</f>
        <v>7.8521653676994485E-2</v>
      </c>
    </row>
    <row r="27" spans="2:48">
      <c r="B27" s="88"/>
      <c r="C27" s="82"/>
      <c r="D27" s="82"/>
      <c r="E27" s="82"/>
      <c r="F27" s="82"/>
      <c r="G27" s="82"/>
      <c r="H27" s="82"/>
      <c r="I27" s="82"/>
      <c r="J27" s="82"/>
      <c r="K27" s="90"/>
      <c r="L27" s="89"/>
      <c r="M27" s="91"/>
      <c r="N27" s="82"/>
      <c r="O27" s="82"/>
      <c r="P27" s="82"/>
      <c r="Q27" s="90"/>
      <c r="R27" s="82"/>
    </row>
    <row r="28" spans="2:48">
      <c r="B28" s="86" t="s">
        <v>24</v>
      </c>
      <c r="C28" s="84"/>
      <c r="D28" s="84"/>
      <c r="E28" s="84"/>
      <c r="F28" s="84"/>
      <c r="G28" s="84"/>
      <c r="H28" s="92">
        <v>2.78419010003805</v>
      </c>
      <c r="I28" s="84"/>
      <c r="J28" s="84"/>
      <c r="K28" s="93">
        <v>3.2907297976431616E-3</v>
      </c>
      <c r="L28" s="92"/>
      <c r="M28" s="94"/>
      <c r="N28" s="84"/>
      <c r="O28" s="92">
        <v>8390.3013073740003</v>
      </c>
      <c r="P28" s="84"/>
      <c r="Q28" s="93">
        <f t="shared" ref="Q28:Q31" si="1">O28/$O$11</f>
        <v>0.14638662302010622</v>
      </c>
      <c r="R28" s="93">
        <f>O28/'סכום נכסי הקרן'!$C$42</f>
        <v>9.3550961014856271E-2</v>
      </c>
    </row>
    <row r="29" spans="2:48">
      <c r="B29" s="87" t="s">
        <v>253</v>
      </c>
      <c r="C29" s="82" t="s">
        <v>254</v>
      </c>
      <c r="D29" s="95" t="s">
        <v>99</v>
      </c>
      <c r="E29" s="82" t="s">
        <v>230</v>
      </c>
      <c r="F29" s="82"/>
      <c r="G29" s="82"/>
      <c r="H29" s="89">
        <v>2.6599999999999997</v>
      </c>
      <c r="I29" s="95" t="s">
        <v>143</v>
      </c>
      <c r="J29" s="96">
        <v>2.8999999999999998E-3</v>
      </c>
      <c r="K29" s="90">
        <v>3.3E-3</v>
      </c>
      <c r="L29" s="89">
        <v>7038971</v>
      </c>
      <c r="M29" s="91">
        <v>99.92</v>
      </c>
      <c r="N29" s="82"/>
      <c r="O29" s="89">
        <v>7033.3398299999999</v>
      </c>
      <c r="P29" s="90">
        <v>5.0211332153702573E-4</v>
      </c>
      <c r="Q29" s="90">
        <f t="shared" si="1"/>
        <v>0.12271154855447598</v>
      </c>
      <c r="R29" s="90">
        <f>O29/'סכום נכסי הקרן'!$C$42</f>
        <v>7.8420985866418103E-2</v>
      </c>
    </row>
    <row r="30" spans="2:48">
      <c r="B30" s="87" t="s">
        <v>255</v>
      </c>
      <c r="C30" s="82" t="s">
        <v>256</v>
      </c>
      <c r="D30" s="95" t="s">
        <v>99</v>
      </c>
      <c r="E30" s="82" t="s">
        <v>230</v>
      </c>
      <c r="F30" s="82"/>
      <c r="G30" s="82"/>
      <c r="H30" s="89">
        <v>1.1699999999993096</v>
      </c>
      <c r="I30" s="95" t="s">
        <v>143</v>
      </c>
      <c r="J30" s="96">
        <v>2.8999999999999998E-3</v>
      </c>
      <c r="K30" s="90">
        <v>2.8999999999945259E-3</v>
      </c>
      <c r="L30" s="89">
        <v>840121.45251800003</v>
      </c>
      <c r="M30" s="91">
        <v>100.02</v>
      </c>
      <c r="N30" s="82"/>
      <c r="O30" s="89">
        <v>840.28947737400006</v>
      </c>
      <c r="P30" s="90">
        <v>4.5599854132152608E-5</v>
      </c>
      <c r="Q30" s="90">
        <f t="shared" si="1"/>
        <v>1.4660634278294905E-2</v>
      </c>
      <c r="R30" s="90">
        <f>O30/'סכום נכסי הקרן'!$C$42</f>
        <v>9.3691376816135326E-3</v>
      </c>
    </row>
    <row r="31" spans="2:48">
      <c r="B31" s="87" t="s">
        <v>257</v>
      </c>
      <c r="C31" s="82" t="s">
        <v>258</v>
      </c>
      <c r="D31" s="95" t="s">
        <v>99</v>
      </c>
      <c r="E31" s="82" t="s">
        <v>230</v>
      </c>
      <c r="F31" s="82"/>
      <c r="G31" s="82"/>
      <c r="H31" s="89">
        <v>7.1000000000000005</v>
      </c>
      <c r="I31" s="95" t="s">
        <v>143</v>
      </c>
      <c r="J31" s="96">
        <v>2.8999999999999998E-3</v>
      </c>
      <c r="K31" s="90">
        <v>3.7999999999999996E-3</v>
      </c>
      <c r="L31" s="89">
        <v>520000</v>
      </c>
      <c r="M31" s="91">
        <v>99.36</v>
      </c>
      <c r="N31" s="82"/>
      <c r="O31" s="89">
        <v>516.67200000000003</v>
      </c>
      <c r="P31" s="90">
        <v>6.6799091583738377E-5</v>
      </c>
      <c r="Q31" s="90">
        <f t="shared" si="1"/>
        <v>9.0144401873353281E-3</v>
      </c>
      <c r="R31" s="90">
        <f>O31/'סכום נכסי הקרן'!$C$42</f>
        <v>5.7608374668246306E-3</v>
      </c>
    </row>
    <row r="32" spans="2:48">
      <c r="B32" s="88"/>
      <c r="C32" s="82"/>
      <c r="D32" s="82"/>
      <c r="E32" s="82"/>
      <c r="F32" s="82"/>
      <c r="G32" s="82"/>
      <c r="H32" s="82"/>
      <c r="I32" s="82"/>
      <c r="J32" s="82"/>
      <c r="K32" s="90"/>
      <c r="L32" s="89"/>
      <c r="M32" s="91"/>
      <c r="N32" s="82"/>
      <c r="O32" s="82"/>
      <c r="P32" s="82"/>
      <c r="Q32" s="90"/>
      <c r="R32" s="82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97" t="s">
        <v>90</v>
      </c>
      <c r="C35" s="98"/>
      <c r="D35" s="98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97" t="s">
        <v>207</v>
      </c>
      <c r="C36" s="98"/>
      <c r="D36" s="98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130" t="s">
        <v>215</v>
      </c>
      <c r="C37" s="130"/>
      <c r="D37" s="130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</row>
    <row r="128" spans="2:18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2:18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2:18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2:18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7:D37"/>
  </mergeCells>
  <phoneticPr fontId="3" type="noConversion"/>
  <dataValidations count="1">
    <dataValidation allowBlank="1" showInputMessage="1" showErrorMessage="1" sqref="N10:Q10 N9 N1:N7 N32:N1048576 C5:C29 O1:Q9 O11:Q1048576 B38:B1048576 J1:M1048576 E1:I30 B35:B37 D1:D29 R1:AF1048576 AJ1:XFD1048576 AG1:AI27 AG31:AI1048576 C35:D36 A1:A1048576 B1:B34 E32:I1048576 C32:D34 C3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158</v>
      </c>
      <c r="C1" s="80" t="s" vm="1">
        <v>225</v>
      </c>
    </row>
    <row r="2" spans="2:67">
      <c r="B2" s="58" t="s">
        <v>157</v>
      </c>
      <c r="C2" s="80" t="s">
        <v>226</v>
      </c>
    </row>
    <row r="3" spans="2:67">
      <c r="B3" s="58" t="s">
        <v>159</v>
      </c>
      <c r="C3" s="80" t="s">
        <v>227</v>
      </c>
    </row>
    <row r="4" spans="2:67">
      <c r="B4" s="58" t="s">
        <v>160</v>
      </c>
      <c r="C4" s="80">
        <v>2143</v>
      </c>
    </row>
    <row r="6" spans="2:67" ht="26.25" customHeight="1">
      <c r="B6" s="127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2"/>
      <c r="BO6" s="3"/>
    </row>
    <row r="7" spans="2:67" ht="26.25" customHeight="1">
      <c r="B7" s="127" t="s">
        <v>64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2"/>
      <c r="AZ7" s="45"/>
      <c r="BJ7" s="3"/>
      <c r="BO7" s="3"/>
    </row>
    <row r="8" spans="2:67" s="3" customFormat="1" ht="78.75">
      <c r="B8" s="39" t="s">
        <v>93</v>
      </c>
      <c r="C8" s="14" t="s">
        <v>30</v>
      </c>
      <c r="D8" s="14" t="s">
        <v>98</v>
      </c>
      <c r="E8" s="14" t="s">
        <v>204</v>
      </c>
      <c r="F8" s="14" t="s">
        <v>95</v>
      </c>
      <c r="G8" s="14" t="s">
        <v>41</v>
      </c>
      <c r="H8" s="14" t="s">
        <v>15</v>
      </c>
      <c r="I8" s="14" t="s">
        <v>42</v>
      </c>
      <c r="J8" s="14" t="s">
        <v>79</v>
      </c>
      <c r="K8" s="14" t="s">
        <v>18</v>
      </c>
      <c r="L8" s="14" t="s">
        <v>78</v>
      </c>
      <c r="M8" s="14" t="s">
        <v>17</v>
      </c>
      <c r="N8" s="14" t="s">
        <v>19</v>
      </c>
      <c r="O8" s="14" t="s">
        <v>209</v>
      </c>
      <c r="P8" s="14" t="s">
        <v>208</v>
      </c>
      <c r="Q8" s="14" t="s">
        <v>40</v>
      </c>
      <c r="R8" s="14" t="s">
        <v>39</v>
      </c>
      <c r="S8" s="14" t="s">
        <v>161</v>
      </c>
      <c r="T8" s="40" t="s">
        <v>163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216</v>
      </c>
      <c r="P9" s="17"/>
      <c r="Q9" s="17" t="s">
        <v>212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0" t="s">
        <v>92</v>
      </c>
      <c r="S10" s="47" t="s">
        <v>164</v>
      </c>
      <c r="T10" s="75" t="s">
        <v>205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158</v>
      </c>
      <c r="C1" s="80" t="s" vm="1">
        <v>225</v>
      </c>
    </row>
    <row r="2" spans="2:66">
      <c r="B2" s="58" t="s">
        <v>157</v>
      </c>
      <c r="C2" s="80" t="s">
        <v>226</v>
      </c>
    </row>
    <row r="3" spans="2:66">
      <c r="B3" s="58" t="s">
        <v>159</v>
      </c>
      <c r="C3" s="80" t="s">
        <v>227</v>
      </c>
    </row>
    <row r="4" spans="2:66">
      <c r="B4" s="58" t="s">
        <v>160</v>
      </c>
      <c r="C4" s="80">
        <v>2143</v>
      </c>
    </row>
    <row r="6" spans="2:66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5"/>
    </row>
    <row r="7" spans="2:66" ht="26.25" customHeight="1">
      <c r="B7" s="133" t="s">
        <v>65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5"/>
      <c r="BN7" s="3"/>
    </row>
    <row r="8" spans="2:66" s="3" customFormat="1" ht="78.75">
      <c r="B8" s="23" t="s">
        <v>93</v>
      </c>
      <c r="C8" s="31" t="s">
        <v>30</v>
      </c>
      <c r="D8" s="31" t="s">
        <v>98</v>
      </c>
      <c r="E8" s="31" t="s">
        <v>204</v>
      </c>
      <c r="F8" s="31" t="s">
        <v>95</v>
      </c>
      <c r="G8" s="31" t="s">
        <v>41</v>
      </c>
      <c r="H8" s="31" t="s">
        <v>15</v>
      </c>
      <c r="I8" s="31" t="s">
        <v>42</v>
      </c>
      <c r="J8" s="31" t="s">
        <v>79</v>
      </c>
      <c r="K8" s="31" t="s">
        <v>18</v>
      </c>
      <c r="L8" s="31" t="s">
        <v>78</v>
      </c>
      <c r="M8" s="31" t="s">
        <v>17</v>
      </c>
      <c r="N8" s="31" t="s">
        <v>19</v>
      </c>
      <c r="O8" s="14" t="s">
        <v>209</v>
      </c>
      <c r="P8" s="31" t="s">
        <v>208</v>
      </c>
      <c r="Q8" s="31" t="s">
        <v>223</v>
      </c>
      <c r="R8" s="31" t="s">
        <v>40</v>
      </c>
      <c r="S8" s="14" t="s">
        <v>39</v>
      </c>
      <c r="T8" s="31" t="s">
        <v>161</v>
      </c>
      <c r="U8" s="15" t="s">
        <v>163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216</v>
      </c>
      <c r="P9" s="33"/>
      <c r="Q9" s="17" t="s">
        <v>212</v>
      </c>
      <c r="R9" s="33" t="s">
        <v>212</v>
      </c>
      <c r="S9" s="17" t="s">
        <v>20</v>
      </c>
      <c r="T9" s="33" t="s">
        <v>212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91</v>
      </c>
      <c r="R10" s="20" t="s">
        <v>92</v>
      </c>
      <c r="S10" s="20" t="s">
        <v>164</v>
      </c>
      <c r="T10" s="21" t="s">
        <v>205</v>
      </c>
      <c r="U10" s="21" t="s">
        <v>218</v>
      </c>
      <c r="V10" s="5"/>
      <c r="BI10" s="1"/>
      <c r="BJ10" s="3"/>
      <c r="BK10" s="1"/>
    </row>
    <row r="11" spans="2:66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5"/>
      <c r="BI11" s="1"/>
      <c r="BJ11" s="3"/>
      <c r="BK11" s="1"/>
      <c r="BN11" s="1"/>
    </row>
    <row r="12" spans="2:66">
      <c r="B12" s="97" t="s">
        <v>224</v>
      </c>
      <c r="C12" s="98"/>
      <c r="D12" s="98"/>
      <c r="E12" s="98"/>
      <c r="F12" s="98"/>
      <c r="G12" s="98"/>
      <c r="H12" s="98"/>
      <c r="I12" s="98"/>
      <c r="J12" s="98"/>
      <c r="K12" s="98"/>
      <c r="L12" s="81"/>
      <c r="M12" s="81"/>
      <c r="N12" s="81"/>
      <c r="O12" s="81"/>
      <c r="P12" s="81"/>
      <c r="Q12" s="81"/>
      <c r="R12" s="81"/>
      <c r="S12" s="81"/>
      <c r="T12" s="81"/>
      <c r="U12" s="81"/>
      <c r="BJ12" s="3"/>
    </row>
    <row r="13" spans="2:66" ht="20.25">
      <c r="B13" s="97" t="s">
        <v>90</v>
      </c>
      <c r="C13" s="98"/>
      <c r="D13" s="98"/>
      <c r="E13" s="98"/>
      <c r="F13" s="98"/>
      <c r="G13" s="98"/>
      <c r="H13" s="98"/>
      <c r="I13" s="98"/>
      <c r="J13" s="98"/>
      <c r="K13" s="98"/>
      <c r="L13" s="81"/>
      <c r="M13" s="81"/>
      <c r="N13" s="81"/>
      <c r="O13" s="81"/>
      <c r="P13" s="81"/>
      <c r="Q13" s="81"/>
      <c r="R13" s="81"/>
      <c r="S13" s="81"/>
      <c r="T13" s="81"/>
      <c r="U13" s="81"/>
      <c r="BJ13" s="4"/>
    </row>
    <row r="14" spans="2:66">
      <c r="B14" s="97" t="s">
        <v>207</v>
      </c>
      <c r="C14" s="98"/>
      <c r="D14" s="98"/>
      <c r="E14" s="98"/>
      <c r="F14" s="98"/>
      <c r="G14" s="98"/>
      <c r="H14" s="98"/>
      <c r="I14" s="98"/>
      <c r="J14" s="98"/>
      <c r="K14" s="98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 spans="2:66">
      <c r="B15" s="97" t="s">
        <v>215</v>
      </c>
      <c r="C15" s="98"/>
      <c r="D15" s="98"/>
      <c r="E15" s="98"/>
      <c r="F15" s="98"/>
      <c r="G15" s="98"/>
      <c r="H15" s="98"/>
      <c r="I15" s="98"/>
      <c r="J15" s="98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 spans="2:66">
      <c r="B16" s="130" t="s">
        <v>220</v>
      </c>
      <c r="C16" s="130"/>
      <c r="D16" s="130"/>
      <c r="E16" s="130"/>
      <c r="F16" s="130"/>
      <c r="G16" s="130"/>
      <c r="H16" s="130"/>
      <c r="I16" s="130"/>
      <c r="J16" s="130"/>
      <c r="K16" s="130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 spans="2:61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BI17" s="4"/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BI19" s="3"/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2:2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2:2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2:2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2:2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2:2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2:2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2:2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2:2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2:2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2:2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2:2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2:2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2:2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2:2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2:2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2:2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2:2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2:2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2:2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2:2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2:2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2:2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2:2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2:2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2:2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2:2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2:2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2:2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2:2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2:2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2:2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2:2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2:2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2:2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 spans="2:2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2:2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2:2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2:2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2:2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 spans="2:2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 spans="2:2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 spans="2:2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 spans="2:2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 spans="2:2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 spans="2:2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 spans="2:2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 spans="2:2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 spans="2:2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 spans="2:2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2:2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 spans="2:2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 spans="2:2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 spans="2:2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 spans="2:2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 spans="2:2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 spans="2:2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 spans="2:2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 spans="2:2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 spans="2:2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 spans="2:2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 spans="2:2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 spans="2:2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 spans="2:2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 spans="2:2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 spans="2:2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 spans="2:2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 spans="2:2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 spans="2:2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2:2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2:2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2:2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2:2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158</v>
      </c>
      <c r="C1" s="80" t="s" vm="1">
        <v>225</v>
      </c>
    </row>
    <row r="2" spans="2:62">
      <c r="B2" s="58" t="s">
        <v>157</v>
      </c>
      <c r="C2" s="80" t="s">
        <v>226</v>
      </c>
    </row>
    <row r="3" spans="2:62">
      <c r="B3" s="58" t="s">
        <v>159</v>
      </c>
      <c r="C3" s="80" t="s">
        <v>227</v>
      </c>
    </row>
    <row r="4" spans="2:62">
      <c r="B4" s="58" t="s">
        <v>160</v>
      </c>
      <c r="C4" s="80">
        <v>2143</v>
      </c>
    </row>
    <row r="6" spans="2:62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  <c r="BJ6" s="3"/>
    </row>
    <row r="7" spans="2:62" ht="26.25" customHeight="1">
      <c r="B7" s="133" t="s">
        <v>66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  <c r="BF7" s="3"/>
      <c r="BJ7" s="3"/>
    </row>
    <row r="8" spans="2:62" s="3" customFormat="1" ht="78.75">
      <c r="B8" s="23" t="s">
        <v>93</v>
      </c>
      <c r="C8" s="31" t="s">
        <v>30</v>
      </c>
      <c r="D8" s="31" t="s">
        <v>98</v>
      </c>
      <c r="E8" s="31" t="s">
        <v>204</v>
      </c>
      <c r="F8" s="31" t="s">
        <v>95</v>
      </c>
      <c r="G8" s="31" t="s">
        <v>41</v>
      </c>
      <c r="H8" s="31" t="s">
        <v>78</v>
      </c>
      <c r="I8" s="14" t="s">
        <v>209</v>
      </c>
      <c r="J8" s="14" t="s">
        <v>208</v>
      </c>
      <c r="K8" s="31" t="s">
        <v>223</v>
      </c>
      <c r="L8" s="14" t="s">
        <v>40</v>
      </c>
      <c r="M8" s="14" t="s">
        <v>39</v>
      </c>
      <c r="N8" s="14" t="s">
        <v>161</v>
      </c>
      <c r="O8" s="15" t="s">
        <v>163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216</v>
      </c>
      <c r="J9" s="17"/>
      <c r="K9" s="17" t="s">
        <v>212</v>
      </c>
      <c r="L9" s="17" t="s">
        <v>212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F11" s="1"/>
      <c r="BG11" s="3"/>
      <c r="BH11" s="1"/>
      <c r="BJ11" s="1"/>
    </row>
    <row r="12" spans="2:62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4"/>
    </row>
    <row r="13" spans="2:62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2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2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2" ht="20.25">
      <c r="B16" s="97" t="s">
        <v>221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F16" s="4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158</v>
      </c>
      <c r="C1" s="80" t="s" vm="1">
        <v>225</v>
      </c>
    </row>
    <row r="2" spans="2:63">
      <c r="B2" s="58" t="s">
        <v>157</v>
      </c>
      <c r="C2" s="80" t="s">
        <v>226</v>
      </c>
    </row>
    <row r="3" spans="2:63">
      <c r="B3" s="58" t="s">
        <v>159</v>
      </c>
      <c r="C3" s="80" t="s">
        <v>227</v>
      </c>
    </row>
    <row r="4" spans="2:63">
      <c r="B4" s="58" t="s">
        <v>160</v>
      </c>
      <c r="C4" s="80">
        <v>2143</v>
      </c>
    </row>
    <row r="6" spans="2:63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5"/>
      <c r="BK6" s="3"/>
    </row>
    <row r="7" spans="2:63" ht="26.25" customHeight="1">
      <c r="B7" s="133" t="s">
        <v>67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5"/>
      <c r="BH7" s="3"/>
      <c r="BK7" s="3"/>
    </row>
    <row r="8" spans="2:63" s="3" customFormat="1" ht="74.25" customHeight="1">
      <c r="B8" s="23" t="s">
        <v>93</v>
      </c>
      <c r="C8" s="31" t="s">
        <v>30</v>
      </c>
      <c r="D8" s="31" t="s">
        <v>98</v>
      </c>
      <c r="E8" s="31" t="s">
        <v>95</v>
      </c>
      <c r="F8" s="31" t="s">
        <v>41</v>
      </c>
      <c r="G8" s="31" t="s">
        <v>78</v>
      </c>
      <c r="H8" s="31" t="s">
        <v>209</v>
      </c>
      <c r="I8" s="31" t="s">
        <v>208</v>
      </c>
      <c r="J8" s="31" t="s">
        <v>223</v>
      </c>
      <c r="K8" s="31" t="s">
        <v>40</v>
      </c>
      <c r="L8" s="31" t="s">
        <v>39</v>
      </c>
      <c r="M8" s="31" t="s">
        <v>161</v>
      </c>
      <c r="N8" s="15" t="s">
        <v>163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216</v>
      </c>
      <c r="I9" s="33"/>
      <c r="J9" s="17" t="s">
        <v>212</v>
      </c>
      <c r="K9" s="33" t="s">
        <v>212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5"/>
      <c r="BH11" s="1"/>
      <c r="BI11" s="3"/>
      <c r="BK11" s="1"/>
    </row>
    <row r="12" spans="2:63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I12" s="4"/>
    </row>
    <row r="13" spans="2:63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3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3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3" ht="20.25">
      <c r="B16" s="97" t="s">
        <v>222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H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158</v>
      </c>
      <c r="C1" s="80" t="s" vm="1">
        <v>225</v>
      </c>
    </row>
    <row r="2" spans="2:65">
      <c r="B2" s="58" t="s">
        <v>157</v>
      </c>
      <c r="C2" s="80" t="s">
        <v>226</v>
      </c>
    </row>
    <row r="3" spans="2:65">
      <c r="B3" s="58" t="s">
        <v>159</v>
      </c>
      <c r="C3" s="80" t="s">
        <v>227</v>
      </c>
    </row>
    <row r="4" spans="2:65">
      <c r="B4" s="58" t="s">
        <v>160</v>
      </c>
      <c r="C4" s="80">
        <v>2143</v>
      </c>
    </row>
    <row r="6" spans="2:65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65" ht="26.25" customHeight="1">
      <c r="B7" s="133" t="s">
        <v>68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  <c r="BM7" s="3"/>
    </row>
    <row r="8" spans="2:65" s="3" customFormat="1" ht="78.75">
      <c r="B8" s="23" t="s">
        <v>93</v>
      </c>
      <c r="C8" s="31" t="s">
        <v>30</v>
      </c>
      <c r="D8" s="31" t="s">
        <v>98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209</v>
      </c>
      <c r="K8" s="31" t="s">
        <v>208</v>
      </c>
      <c r="L8" s="31" t="s">
        <v>40</v>
      </c>
      <c r="M8" s="31" t="s">
        <v>39</v>
      </c>
      <c r="N8" s="31" t="s">
        <v>161</v>
      </c>
      <c r="O8" s="21" t="s">
        <v>163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216</v>
      </c>
      <c r="K9" s="33"/>
      <c r="L9" s="33" t="s">
        <v>212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186153F-9842-4E0C-9CB8-42392AE0A7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