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J19" i="58"/>
  <c r="J11" i="58" s="1"/>
  <c r="J10" i="58" s="1"/>
  <c r="N154" i="62" l="1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3" i="62"/>
  <c r="L146" i="62"/>
  <c r="C31" i="88"/>
  <c r="C23" i="88" s="1"/>
  <c r="C19" i="88"/>
  <c r="C17" i="88"/>
  <c r="C16" i="88"/>
  <c r="C11" i="88"/>
  <c r="C12" i="88" l="1"/>
  <c r="C10" i="88"/>
  <c r="C42" i="88" l="1"/>
  <c r="L25" i="58" s="1"/>
  <c r="K42" i="76" l="1"/>
  <c r="K38" i="76"/>
  <c r="K34" i="76"/>
  <c r="K30" i="76"/>
  <c r="K26" i="76"/>
  <c r="K22" i="76"/>
  <c r="K18" i="76"/>
  <c r="K14" i="76"/>
  <c r="L15" i="65"/>
  <c r="L11" i="65"/>
  <c r="N36" i="63"/>
  <c r="N32" i="63"/>
  <c r="N28" i="63"/>
  <c r="N24" i="63"/>
  <c r="N19" i="63"/>
  <c r="N15" i="63"/>
  <c r="N11" i="63"/>
  <c r="K41" i="76"/>
  <c r="K37" i="76"/>
  <c r="K33" i="76"/>
  <c r="K29" i="76"/>
  <c r="K25" i="76"/>
  <c r="K21" i="76"/>
  <c r="K17" i="76"/>
  <c r="K13" i="76"/>
  <c r="L14" i="65"/>
  <c r="N39" i="63"/>
  <c r="N35" i="63"/>
  <c r="N31" i="63"/>
  <c r="N27" i="63"/>
  <c r="N23" i="63"/>
  <c r="N18" i="63"/>
  <c r="N14" i="63"/>
  <c r="N21" i="63"/>
  <c r="K40" i="76"/>
  <c r="K36" i="76"/>
  <c r="K32" i="76"/>
  <c r="K28" i="76"/>
  <c r="K24" i="76"/>
  <c r="K20" i="76"/>
  <c r="K16" i="76"/>
  <c r="K12" i="76"/>
  <c r="L13" i="65"/>
  <c r="N38" i="63"/>
  <c r="N34" i="63"/>
  <c r="N30" i="63"/>
  <c r="N26" i="63"/>
  <c r="N17" i="63"/>
  <c r="N13" i="63"/>
  <c r="K39" i="76"/>
  <c r="K35" i="76"/>
  <c r="K31" i="76"/>
  <c r="K27" i="76"/>
  <c r="K23" i="76"/>
  <c r="K19" i="76"/>
  <c r="K15" i="76"/>
  <c r="K11" i="76"/>
  <c r="L12" i="65"/>
  <c r="N37" i="63"/>
  <c r="N33" i="63"/>
  <c r="N29" i="63"/>
  <c r="N25" i="63"/>
  <c r="N20" i="63"/>
  <c r="N16" i="63"/>
  <c r="N12" i="63"/>
  <c r="O154" i="62"/>
  <c r="O150" i="62"/>
  <c r="O146" i="62"/>
  <c r="O141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O151" i="62"/>
  <c r="O138" i="62"/>
  <c r="O126" i="62"/>
  <c r="O113" i="62"/>
  <c r="O101" i="62"/>
  <c r="O85" i="62"/>
  <c r="O72" i="62"/>
  <c r="O60" i="62"/>
  <c r="O44" i="62"/>
  <c r="O31" i="62"/>
  <c r="O19" i="62"/>
  <c r="O153" i="62"/>
  <c r="O149" i="62"/>
  <c r="O144" i="62"/>
  <c r="O140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70" i="62"/>
  <c r="O66" i="62"/>
  <c r="O62" i="62"/>
  <c r="O58" i="62"/>
  <c r="O54" i="62"/>
  <c r="O50" i="62"/>
  <c r="O46" i="62"/>
  <c r="O42" i="62"/>
  <c r="O37" i="62"/>
  <c r="O33" i="62"/>
  <c r="O29" i="62"/>
  <c r="O25" i="62"/>
  <c r="O21" i="62"/>
  <c r="O17" i="62"/>
  <c r="O13" i="62"/>
  <c r="O142" i="62"/>
  <c r="O130" i="62"/>
  <c r="O117" i="62"/>
  <c r="O97" i="62"/>
  <c r="O89" i="62"/>
  <c r="O80" i="62"/>
  <c r="O64" i="62"/>
  <c r="O52" i="62"/>
  <c r="O39" i="62"/>
  <c r="O27" i="62"/>
  <c r="O15" i="62"/>
  <c r="O152" i="62"/>
  <c r="O148" i="62"/>
  <c r="O143" i="62"/>
  <c r="O139" i="62"/>
  <c r="O135" i="62"/>
  <c r="O131" i="62"/>
  <c r="O127" i="62"/>
  <c r="O123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O147" i="62"/>
  <c r="O134" i="62"/>
  <c r="O122" i="62"/>
  <c r="O109" i="62"/>
  <c r="O105" i="62"/>
  <c r="O93" i="62"/>
  <c r="O76" i="62"/>
  <c r="O68" i="62"/>
  <c r="O56" i="62"/>
  <c r="O48" i="62"/>
  <c r="O35" i="62"/>
  <c r="O23" i="62"/>
  <c r="O11" i="62"/>
  <c r="L27" i="58"/>
  <c r="L22" i="58"/>
  <c r="L17" i="58"/>
  <c r="L13" i="58"/>
  <c r="L21" i="58"/>
  <c r="L16" i="58"/>
  <c r="L24" i="58"/>
  <c r="L15" i="58"/>
  <c r="L11" i="58"/>
  <c r="L26" i="58"/>
  <c r="L12" i="58"/>
  <c r="L20" i="58"/>
  <c r="L23" i="58"/>
  <c r="L19" i="58"/>
  <c r="L14" i="58"/>
  <c r="L10" i="58"/>
  <c r="D23" i="88"/>
  <c r="D12" i="88"/>
  <c r="D38" i="88"/>
  <c r="D42" i="88"/>
  <c r="D19" i="88"/>
  <c r="D17" i="88"/>
  <c r="D16" i="88"/>
  <c r="D31" i="88"/>
  <c r="D11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90331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<sst xmlns="http://schemas.openxmlformats.org/spreadsheetml/2006/main" count="3018" uniqueCount="758">
  <si>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</si>
  <si>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</si>
  <si>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</si>
  <si>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</si>
  <si>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</si>
  <si>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</si>
  <si>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</si>
  <si>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</si>
  <si>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</si>
  <si>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</si>
  <si>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</si>
  <si>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</si>
  <si>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</si>
  <si>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</si>
  <si>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</si>
  <si>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</si>
  <si>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</si>
  <si>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</si>
  <si>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</si>
  <si>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</si>
  <si>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</si>
  <si>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</si>
  <si>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</si>
  <si>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בישראל</t>
  </si>
  <si>
    <t>אחר</t>
  </si>
  <si>
    <t>סה"כ מניות היתר</t>
  </si>
  <si>
    <t>סה"כ מניות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</si>
  <si>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</si>
  <si>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</si>
  <si>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</si>
  <si>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</si>
  <si>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</si>
  <si>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</si>
  <si>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</si>
  <si>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</si>
  <si>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</si>
  <si>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</si>
  <si>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</si>
  <si>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</si>
  <si>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</si>
  <si>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</si>
  <si>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</si>
  <si>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</si>
  <si>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</si>
  <si>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</si>
  <si>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</si>
  <si>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</si>
  <si>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</si>
  <si>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</si>
  <si>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</si>
  <si>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</si>
  <si>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</si>
  <si>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</si>
  <si>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</si>
  <si>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</si>
  <si>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</si>
  <si>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</si>
  <si>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</si>
  <si>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</si>
  <si>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</si>
  <si>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</si>
  <si>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</si>
  <si>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</si>
  <si>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</si>
  <si>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</si>
  <si>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</si>
  <si>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</si>
  <si>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</si>
  <si>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</si>
  <si>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</si>
  <si>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</si>
  <si>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</si>
  <si>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</si>
  <si>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</si>
  <si>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</si>
  <si>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</si>
  <si>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</si>
  <si>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</si>
  <si>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</si>
  <si>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</si>
  <si>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</si>
  <si>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</si>
  <si>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</si>
  <si>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</si>
  <si>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</si>
  <si>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</si>
  <si>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</si>
  <si>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</si>
  <si>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</si>
  <si>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</si>
  <si>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</si>
  <si>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</si>
  <si>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</si>
  <si>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</si>
  <si>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</si>
  <si>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</si>
  <si>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</si>
  <si>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</si>
  <si>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</si>
  <si>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</si>
  <si>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</si>
  <si>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</si>
  <si>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</si>
  <si>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</si>
  <si>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</si>
  <si>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</si>
  <si>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</si>
  <si>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</si>
  <si>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</si>
  <si>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</si>
  <si>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</si>
  <si>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</si>
  <si>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</si>
  <si>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</si>
  <si>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</si>
  <si>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</si>
  <si>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</si>
  <si>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</si>
  <si>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</si>
  <si>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</si>
  <si>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</si>
  <si>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</si>
  <si>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</si>
  <si>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</si>
  <si>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</si>
  <si>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</si>
  <si>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</si>
  <si>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</si>
  <si>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</si>
  <si>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</si>
  <si>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</si>
  <si>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</si>
  <si>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</si>
  <si>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</si>
  <si>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</si>
  <si>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</si>
  <si>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</si>
  <si>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</si>
  <si>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</si>
  <si>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</si>
  <si>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</si>
  <si>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</si>
  <si>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</si>
  <si>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</si>
  <si>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</si>
  <si>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</si>
  <si>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</si>
  <si>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</si>
  <si>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</si>
  <si>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</si>
  <si>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</si>
  <si>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</si>
  <si>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</si>
  <si>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</si>
  <si>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</si>
  <si>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</si>
  <si>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</si>
  <si>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</si>
  <si>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</si>
  <si>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</si>
  <si>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</si>
  <si>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</si>
  <si>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</si>
  <si>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</si>
  <si>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</si>
  <si>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</si>
  <si>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</si>
  <si>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</si>
  <si>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</si>
  <si>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</si>
  <si>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</si>
  <si>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</si>
  <si>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</si>
  <si>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</si>
  <si>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</si>
  <si>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</si>
  <si>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</si>
  <si>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</si>
  <si>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</si>
  <si>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</si>
  <si>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</si>
  <si>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</si>
  <si>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</si>
  <si>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</si>
  <si>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</si>
  <si>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</si>
  <si>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</si>
  <si>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</si>
  <si>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</si>
  <si>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</si>
  <si>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</si>
  <si>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</si>
  <si>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</si>
  <si>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</si>
  <si>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</si>
  <si>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</si>
  <si>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</si>
  <si>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</si>
  <si>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</si>
  <si>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</si>
  <si>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</si>
  <si>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</si>
  <si>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</si>
  <si>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</si>
  <si>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</si>
  <si>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</si>
  <si>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</si>
  <si>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</si>
  <si>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</si>
  <si>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</si>
  <si>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</si>
  <si>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</si>
  <si>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</si>
  <si>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</si>
  <si>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</si>
  <si>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</si>
  <si>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</si>
  <si>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</si>
  <si>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</si>
  <si>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</si>
  <si>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</si>
  <si>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</si>
  <si>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</si>
  <si>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</si>
  <si>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</si>
  <si>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</si>
  <si>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</si>
  <si>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</si>
  <si>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</si>
  <si>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</si>
  <si>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</si>
  <si>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</si>
  <si>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</si>
  <si>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</si>
  <si>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</si>
  <si>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מניות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</si>
  <si>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</si>
  <si>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</si>
  <si>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</si>
  <si>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</si>
  <si>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</si>
  <si>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</si>
  <si>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</si>
  <si>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</si>
  <si>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</si>
  <si>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</si>
  <si>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</si>
  <si>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</si>
  <si>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</si>
  <si>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</si>
  <si>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</si>
  <si>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</si>
  <si>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</si>
  <si>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</si>
  <si>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</si>
  <si>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</si>
  <si>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</si>
  <si>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</si>
  <si>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</si>
  <si>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</si>
  <si>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</si>
  <si>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</si>
  <si>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</si>
  <si>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</si>
  <si>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</si>
  <si>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</si>
  <si>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</si>
  <si>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</si>
  <si>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</si>
  <si>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</si>
  <si>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</si>
  <si>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</si>
  <si>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</si>
  <si>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</si>
  <si>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</si>
  <si>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</si>
  <si>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</si>
  <si>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</si>
  <si>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</si>
  <si>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</si>
  <si>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</si>
  <si>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</si>
  <si>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</si>
  <si>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</si>
  <si>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</si>
  <si>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</si>
  <si>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</si>
  <si>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</si>
  <si>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</si>
  <si>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</si>
  <si>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</si>
  <si>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</si>
  <si>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</si>
  <si>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</si>
  <si>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</si>
  <si>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</si>
  <si>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</si>
  <si>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</si>
  <si>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</si>
  <si>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</si>
  <si>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</si>
  <si>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</si>
  <si>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</si>
  <si>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</si>
  <si>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</si>
  <si>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</si>
  <si>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</si>
  <si>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</si>
  <si>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</si>
  <si>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</si>
  <si>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</si>
  <si>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</si>
  <si>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</si>
  <si>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</si>
  <si>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</si>
  <si>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</si>
  <si>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</si>
  <si>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</si>
  <si>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</si>
  <si>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</si>
  <si>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</si>
  <si>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</si>
  <si>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</si>
  <si>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</si>
  <si>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</si>
  <si>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</si>
  <si>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</si>
  <si>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</si>
  <si>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</si>
  <si>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</si>
  <si>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</si>
  <si>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</si>
  <si>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</si>
  <si>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</si>
  <si>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</si>
  <si>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</si>
  <si>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</si>
  <si>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</si>
  <si>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</si>
  <si>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</si>
  <si>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</si>
  <si>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</si>
  <si>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</si>
  <si>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</si>
  <si>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</si>
  <si>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</si>
  <si>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</si>
  <si>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</si>
  <si>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</si>
  <si>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</si>
  <si>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</si>
  <si>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</si>
  <si>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520028911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</si>
  <si>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</si>
  <si>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</si>
  <si>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</si>
  <si>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</si>
  <si>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</si>
  <si>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</si>
  <si>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</si>
  <si>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</si>
  <si>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</si>
  <si>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</si>
  <si>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</si>
  <si>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</si>
  <si>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</si>
  <si>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</si>
  <si>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</si>
  <si>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</si>
  <si>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</si>
  <si>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</si>
  <si>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</si>
  <si>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</si>
  <si>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</si>
  <si>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</si>
  <si>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</si>
  <si>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</si>
  <si>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</si>
  <si>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</si>
  <si>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</si>
  <si>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</si>
  <si>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</si>
  <si>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</si>
  <si>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</si>
  <si>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</si>
  <si>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</si>
  <si>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</si>
  <si>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</si>
  <si>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</si>
  <si>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</si>
  <si>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</si>
  <si>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</si>
  <si>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</si>
  <si>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</si>
  <si>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</si>
  <si>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</si>
  <si>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</si>
  <si>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</si>
  <si>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</si>
  <si>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</si>
  <si>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</si>
  <si>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</si>
  <si>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</si>
  <si>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</si>
  <si>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</si>
  <si>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</si>
  <si>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</si>
  <si>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</si>
  <si>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</si>
  <si>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</si>
  <si>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</si>
  <si>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</si>
  <si>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</si>
  <si>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511930125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</si>
  <si>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</si>
  <si>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</si>
  <si>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</si>
  <si>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</si>
  <si>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</si>
  <si>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</si>
  <si>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</si>
  <si>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</si>
  <si>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520044314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</si>
  <si>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</si>
  <si>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</si>
  <si>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</si>
  <si>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</si>
  <si>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</si>
  <si>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</si>
  <si>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</si>
  <si>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</si>
  <si>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</si>
  <si>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</si>
  <si>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</si>
  <si>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</si>
  <si>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</si>
  <si>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</si>
  <si>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</si>
  <si>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</si>
  <si>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</si>
  <si>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</si>
  <si>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</si>
  <si>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</si>
  <si>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</si>
  <si>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</si>
  <si>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</si>
  <si>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</si>
  <si>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</si>
  <si>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</si>
  <si>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</si>
  <si>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</si>
  <si>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</si>
  <si>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</si>
  <si>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</si>
  <si>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</si>
  <si>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</si>
  <si>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</si>
  <si>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</si>
  <si>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</si>
  <si>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</si>
  <si>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</si>
  <si>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</si>
  <si>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</si>
  <si>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</si>
  <si>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</si>
  <si>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</si>
  <si>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</si>
  <si>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</si>
  <si>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</si>
  <si>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</si>
  <si>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</si>
  <si>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</si>
  <si>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</si>
  <si>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</si>
  <si>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</si>
  <si>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</si>
  <si>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</si>
  <si>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</si>
  <si>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</si>
  <si>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</si>
  <si>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</si>
  <si>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</si>
  <si>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</si>
  <si>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</si>
  <si>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</si>
  <si>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</si>
  <si>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</si>
  <si>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</si>
  <si>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</si>
  <si>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</si>
  <si>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</si>
  <si>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</si>
  <si>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</si>
  <si>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</si>
  <si>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</si>
  <si>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</si>
  <si>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</si>
  <si>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</si>
  <si>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</si>
  <si>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</si>
  <si>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</si>
  <si>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</si>
  <si>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</si>
  <si>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</si>
  <si>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</si>
  <si>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</si>
  <si>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</si>
  <si>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</si>
  <si>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</si>
  <si>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</si>
  <si>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</si>
  <si>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</si>
  <si>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</si>
  <si>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</si>
  <si>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</si>
  <si>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</si>
  <si>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</si>
  <si>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</si>
  <si>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</si>
  <si>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</si>
  <si>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</si>
  <si>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</si>
  <si>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</si>
  <si>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</si>
  <si>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</si>
  <si>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</si>
  <si>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</si>
  <si>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</si>
  <si>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</si>
  <si>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</si>
  <si>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</si>
  <si>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</si>
  <si>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</si>
  <si>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</si>
  <si>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</si>
  <si>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</si>
  <si>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</si>
  <si>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</si>
  <si>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</si>
  <si>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</si>
  <si>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</si>
  <si>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</si>
  <si>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</si>
  <si>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</si>
  <si>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</si>
  <si>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</si>
  <si>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</si>
  <si>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</si>
  <si>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</si>
  <si>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</si>
  <si>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</si>
  <si>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</si>
  <si>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</si>
  <si>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</si>
  <si>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</si>
  <si>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</si>
  <si>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</si>
  <si>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</si>
  <si>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</si>
  <si>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</si>
  <si>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</si>
  <si>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</si>
  <si>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</si>
  <si>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</si>
  <si>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</si>
  <si>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</si>
  <si>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</si>
  <si>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</si>
  <si>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</si>
  <si>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</si>
  <si>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</si>
  <si>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</si>
  <si>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</si>
  <si>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</si>
  <si>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</si>
  <si>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</si>
  <si>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</si>
  <si>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</si>
  <si>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</si>
  <si>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</si>
  <si>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</si>
  <si>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</si>
  <si>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</si>
  <si>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</si>
  <si>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</si>
  <si>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</si>
  <si>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</si>
  <si>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</si>
  <si>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</si>
  <si>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</si>
  <si>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</si>
  <si>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</si>
  <si>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</si>
  <si>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</si>
  <si>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</si>
  <si>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</si>
  <si>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</si>
  <si>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</si>
  <si>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</si>
  <si>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</si>
  <si>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</si>
  <si>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</si>
  <si>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</si>
  <si>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</si>
  <si>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</si>
  <si>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</si>
  <si>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</si>
  <si>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</si>
  <si>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</si>
  <si>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</si>
  <si>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</si>
  <si>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</si>
  <si>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</si>
  <si>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</si>
  <si>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</si>
  <si>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</si>
  <si>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</si>
  <si>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</si>
  <si>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</si>
  <si>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</si>
  <si>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</si>
  <si>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</si>
  <si>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</si>
  <si>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</si>
  <si>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</si>
  <si>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</si>
  <si>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</si>
  <si>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</si>
  <si>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</si>
  <si>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</si>
  <si>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</si>
  <si>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</si>
  <si>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</si>
  <si>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</si>
  <si>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</si>
  <si>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</si>
  <si>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</si>
  <si>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</si>
  <si>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</si>
  <si>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</si>
  <si>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</si>
  <si>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</si>
  <si>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</si>
  <si>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</si>
  <si>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</si>
  <si>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</si>
  <si>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</si>
  <si>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</si>
  <si>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</si>
  <si>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</si>
  <si>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</si>
  <si>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</si>
  <si>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</si>
  <si>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</si>
  <si>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</si>
  <si>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</si>
  <si>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</si>
  <si>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</si>
  <si>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</si>
  <si>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</si>
  <si>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</si>
  <si>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</si>
  <si>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</si>
  <si>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</si>
  <si>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</si>
  <si>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</si>
  <si>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</si>
  <si>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</si>
  <si>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</si>
  <si>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</si>
  <si>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</si>
  <si>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</si>
  <si>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</si>
  <si>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</si>
  <si>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</si>
  <si>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</si>
  <si>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</si>
  <si>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</si>
  <si>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</si>
  <si>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</si>
  <si>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</si>
  <si>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</si>
  <si>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</si>
  <si>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</si>
  <si>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</si>
  <si>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</si>
  <si>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</si>
  <si>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</si>
  <si>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</si>
  <si>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</si>
  <si>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</si>
  <si>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</si>
  <si>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 S&amp;P500 SWAP</t>
  </si>
  <si>
    <t>LU0490618542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</si>
  <si>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</si>
  <si>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</si>
  <si>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</si>
  <si>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</si>
  <si>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</si>
  <si>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</si>
  <si>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</si>
  <si>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₪ / מט"ח</t>
  </si>
  <si>
    <t>פורוורד ש"ח-מט"ח</t>
  </si>
  <si>
    <t>10000641</t>
  </si>
  <si>
    <t>ל.ר.</t>
  </si>
  <si>
    <t>10000650</t>
  </si>
  <si>
    <t>10000616</t>
  </si>
  <si>
    <t>10000670</t>
  </si>
  <si>
    <t>10000651</t>
  </si>
  <si>
    <t>10000662</t>
  </si>
  <si>
    <t>10000635</t>
  </si>
  <si>
    <t>10000596</t>
  </si>
  <si>
    <t>10000638</t>
  </si>
  <si>
    <t>10000672</t>
  </si>
  <si>
    <t>10000594</t>
  </si>
  <si>
    <t>10000627</t>
  </si>
  <si>
    <t>10000644</t>
  </si>
  <si>
    <t>10000660</t>
  </si>
  <si>
    <t>10000585</t>
  </si>
  <si>
    <t>10000621</t>
  </si>
  <si>
    <t>10000691</t>
  </si>
  <si>
    <t>10000577</t>
  </si>
  <si>
    <t>10000697</t>
  </si>
  <si>
    <t>10000680</t>
  </si>
  <si>
    <t>10000696</t>
  </si>
  <si>
    <t>10000689</t>
  </si>
  <si>
    <t>10000706</t>
  </si>
  <si>
    <t>10000710</t>
  </si>
  <si>
    <t>10000716</t>
  </si>
  <si>
    <t>10000723</t>
  </si>
  <si>
    <t>10000727</t>
  </si>
  <si>
    <t>10000728</t>
  </si>
  <si>
    <t>10000731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</si>
  <si>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</si>
  <si>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</si>
  <si>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</si>
  <si>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</si>
  <si>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</si>
  <si>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</si>
  <si>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</si>
  <si>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</si>
  <si>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</si>
  <si>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</si>
  <si>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</si>
  <si>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</si>
  <si>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</si>
  <si>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</si>
  <si>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</si>
  <si>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AA+.IL</t>
  </si>
  <si>
    <t>יו בנק</t>
  </si>
  <si>
    <t>30026000</t>
  </si>
  <si>
    <t>30312000</t>
  </si>
  <si>
    <t>34010000</t>
  </si>
  <si>
    <t>34510000</t>
  </si>
  <si>
    <t>31710000</t>
  </si>
  <si>
    <t>31110000</t>
  </si>
  <si>
    <t>34020000</t>
  </si>
  <si>
    <t>30311000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</si>
</sst>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00"/>
    <numFmt numFmtId="168" formatCode="#,##0.00%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168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C10" sqref="C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165</v>
      </c>
      <c r="C1" s="80" t="s" vm="1">
        <v>233</v>
      </c>
    </row>
    <row r="2" spans="1:32">
      <c r="B2" s="58" t="s">
        <v>164</v>
      </c>
      <c r="C2" s="80" t="s">
        <v>234</v>
      </c>
    </row>
    <row r="3" spans="1:32">
      <c r="B3" s="58" t="s">
        <v>166</v>
      </c>
      <c r="C3" s="80" t="s">
        <v>235</v>
      </c>
    </row>
    <row r="4" spans="1:32">
      <c r="B4" s="58" t="s">
        <v>167</v>
      </c>
      <c r="C4" s="80">
        <v>2146</v>
      </c>
    </row>
    <row r="6" spans="1:32" ht="26.25" customHeight="1">
      <c r="B6" s="123" t="s">
        <v>181</v>
      </c>
      <c r="C6" s="124"/>
      <c r="D6" s="125"/>
    </row>
    <row r="7" spans="1:32" s="10" customFormat="1">
      <c r="B7" s="23"/>
      <c r="C7" s="24" t="s">
        <v>94</v>
      </c>
      <c r="D7" s="25" t="s">
        <v>92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94</v>
      </c>
    </row>
    <row r="8" spans="1:32" s="10" customFormat="1">
      <c r="B8" s="23"/>
      <c r="C8" s="26" t="s">
        <v>220</v>
      </c>
      <c r="D8" s="27" t="s">
        <v>20</v>
      </c>
      <c r="AF8" s="38" t="s">
        <v>95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104</v>
      </c>
    </row>
    <row r="10" spans="1:32" s="11" customFormat="1" ht="18" customHeight="1">
      <c r="B10" s="69" t="s">
        <v>180</v>
      </c>
      <c r="C10" s="104">
        <f>C11+C12+C23</f>
        <v>13431.989660166</v>
      </c>
      <c r="D10" s="114">
        <f>C10/$C$42</f>
        <v>1</v>
      </c>
      <c r="AF10" s="68"/>
    </row>
    <row r="11" spans="1:32">
      <c r="A11" s="46" t="s">
        <v>127</v>
      </c>
      <c r="B11" s="29" t="s">
        <v>182</v>
      </c>
      <c r="C11" s="104">
        <f>מזומנים!J10</f>
        <v>781.1850868219999</v>
      </c>
      <c r="D11" s="114">
        <f t="shared" ref="D11:D12" si="0">C11/$C$42</f>
        <v>5.8158553318328386E-2</v>
      </c>
    </row>
    <row r="12" spans="1:32">
      <c r="B12" s="29" t="s">
        <v>183</v>
      </c>
      <c r="C12" s="104">
        <f>SUM(C13:C22)</f>
        <v>12748.497713344001</v>
      </c>
      <c r="D12" s="114">
        <f t="shared" si="0"/>
        <v>0.94911461636625827</v>
      </c>
    </row>
    <row r="13" spans="1:32">
      <c r="A13" s="56" t="s">
        <v>127</v>
      </c>
      <c r="B13" s="30" t="s">
        <v>51</v>
      </c>
      <c r="C13" s="104" t="s" vm="2">
        <v>733</v>
      </c>
      <c r="D13" s="114" t="s" vm="3">
        <v>733</v>
      </c>
    </row>
    <row r="14" spans="1:32">
      <c r="A14" s="56" t="s">
        <v>127</v>
      </c>
      <c r="B14" s="30" t="s">
        <v>52</v>
      </c>
      <c r="C14" s="104" t="s" vm="4">
        <v>733</v>
      </c>
      <c r="D14" s="114" t="s" vm="5">
        <v>733</v>
      </c>
    </row>
    <row r="15" spans="1:32">
      <c r="A15" s="56" t="s">
        <v>127</v>
      </c>
      <c r="B15" s="30" t="s">
        <v>53</v>
      </c>
      <c r="C15" s="104" t="s" vm="6">
        <v>733</v>
      </c>
      <c r="D15" s="114" t="s" vm="7">
        <v>733</v>
      </c>
    </row>
    <row r="16" spans="1:32">
      <c r="A16" s="56" t="s">
        <v>127</v>
      </c>
      <c r="B16" s="30" t="s">
        <v>54</v>
      </c>
      <c r="C16" s="104">
        <f>מניות!L11</f>
        <v>4481.0507448349999</v>
      </c>
      <c r="D16" s="114">
        <f t="shared" ref="D16:D17" si="1">C16/$C$42</f>
        <v>0.3336103479981104</v>
      </c>
    </row>
    <row r="17" spans="1:4">
      <c r="A17" s="56" t="s">
        <v>127</v>
      </c>
      <c r="B17" s="30" t="s">
        <v>55</v>
      </c>
      <c r="C17" s="104">
        <f>'תעודות סל'!K11</f>
        <v>8267.313699585</v>
      </c>
      <c r="D17" s="114">
        <f t="shared" si="1"/>
        <v>0.61549434661214797</v>
      </c>
    </row>
    <row r="18" spans="1:4">
      <c r="A18" s="56" t="s">
        <v>127</v>
      </c>
      <c r="B18" s="30" t="s">
        <v>56</v>
      </c>
      <c r="C18" s="104" t="s" vm="8">
        <v>733</v>
      </c>
      <c r="D18" s="114" t="s" vm="9">
        <v>733</v>
      </c>
    </row>
    <row r="19" spans="1:4">
      <c r="A19" s="56" t="s">
        <v>127</v>
      </c>
      <c r="B19" s="30" t="s">
        <v>57</v>
      </c>
      <c r="C19" s="104">
        <f>'כתבי אופציה'!I11</f>
        <v>0.13326892400000001</v>
      </c>
      <c r="D19" s="114">
        <f>C19/$C$42</f>
        <v>9.9217559997997344E-6</v>
      </c>
    </row>
    <row r="20" spans="1:4">
      <c r="A20" s="56" t="s">
        <v>127</v>
      </c>
      <c r="B20" s="30" t="s">
        <v>58</v>
      </c>
      <c r="C20" s="104" t="s" vm="10">
        <v>733</v>
      </c>
      <c r="D20" s="114" t="s" vm="11">
        <v>733</v>
      </c>
    </row>
    <row r="21" spans="1:4">
      <c r="A21" s="56" t="s">
        <v>127</v>
      </c>
      <c r="B21" s="30" t="s">
        <v>59</v>
      </c>
      <c r="C21" s="104" t="s" vm="12">
        <v>733</v>
      </c>
      <c r="D21" s="114" t="s" vm="13">
        <v>733</v>
      </c>
    </row>
    <row r="22" spans="1:4">
      <c r="A22" s="56" t="s">
        <v>127</v>
      </c>
      <c r="B22" s="30" t="s">
        <v>60</v>
      </c>
      <c r="C22" s="104" t="s" vm="14">
        <v>733</v>
      </c>
      <c r="D22" s="114" t="s" vm="15">
        <v>733</v>
      </c>
    </row>
    <row r="23" spans="1:4">
      <c r="B23" s="29" t="s">
        <v>184</v>
      </c>
      <c r="C23" s="104">
        <f>C31</f>
        <v>-97.693140000000042</v>
      </c>
      <c r="D23" s="114">
        <f>C23/$C$42</f>
        <v>-7.2731696845866013E-3</v>
      </c>
    </row>
    <row r="24" spans="1:4">
      <c r="A24" s="56" t="s">
        <v>127</v>
      </c>
      <c r="B24" s="30" t="s">
        <v>61</v>
      </c>
      <c r="C24" s="104" t="s" vm="16">
        <v>733</v>
      </c>
      <c r="D24" s="114" t="s" vm="17">
        <v>733</v>
      </c>
    </row>
    <row r="25" spans="1:4">
      <c r="A25" s="56" t="s">
        <v>127</v>
      </c>
      <c r="B25" s="30" t="s">
        <v>62</v>
      </c>
      <c r="C25" s="104" t="s" vm="18">
        <v>733</v>
      </c>
      <c r="D25" s="114" t="s" vm="19">
        <v>733</v>
      </c>
    </row>
    <row r="26" spans="1:4">
      <c r="A26" s="56" t="s">
        <v>127</v>
      </c>
      <c r="B26" s="30" t="s">
        <v>53</v>
      </c>
      <c r="C26" s="104" t="s" vm="20">
        <v>733</v>
      </c>
      <c r="D26" s="114" t="s" vm="21">
        <v>733</v>
      </c>
    </row>
    <row r="27" spans="1:4">
      <c r="A27" s="56" t="s">
        <v>127</v>
      </c>
      <c r="B27" s="30" t="s">
        <v>63</v>
      </c>
      <c r="C27" s="104" t="s" vm="22">
        <v>733</v>
      </c>
      <c r="D27" s="114" t="s" vm="23">
        <v>733</v>
      </c>
    </row>
    <row r="28" spans="1:4">
      <c r="A28" s="56" t="s">
        <v>127</v>
      </c>
      <c r="B28" s="30" t="s">
        <v>64</v>
      </c>
      <c r="C28" s="104" t="s" vm="24">
        <v>733</v>
      </c>
      <c r="D28" s="114" t="s" vm="25">
        <v>733</v>
      </c>
    </row>
    <row r="29" spans="1:4">
      <c r="A29" s="56" t="s">
        <v>127</v>
      </c>
      <c r="B29" s="30" t="s">
        <v>65</v>
      </c>
      <c r="C29" s="104" t="s" vm="26">
        <v>733</v>
      </c>
      <c r="D29" s="114" t="s" vm="27">
        <v>733</v>
      </c>
    </row>
    <row r="30" spans="1:4">
      <c r="A30" s="56" t="s">
        <v>127</v>
      </c>
      <c r="B30" s="30" t="s">
        <v>207</v>
      </c>
      <c r="C30" s="104" t="s" vm="28">
        <v>733</v>
      </c>
      <c r="D30" s="114" t="s" vm="29">
        <v>733</v>
      </c>
    </row>
    <row r="31" spans="1:4">
      <c r="A31" s="56" t="s">
        <v>127</v>
      </c>
      <c r="B31" s="30" t="s">
        <v>88</v>
      </c>
      <c r="C31" s="104">
        <f>'לא סחיר - חוזים עתידיים'!I11</f>
        <v>-97.693140000000042</v>
      </c>
      <c r="D31" s="114">
        <f>C31/$C$42</f>
        <v>-7.2731696845866013E-3</v>
      </c>
    </row>
    <row r="32" spans="1:4">
      <c r="A32" s="56" t="s">
        <v>127</v>
      </c>
      <c r="B32" s="30" t="s">
        <v>66</v>
      </c>
      <c r="C32" s="104" t="s" vm="30">
        <v>733</v>
      </c>
      <c r="D32" s="114" t="s" vm="31">
        <v>733</v>
      </c>
    </row>
    <row r="33" spans="1:4">
      <c r="A33" s="56" t="s">
        <v>127</v>
      </c>
      <c r="B33" s="29" t="s">
        <v>185</v>
      </c>
      <c r="C33" s="104" t="s" vm="32">
        <v>733</v>
      </c>
      <c r="D33" s="114" t="s" vm="33">
        <v>733</v>
      </c>
    </row>
    <row r="34" spans="1:4">
      <c r="A34" s="56" t="s">
        <v>127</v>
      </c>
      <c r="B34" s="29" t="s">
        <v>186</v>
      </c>
      <c r="C34" s="104" t="s" vm="34">
        <v>733</v>
      </c>
      <c r="D34" s="114" t="s" vm="35">
        <v>733</v>
      </c>
    </row>
    <row r="35" spans="1:4">
      <c r="A35" s="56" t="s">
        <v>127</v>
      </c>
      <c r="B35" s="29" t="s">
        <v>187</v>
      </c>
      <c r="C35" s="104" t="s" vm="36">
        <v>733</v>
      </c>
      <c r="D35" s="114" t="s" vm="37">
        <v>733</v>
      </c>
    </row>
    <row r="36" spans="1:4">
      <c r="A36" s="56" t="s">
        <v>127</v>
      </c>
      <c r="B36" s="57" t="s">
        <v>188</v>
      </c>
      <c r="C36" s="104" t="s" vm="38">
        <v>733</v>
      </c>
      <c r="D36" s="114" t="s" vm="39">
        <v>733</v>
      </c>
    </row>
    <row r="37" spans="1:4">
      <c r="A37" s="56" t="s">
        <v>127</v>
      </c>
      <c r="B37" s="29" t="s">
        <v>189</v>
      </c>
      <c r="C37" s="104" t="s" vm="40">
        <v>733</v>
      </c>
      <c r="D37" s="114" t="s" vm="41">
        <v>733</v>
      </c>
    </row>
    <row r="38" spans="1:4">
      <c r="A38" s="56"/>
      <c r="B38" s="70" t="s">
        <v>191</v>
      </c>
      <c r="C38" s="104">
        <v>0</v>
      </c>
      <c r="D38" s="114">
        <f>C38/$C$42</f>
        <v>0</v>
      </c>
    </row>
    <row r="39" spans="1:4">
      <c r="A39" s="56" t="s">
        <v>127</v>
      </c>
      <c r="B39" s="71" t="s">
        <v>192</v>
      </c>
      <c r="C39" s="104" t="s" vm="42">
        <v>733</v>
      </c>
      <c r="D39" s="114" t="s" vm="43">
        <v>733</v>
      </c>
    </row>
    <row r="40" spans="1:4">
      <c r="A40" s="56" t="s">
        <v>127</v>
      </c>
      <c r="B40" s="71" t="s">
        <v>218</v>
      </c>
      <c r="C40" s="104" t="s" vm="44">
        <v>733</v>
      </c>
      <c r="D40" s="114" t="s" vm="45">
        <v>733</v>
      </c>
    </row>
    <row r="41" spans="1:4">
      <c r="A41" s="56" t="s">
        <v>127</v>
      </c>
      <c r="B41" s="71" t="s">
        <v>193</v>
      </c>
      <c r="C41" s="104" t="s" vm="46">
        <v>733</v>
      </c>
      <c r="D41" s="114" t="s" vm="47">
        <v>733</v>
      </c>
    </row>
    <row r="42" spans="1:4">
      <c r="B42" s="71" t="s">
        <v>67</v>
      </c>
      <c r="C42" s="104">
        <f>C38+C10</f>
        <v>13431.989660166</v>
      </c>
      <c r="D42" s="114">
        <f>C42/$C$42</f>
        <v>1</v>
      </c>
    </row>
    <row r="43" spans="1:4">
      <c r="A43" s="56" t="s">
        <v>127</v>
      </c>
      <c r="B43" s="71" t="s">
        <v>190</v>
      </c>
      <c r="C43" s="104"/>
      <c r="D43" s="114"/>
    </row>
    <row r="44" spans="1:4">
      <c r="B44" s="6" t="s">
        <v>93</v>
      </c>
    </row>
    <row r="45" spans="1:4">
      <c r="C45" s="77" t="s">
        <v>172</v>
      </c>
      <c r="D45" s="36" t="s">
        <v>87</v>
      </c>
    </row>
    <row r="46" spans="1:4">
      <c r="C46" s="78" t="s">
        <v>1</v>
      </c>
      <c r="D46" s="25" t="s">
        <v>2</v>
      </c>
    </row>
    <row r="47" spans="1:4">
      <c r="C47" s="105" t="s">
        <v>153</v>
      </c>
      <c r="D47" s="106" vm="48">
        <v>2.5729000000000002</v>
      </c>
    </row>
    <row r="48" spans="1:4">
      <c r="C48" s="105" t="s">
        <v>162</v>
      </c>
      <c r="D48" s="106">
        <v>0.92769022502618081</v>
      </c>
    </row>
    <row r="49" spans="2:4">
      <c r="C49" s="105" t="s">
        <v>158</v>
      </c>
      <c r="D49" s="106" vm="49">
        <v>2.7052</v>
      </c>
    </row>
    <row r="50" spans="2:4">
      <c r="B50" s="12"/>
      <c r="C50" s="105" t="s">
        <v>734</v>
      </c>
      <c r="D50" s="106" vm="50">
        <v>3.6494</v>
      </c>
    </row>
    <row r="51" spans="2:4">
      <c r="C51" s="105" t="s">
        <v>151</v>
      </c>
      <c r="D51" s="106" vm="51">
        <v>4.0781999999999998</v>
      </c>
    </row>
    <row r="52" spans="2:4">
      <c r="C52" s="105" t="s">
        <v>152</v>
      </c>
      <c r="D52" s="106" vm="52">
        <v>4.7325999999999997</v>
      </c>
    </row>
    <row r="53" spans="2:4">
      <c r="C53" s="105" t="s">
        <v>154</v>
      </c>
      <c r="D53" s="106">
        <v>0.46267515923566882</v>
      </c>
    </row>
    <row r="54" spans="2:4">
      <c r="C54" s="105" t="s">
        <v>159</v>
      </c>
      <c r="D54" s="106" vm="53">
        <v>3.2778</v>
      </c>
    </row>
    <row r="55" spans="2:4">
      <c r="C55" s="105" t="s">
        <v>160</v>
      </c>
      <c r="D55" s="106">
        <v>0.18716729107296534</v>
      </c>
    </row>
    <row r="56" spans="2:4">
      <c r="C56" s="105" t="s">
        <v>157</v>
      </c>
      <c r="D56" s="106" vm="54">
        <v>0.54620000000000002</v>
      </c>
    </row>
    <row r="57" spans="2:4">
      <c r="C57" s="105" t="s">
        <v>735</v>
      </c>
      <c r="D57" s="106">
        <v>2.4723023999999998</v>
      </c>
    </row>
    <row r="58" spans="2:4">
      <c r="C58" s="105" t="s">
        <v>156</v>
      </c>
      <c r="D58" s="106" vm="55">
        <v>0.39090000000000003</v>
      </c>
    </row>
    <row r="59" spans="2:4">
      <c r="C59" s="105" t="s">
        <v>149</v>
      </c>
      <c r="D59" s="106" vm="56">
        <v>3.6320000000000001</v>
      </c>
    </row>
    <row r="60" spans="2:4">
      <c r="C60" s="105" t="s">
        <v>163</v>
      </c>
      <c r="D60" s="106" vm="57">
        <v>0.24929999999999999</v>
      </c>
    </row>
    <row r="61" spans="2:4">
      <c r="C61" s="105" t="s">
        <v>736</v>
      </c>
      <c r="D61" s="106" vm="58">
        <v>0.42030000000000001</v>
      </c>
    </row>
    <row r="62" spans="2:4">
      <c r="C62" s="105" t="s">
        <v>737</v>
      </c>
      <c r="D62" s="106">
        <v>5.533464356993769E-2</v>
      </c>
    </row>
    <row r="63" spans="2:4">
      <c r="C63" s="105" t="s">
        <v>150</v>
      </c>
      <c r="D63" s="10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165</v>
      </c>
      <c r="C1" s="80" t="s" vm="1">
        <v>233</v>
      </c>
    </row>
    <row r="2" spans="2:60">
      <c r="B2" s="58" t="s">
        <v>164</v>
      </c>
      <c r="C2" s="80" t="s">
        <v>234</v>
      </c>
    </row>
    <row r="3" spans="2:60">
      <c r="B3" s="58" t="s">
        <v>166</v>
      </c>
      <c r="C3" s="80" t="s">
        <v>235</v>
      </c>
    </row>
    <row r="4" spans="2:60">
      <c r="B4" s="58" t="s">
        <v>167</v>
      </c>
      <c r="C4" s="80">
        <v>2146</v>
      </c>
    </row>
    <row r="6" spans="2:60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0" ht="26.25" customHeight="1">
      <c r="B7" s="137" t="s">
        <v>76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2:60" s="3" customFormat="1" ht="78.75">
      <c r="B8" s="23" t="s">
        <v>101</v>
      </c>
      <c r="C8" s="31" t="s">
        <v>33</v>
      </c>
      <c r="D8" s="31" t="s">
        <v>105</v>
      </c>
      <c r="E8" s="31" t="s">
        <v>47</v>
      </c>
      <c r="F8" s="31" t="s">
        <v>85</v>
      </c>
      <c r="G8" s="31" t="s">
        <v>217</v>
      </c>
      <c r="H8" s="31" t="s">
        <v>216</v>
      </c>
      <c r="I8" s="31" t="s">
        <v>44</v>
      </c>
      <c r="J8" s="31" t="s">
        <v>43</v>
      </c>
      <c r="K8" s="31" t="s">
        <v>168</v>
      </c>
      <c r="L8" s="31" t="s">
        <v>170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8" t="s">
        <v>34</v>
      </c>
      <c r="C11" s="109"/>
      <c r="D11" s="109"/>
      <c r="E11" s="109"/>
      <c r="F11" s="109"/>
      <c r="G11" s="110"/>
      <c r="H11" s="113"/>
      <c r="I11" s="110">
        <v>0.13326892400000001</v>
      </c>
      <c r="J11" s="109"/>
      <c r="K11" s="111">
        <v>1</v>
      </c>
      <c r="L11" s="111">
        <f>I11/'סכום נכסי הקרן'!$C$42</f>
        <v>9.9217559997997344E-6</v>
      </c>
      <c r="M11" s="115"/>
      <c r="BC11" s="83"/>
      <c r="BD11" s="3"/>
      <c r="BE11" s="83"/>
      <c r="BG11" s="83"/>
    </row>
    <row r="12" spans="2:60" s="4" customFormat="1" ht="18" customHeight="1">
      <c r="B12" s="112" t="s">
        <v>23</v>
      </c>
      <c r="C12" s="109"/>
      <c r="D12" s="109"/>
      <c r="E12" s="109"/>
      <c r="F12" s="109"/>
      <c r="G12" s="110"/>
      <c r="H12" s="113"/>
      <c r="I12" s="110">
        <v>0.13326892400000001</v>
      </c>
      <c r="J12" s="109"/>
      <c r="K12" s="111">
        <v>1</v>
      </c>
      <c r="L12" s="111">
        <f>I12/'סכום נכסי הקרן'!$C$42</f>
        <v>9.9217559997997344E-6</v>
      </c>
      <c r="M12" s="115"/>
      <c r="BC12" s="83"/>
      <c r="BD12" s="3"/>
      <c r="BE12" s="83"/>
      <c r="BG12" s="83"/>
    </row>
    <row r="13" spans="2:60">
      <c r="B13" s="86" t="s">
        <v>696</v>
      </c>
      <c r="C13" s="93"/>
      <c r="D13" s="93"/>
      <c r="E13" s="93"/>
      <c r="F13" s="93"/>
      <c r="G13" s="94"/>
      <c r="H13" s="95"/>
      <c r="I13" s="94">
        <v>0.13326892400000001</v>
      </c>
      <c r="J13" s="93"/>
      <c r="K13" s="96">
        <v>1</v>
      </c>
      <c r="L13" s="96">
        <f>I13/'סכום נכסי הקרן'!$C$42</f>
        <v>9.9217559997997344E-6</v>
      </c>
      <c r="M13" s="117"/>
      <c r="BD13" s="3"/>
    </row>
    <row r="14" spans="2:60" ht="20.25">
      <c r="B14" s="87" t="s">
        <v>697</v>
      </c>
      <c r="C14" s="97" t="s">
        <v>698</v>
      </c>
      <c r="D14" s="98" t="s">
        <v>106</v>
      </c>
      <c r="E14" s="98" t="s">
        <v>472</v>
      </c>
      <c r="F14" s="98" t="s">
        <v>150</v>
      </c>
      <c r="G14" s="99">
        <v>254.64360400000001</v>
      </c>
      <c r="H14" s="100">
        <v>35</v>
      </c>
      <c r="I14" s="99">
        <v>8.9125260999999997E-2</v>
      </c>
      <c r="J14" s="101">
        <v>3.9552282083430152E-5</v>
      </c>
      <c r="K14" s="101">
        <v>0.66876251660889818</v>
      </c>
      <c r="L14" s="101">
        <f>I14/'סכום נכסי הקרן'!$C$42</f>
        <v>6.6352985116055049E-6</v>
      </c>
      <c r="M14" s="117"/>
      <c r="BD14" s="4"/>
    </row>
    <row r="15" spans="2:60">
      <c r="B15" s="87" t="s">
        <v>699</v>
      </c>
      <c r="C15" s="97" t="s">
        <v>700</v>
      </c>
      <c r="D15" s="98" t="s">
        <v>106</v>
      </c>
      <c r="E15" s="98" t="s">
        <v>176</v>
      </c>
      <c r="F15" s="98" t="s">
        <v>150</v>
      </c>
      <c r="G15" s="99">
        <v>67.913328000000007</v>
      </c>
      <c r="H15" s="100">
        <v>65</v>
      </c>
      <c r="I15" s="99">
        <v>4.4143663E-2</v>
      </c>
      <c r="J15" s="101">
        <v>5.6619871759065117E-5</v>
      </c>
      <c r="K15" s="101">
        <v>0.33123748339110171</v>
      </c>
      <c r="L15" s="101">
        <f>I15/'סכום נכסי הקרן'!$C$42</f>
        <v>3.2864574881942282E-6</v>
      </c>
      <c r="M15" s="117"/>
    </row>
    <row r="16" spans="2:60">
      <c r="B16" s="88"/>
      <c r="C16" s="97"/>
      <c r="D16" s="97"/>
      <c r="E16" s="97"/>
      <c r="F16" s="97"/>
      <c r="G16" s="99"/>
      <c r="H16" s="100"/>
      <c r="I16" s="97"/>
      <c r="J16" s="97"/>
      <c r="K16" s="101"/>
      <c r="L16" s="97"/>
      <c r="M16" s="117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117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2" t="s">
        <v>232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2" t="s">
        <v>97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2" t="s">
        <v>215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2" t="s">
        <v>223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165</v>
      </c>
      <c r="C1" s="80" t="s" vm="1">
        <v>233</v>
      </c>
    </row>
    <row r="2" spans="2:61">
      <c r="B2" s="58" t="s">
        <v>164</v>
      </c>
      <c r="C2" s="80" t="s">
        <v>234</v>
      </c>
    </row>
    <row r="3" spans="2:61">
      <c r="B3" s="58" t="s">
        <v>166</v>
      </c>
      <c r="C3" s="80" t="s">
        <v>235</v>
      </c>
    </row>
    <row r="4" spans="2:61">
      <c r="B4" s="58" t="s">
        <v>167</v>
      </c>
      <c r="C4" s="80">
        <v>2146</v>
      </c>
    </row>
    <row r="6" spans="2:61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77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78.75">
      <c r="B8" s="23" t="s">
        <v>101</v>
      </c>
      <c r="C8" s="31" t="s">
        <v>33</v>
      </c>
      <c r="D8" s="31" t="s">
        <v>105</v>
      </c>
      <c r="E8" s="31" t="s">
        <v>47</v>
      </c>
      <c r="F8" s="31" t="s">
        <v>85</v>
      </c>
      <c r="G8" s="31" t="s">
        <v>217</v>
      </c>
      <c r="H8" s="31" t="s">
        <v>216</v>
      </c>
      <c r="I8" s="31" t="s">
        <v>44</v>
      </c>
      <c r="J8" s="31" t="s">
        <v>43</v>
      </c>
      <c r="K8" s="31" t="s">
        <v>168</v>
      </c>
      <c r="L8" s="32" t="s">
        <v>170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165</v>
      </c>
      <c r="C1" s="80" t="s" vm="1">
        <v>233</v>
      </c>
    </row>
    <row r="2" spans="1:60">
      <c r="B2" s="58" t="s">
        <v>164</v>
      </c>
      <c r="C2" s="80" t="s">
        <v>234</v>
      </c>
    </row>
    <row r="3" spans="1:60">
      <c r="B3" s="58" t="s">
        <v>166</v>
      </c>
      <c r="C3" s="80" t="s">
        <v>235</v>
      </c>
    </row>
    <row r="4" spans="1:60">
      <c r="B4" s="58" t="s">
        <v>167</v>
      </c>
      <c r="C4" s="80">
        <v>2146</v>
      </c>
    </row>
    <row r="6" spans="1:60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106</v>
      </c>
      <c r="BF6" s="1" t="s">
        <v>173</v>
      </c>
      <c r="BH6" s="3" t="s">
        <v>150</v>
      </c>
    </row>
    <row r="7" spans="1:60" ht="26.25" customHeight="1">
      <c r="B7" s="137" t="s">
        <v>78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108</v>
      </c>
      <c r="BF7" s="1" t="s">
        <v>128</v>
      </c>
      <c r="BH7" s="3" t="s">
        <v>149</v>
      </c>
    </row>
    <row r="8" spans="1:60" s="3" customFormat="1" ht="78.75">
      <c r="A8" s="2"/>
      <c r="B8" s="23" t="s">
        <v>101</v>
      </c>
      <c r="C8" s="31" t="s">
        <v>33</v>
      </c>
      <c r="D8" s="31" t="s">
        <v>105</v>
      </c>
      <c r="E8" s="31" t="s">
        <v>47</v>
      </c>
      <c r="F8" s="31" t="s">
        <v>85</v>
      </c>
      <c r="G8" s="31" t="s">
        <v>217</v>
      </c>
      <c r="H8" s="31" t="s">
        <v>216</v>
      </c>
      <c r="I8" s="31" t="s">
        <v>44</v>
      </c>
      <c r="J8" s="31" t="s">
        <v>168</v>
      </c>
      <c r="K8" s="31" t="s">
        <v>170</v>
      </c>
      <c r="BC8" s="1" t="s">
        <v>121</v>
      </c>
      <c r="BD8" s="1" t="s">
        <v>122</v>
      </c>
      <c r="BE8" s="1" t="s">
        <v>129</v>
      </c>
      <c r="BG8" s="4" t="s">
        <v>151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33" t="s">
        <v>20</v>
      </c>
      <c r="K9" s="59" t="s">
        <v>20</v>
      </c>
      <c r="BC9" s="1" t="s">
        <v>118</v>
      </c>
      <c r="BE9" s="1" t="s">
        <v>130</v>
      </c>
      <c r="BG9" s="4" t="s">
        <v>152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114</v>
      </c>
      <c r="BD10" s="3"/>
      <c r="BE10" s="1" t="s">
        <v>174</v>
      </c>
      <c r="BG10" s="1" t="s">
        <v>158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113</v>
      </c>
      <c r="BD11" s="3"/>
      <c r="BE11" s="1" t="s">
        <v>131</v>
      </c>
      <c r="BG11" s="1" t="s">
        <v>153</v>
      </c>
    </row>
    <row r="12" spans="1:60" ht="20.25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111</v>
      </c>
      <c r="BD12" s="4"/>
      <c r="BE12" s="1" t="s">
        <v>132</v>
      </c>
      <c r="BG12" s="1" t="s">
        <v>154</v>
      </c>
    </row>
    <row r="13" spans="1:60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115</v>
      </c>
      <c r="BE13" s="1" t="s">
        <v>133</v>
      </c>
      <c r="BG13" s="1" t="s">
        <v>155</v>
      </c>
    </row>
    <row r="14" spans="1:60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112</v>
      </c>
      <c r="BE14" s="1" t="s">
        <v>134</v>
      </c>
      <c r="BG14" s="1" t="s">
        <v>157</v>
      </c>
    </row>
    <row r="15" spans="1:60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123</v>
      </c>
      <c r="BE15" s="1" t="s">
        <v>175</v>
      </c>
      <c r="BG15" s="1" t="s">
        <v>159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109</v>
      </c>
      <c r="BD16" s="1" t="s">
        <v>124</v>
      </c>
      <c r="BE16" s="1" t="s">
        <v>135</v>
      </c>
      <c r="BG16" s="1" t="s">
        <v>160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119</v>
      </c>
      <c r="BE17" s="1" t="s">
        <v>136</v>
      </c>
      <c r="BG17" s="1" t="s">
        <v>161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107</v>
      </c>
      <c r="BF18" s="1" t="s">
        <v>137</v>
      </c>
      <c r="BH18" s="1" t="s">
        <v>24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120</v>
      </c>
      <c r="BF19" s="1" t="s">
        <v>138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125</v>
      </c>
      <c r="BF20" s="1" t="s">
        <v>139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110</v>
      </c>
      <c r="BE21" s="1" t="s">
        <v>126</v>
      </c>
      <c r="BF21" s="1" t="s">
        <v>140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116</v>
      </c>
      <c r="BF22" s="1" t="s">
        <v>141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24</v>
      </c>
      <c r="BE23" s="1" t="s">
        <v>117</v>
      </c>
      <c r="BF23" s="1" t="s">
        <v>176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179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142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143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178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144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145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177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24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165</v>
      </c>
      <c r="C1" s="80" t="s" vm="1">
        <v>233</v>
      </c>
    </row>
    <row r="2" spans="2:81">
      <c r="B2" s="58" t="s">
        <v>164</v>
      </c>
      <c r="C2" s="80" t="s">
        <v>234</v>
      </c>
    </row>
    <row r="3" spans="2:81">
      <c r="B3" s="58" t="s">
        <v>166</v>
      </c>
      <c r="C3" s="80" t="s">
        <v>235</v>
      </c>
      <c r="E3" s="2"/>
    </row>
    <row r="4" spans="2:81">
      <c r="B4" s="58" t="s">
        <v>167</v>
      </c>
      <c r="C4" s="80">
        <v>2146</v>
      </c>
    </row>
    <row r="6" spans="2:81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3" t="s">
        <v>101</v>
      </c>
      <c r="C8" s="31" t="s">
        <v>33</v>
      </c>
      <c r="D8" s="14" t="s">
        <v>36</v>
      </c>
      <c r="E8" s="31" t="s">
        <v>15</v>
      </c>
      <c r="F8" s="31" t="s">
        <v>48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44</v>
      </c>
      <c r="O8" s="31" t="s">
        <v>43</v>
      </c>
      <c r="P8" s="31" t="s">
        <v>168</v>
      </c>
      <c r="Q8" s="32" t="s">
        <v>170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33" t="s">
        <v>220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165</v>
      </c>
      <c r="C1" s="80" t="s" vm="1">
        <v>233</v>
      </c>
    </row>
    <row r="2" spans="2:72">
      <c r="B2" s="58" t="s">
        <v>164</v>
      </c>
      <c r="C2" s="80" t="s">
        <v>234</v>
      </c>
    </row>
    <row r="3" spans="2:72">
      <c r="B3" s="58" t="s">
        <v>166</v>
      </c>
      <c r="C3" s="80" t="s">
        <v>235</v>
      </c>
    </row>
    <row r="4" spans="2:72">
      <c r="B4" s="58" t="s">
        <v>167</v>
      </c>
      <c r="C4" s="80">
        <v>2146</v>
      </c>
    </row>
    <row r="6" spans="2:72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70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78.75">
      <c r="B8" s="23" t="s">
        <v>101</v>
      </c>
      <c r="C8" s="31" t="s">
        <v>33</v>
      </c>
      <c r="D8" s="31" t="s">
        <v>15</v>
      </c>
      <c r="E8" s="31" t="s">
        <v>48</v>
      </c>
      <c r="F8" s="31" t="s">
        <v>86</v>
      </c>
      <c r="G8" s="31" t="s">
        <v>18</v>
      </c>
      <c r="H8" s="31" t="s">
        <v>85</v>
      </c>
      <c r="I8" s="31" t="s">
        <v>17</v>
      </c>
      <c r="J8" s="31" t="s">
        <v>19</v>
      </c>
      <c r="K8" s="31" t="s">
        <v>217</v>
      </c>
      <c r="L8" s="31" t="s">
        <v>216</v>
      </c>
      <c r="M8" s="31" t="s">
        <v>94</v>
      </c>
      <c r="N8" s="31" t="s">
        <v>43</v>
      </c>
      <c r="O8" s="31" t="s">
        <v>168</v>
      </c>
      <c r="P8" s="32" t="s">
        <v>170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224</v>
      </c>
      <c r="L9" s="33"/>
      <c r="M9" s="33" t="s">
        <v>220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82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2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165</v>
      </c>
      <c r="C1" s="80" t="s" vm="1">
        <v>233</v>
      </c>
    </row>
    <row r="2" spans="2:65">
      <c r="B2" s="58" t="s">
        <v>164</v>
      </c>
      <c r="C2" s="80" t="s">
        <v>234</v>
      </c>
    </row>
    <row r="3" spans="2:65">
      <c r="B3" s="58" t="s">
        <v>166</v>
      </c>
      <c r="C3" s="80" t="s">
        <v>235</v>
      </c>
    </row>
    <row r="4" spans="2:65">
      <c r="B4" s="58" t="s">
        <v>167</v>
      </c>
      <c r="C4" s="80">
        <v>2146</v>
      </c>
    </row>
    <row r="6" spans="2:65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71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78.75">
      <c r="B8" s="23" t="s">
        <v>101</v>
      </c>
      <c r="C8" s="31" t="s">
        <v>33</v>
      </c>
      <c r="D8" s="31" t="s">
        <v>103</v>
      </c>
      <c r="E8" s="31" t="s">
        <v>102</v>
      </c>
      <c r="F8" s="31" t="s">
        <v>47</v>
      </c>
      <c r="G8" s="31" t="s">
        <v>15</v>
      </c>
      <c r="H8" s="31" t="s">
        <v>48</v>
      </c>
      <c r="I8" s="31" t="s">
        <v>86</v>
      </c>
      <c r="J8" s="31" t="s">
        <v>18</v>
      </c>
      <c r="K8" s="31" t="s">
        <v>85</v>
      </c>
      <c r="L8" s="31" t="s">
        <v>17</v>
      </c>
      <c r="M8" s="73" t="s">
        <v>19</v>
      </c>
      <c r="N8" s="31" t="s">
        <v>217</v>
      </c>
      <c r="O8" s="31" t="s">
        <v>216</v>
      </c>
      <c r="P8" s="31" t="s">
        <v>94</v>
      </c>
      <c r="Q8" s="31" t="s">
        <v>43</v>
      </c>
      <c r="R8" s="31" t="s">
        <v>168</v>
      </c>
      <c r="S8" s="32" t="s">
        <v>170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1" t="s">
        <v>99</v>
      </c>
      <c r="S10" s="21" t="s">
        <v>171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165</v>
      </c>
      <c r="C1" s="80" t="s" vm="1">
        <v>233</v>
      </c>
    </row>
    <row r="2" spans="2:81">
      <c r="B2" s="58" t="s">
        <v>164</v>
      </c>
      <c r="C2" s="80" t="s">
        <v>234</v>
      </c>
    </row>
    <row r="3" spans="2:81">
      <c r="B3" s="58" t="s">
        <v>166</v>
      </c>
      <c r="C3" s="80" t="s">
        <v>235</v>
      </c>
    </row>
    <row r="4" spans="2:81">
      <c r="B4" s="58" t="s">
        <v>167</v>
      </c>
      <c r="C4" s="80">
        <v>2146</v>
      </c>
    </row>
    <row r="6" spans="2:81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72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78.75">
      <c r="B8" s="23" t="s">
        <v>101</v>
      </c>
      <c r="C8" s="31" t="s">
        <v>33</v>
      </c>
      <c r="D8" s="31" t="s">
        <v>103</v>
      </c>
      <c r="E8" s="31" t="s">
        <v>102</v>
      </c>
      <c r="F8" s="31" t="s">
        <v>47</v>
      </c>
      <c r="G8" s="31" t="s">
        <v>15</v>
      </c>
      <c r="H8" s="31" t="s">
        <v>48</v>
      </c>
      <c r="I8" s="31" t="s">
        <v>86</v>
      </c>
      <c r="J8" s="31" t="s">
        <v>18</v>
      </c>
      <c r="K8" s="31" t="s">
        <v>85</v>
      </c>
      <c r="L8" s="31" t="s">
        <v>17</v>
      </c>
      <c r="M8" s="73" t="s">
        <v>19</v>
      </c>
      <c r="N8" s="73" t="s">
        <v>217</v>
      </c>
      <c r="O8" s="31" t="s">
        <v>216</v>
      </c>
      <c r="P8" s="31" t="s">
        <v>94</v>
      </c>
      <c r="Q8" s="31" t="s">
        <v>43</v>
      </c>
      <c r="R8" s="31" t="s">
        <v>168</v>
      </c>
      <c r="S8" s="32" t="s">
        <v>170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21" t="s">
        <v>99</v>
      </c>
      <c r="S10" s="21" t="s">
        <v>171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165</v>
      </c>
      <c r="C1" s="80" t="s" vm="1">
        <v>233</v>
      </c>
    </row>
    <row r="2" spans="2:98">
      <c r="B2" s="58" t="s">
        <v>164</v>
      </c>
      <c r="C2" s="80" t="s">
        <v>234</v>
      </c>
    </row>
    <row r="3" spans="2:98">
      <c r="B3" s="58" t="s">
        <v>166</v>
      </c>
      <c r="C3" s="80" t="s">
        <v>235</v>
      </c>
    </row>
    <row r="4" spans="2:98">
      <c r="B4" s="58" t="s">
        <v>167</v>
      </c>
      <c r="C4" s="80">
        <v>2146</v>
      </c>
    </row>
    <row r="6" spans="2:98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73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78.75">
      <c r="B8" s="23" t="s">
        <v>101</v>
      </c>
      <c r="C8" s="31" t="s">
        <v>33</v>
      </c>
      <c r="D8" s="31" t="s">
        <v>103</v>
      </c>
      <c r="E8" s="31" t="s">
        <v>102</v>
      </c>
      <c r="F8" s="31" t="s">
        <v>47</v>
      </c>
      <c r="G8" s="31" t="s">
        <v>85</v>
      </c>
      <c r="H8" s="31" t="s">
        <v>217</v>
      </c>
      <c r="I8" s="31" t="s">
        <v>216</v>
      </c>
      <c r="J8" s="31" t="s">
        <v>94</v>
      </c>
      <c r="K8" s="31" t="s">
        <v>43</v>
      </c>
      <c r="L8" s="31" t="s">
        <v>168</v>
      </c>
      <c r="M8" s="32" t="s">
        <v>170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224</v>
      </c>
      <c r="I9" s="33"/>
      <c r="J9" s="33" t="s">
        <v>220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165</v>
      </c>
      <c r="C1" s="80" t="s" vm="1">
        <v>233</v>
      </c>
    </row>
    <row r="2" spans="2:55">
      <c r="B2" s="58" t="s">
        <v>164</v>
      </c>
      <c r="C2" s="80" t="s">
        <v>234</v>
      </c>
    </row>
    <row r="3" spans="2:55">
      <c r="B3" s="58" t="s">
        <v>166</v>
      </c>
      <c r="C3" s="80" t="s">
        <v>235</v>
      </c>
    </row>
    <row r="4" spans="2:55">
      <c r="B4" s="58" t="s">
        <v>167</v>
      </c>
      <c r="C4" s="80">
        <v>2146</v>
      </c>
    </row>
    <row r="6" spans="2:55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80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78.75">
      <c r="B8" s="23" t="s">
        <v>101</v>
      </c>
      <c r="C8" s="31" t="s">
        <v>33</v>
      </c>
      <c r="D8" s="31" t="s">
        <v>85</v>
      </c>
      <c r="E8" s="31" t="s">
        <v>86</v>
      </c>
      <c r="F8" s="31" t="s">
        <v>217</v>
      </c>
      <c r="G8" s="31" t="s">
        <v>216</v>
      </c>
      <c r="H8" s="31" t="s">
        <v>94</v>
      </c>
      <c r="I8" s="31" t="s">
        <v>43</v>
      </c>
      <c r="J8" s="31" t="s">
        <v>168</v>
      </c>
      <c r="K8" s="32" t="s">
        <v>170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224</v>
      </c>
      <c r="G9" s="33"/>
      <c r="H9" s="33" t="s">
        <v>220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82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2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165</v>
      </c>
      <c r="C1" s="80" t="s" vm="1">
        <v>233</v>
      </c>
    </row>
    <row r="2" spans="2:59">
      <c r="B2" s="58" t="s">
        <v>164</v>
      </c>
      <c r="C2" s="80" t="s">
        <v>234</v>
      </c>
    </row>
    <row r="3" spans="2:59">
      <c r="B3" s="58" t="s">
        <v>166</v>
      </c>
      <c r="C3" s="80" t="s">
        <v>235</v>
      </c>
    </row>
    <row r="4" spans="2:59">
      <c r="B4" s="58" t="s">
        <v>167</v>
      </c>
      <c r="C4" s="80">
        <v>2146</v>
      </c>
    </row>
    <row r="6" spans="2:59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9" ht="26.25" customHeight="1">
      <c r="B7" s="137" t="s">
        <v>81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9" s="3" customFormat="1" ht="78.75">
      <c r="B8" s="23" t="s">
        <v>101</v>
      </c>
      <c r="C8" s="31" t="s">
        <v>33</v>
      </c>
      <c r="D8" s="31" t="s">
        <v>47</v>
      </c>
      <c r="E8" s="31" t="s">
        <v>85</v>
      </c>
      <c r="F8" s="31" t="s">
        <v>86</v>
      </c>
      <c r="G8" s="31" t="s">
        <v>217</v>
      </c>
      <c r="H8" s="31" t="s">
        <v>216</v>
      </c>
      <c r="I8" s="31" t="s">
        <v>94</v>
      </c>
      <c r="J8" s="31" t="s">
        <v>43</v>
      </c>
      <c r="K8" s="31" t="s">
        <v>168</v>
      </c>
      <c r="L8" s="32" t="s">
        <v>170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2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2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2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68</v>
      </c>
      <c r="C6" s="14" t="s">
        <v>33</v>
      </c>
      <c r="E6" s="14" t="s">
        <v>102</v>
      </c>
      <c r="I6" s="14" t="s">
        <v>15</v>
      </c>
      <c r="J6" s="14" t="s">
        <v>48</v>
      </c>
      <c r="M6" s="14" t="s">
        <v>85</v>
      </c>
      <c r="Q6" s="14" t="s">
        <v>17</v>
      </c>
      <c r="R6" s="14" t="s">
        <v>19</v>
      </c>
      <c r="U6" s="14" t="s">
        <v>44</v>
      </c>
      <c r="W6" s="15" t="s">
        <v>42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70</v>
      </c>
      <c r="C8" s="31" t="s">
        <v>33</v>
      </c>
      <c r="D8" s="31" t="s">
        <v>105</v>
      </c>
      <c r="I8" s="31" t="s">
        <v>15</v>
      </c>
      <c r="J8" s="31" t="s">
        <v>48</v>
      </c>
      <c r="K8" s="31" t="s">
        <v>86</v>
      </c>
      <c r="L8" s="31" t="s">
        <v>18</v>
      </c>
      <c r="M8" s="31" t="s">
        <v>85</v>
      </c>
      <c r="Q8" s="31" t="s">
        <v>17</v>
      </c>
      <c r="R8" s="31" t="s">
        <v>19</v>
      </c>
      <c r="S8" s="31" t="s">
        <v>0</v>
      </c>
      <c r="T8" s="31" t="s">
        <v>89</v>
      </c>
      <c r="U8" s="31" t="s">
        <v>44</v>
      </c>
      <c r="V8" s="31" t="s">
        <v>43</v>
      </c>
      <c r="W8" s="32" t="s">
        <v>96</v>
      </c>
    </row>
    <row r="9" spans="2:25" ht="31.5">
      <c r="B9" s="50" t="str">
        <f>'תעודות חוב מסחריות '!B7:T7</f>
        <v>2. תעודות חוב מסחריות</v>
      </c>
      <c r="C9" s="14" t="s">
        <v>33</v>
      </c>
      <c r="D9" s="14" t="s">
        <v>105</v>
      </c>
      <c r="E9" s="43" t="s">
        <v>102</v>
      </c>
      <c r="G9" s="14" t="s">
        <v>47</v>
      </c>
      <c r="I9" s="14" t="s">
        <v>15</v>
      </c>
      <c r="J9" s="14" t="s">
        <v>48</v>
      </c>
      <c r="K9" s="14" t="s">
        <v>86</v>
      </c>
      <c r="L9" s="14" t="s">
        <v>18</v>
      </c>
      <c r="M9" s="14" t="s">
        <v>85</v>
      </c>
      <c r="Q9" s="14" t="s">
        <v>17</v>
      </c>
      <c r="R9" s="14" t="s">
        <v>19</v>
      </c>
      <c r="S9" s="14" t="s">
        <v>0</v>
      </c>
      <c r="T9" s="14" t="s">
        <v>89</v>
      </c>
      <c r="U9" s="14" t="s">
        <v>44</v>
      </c>
      <c r="V9" s="14" t="s">
        <v>43</v>
      </c>
      <c r="W9" s="40" t="s">
        <v>96</v>
      </c>
    </row>
    <row r="10" spans="2:25" ht="31.5">
      <c r="B10" s="50" t="str">
        <f>'אג"ח קונצרני'!B7:U7</f>
        <v>3. אג"ח קונצרני</v>
      </c>
      <c r="C10" s="31" t="s">
        <v>33</v>
      </c>
      <c r="D10" s="14" t="s">
        <v>105</v>
      </c>
      <c r="E10" s="43" t="s">
        <v>102</v>
      </c>
      <c r="G10" s="31" t="s">
        <v>47</v>
      </c>
      <c r="I10" s="31" t="s">
        <v>15</v>
      </c>
      <c r="J10" s="31" t="s">
        <v>48</v>
      </c>
      <c r="K10" s="31" t="s">
        <v>86</v>
      </c>
      <c r="L10" s="31" t="s">
        <v>18</v>
      </c>
      <c r="M10" s="31" t="s">
        <v>85</v>
      </c>
      <c r="Q10" s="31" t="s">
        <v>17</v>
      </c>
      <c r="R10" s="31" t="s">
        <v>19</v>
      </c>
      <c r="S10" s="31" t="s">
        <v>0</v>
      </c>
      <c r="T10" s="31" t="s">
        <v>89</v>
      </c>
      <c r="U10" s="31" t="s">
        <v>44</v>
      </c>
      <c r="V10" s="14" t="s">
        <v>43</v>
      </c>
      <c r="W10" s="32" t="s">
        <v>96</v>
      </c>
    </row>
    <row r="11" spans="2:25" ht="31.5">
      <c r="B11" s="50" t="str">
        <f>מניות!B7</f>
        <v>4. מניות</v>
      </c>
      <c r="C11" s="31" t="s">
        <v>33</v>
      </c>
      <c r="D11" s="14" t="s">
        <v>105</v>
      </c>
      <c r="E11" s="43" t="s">
        <v>102</v>
      </c>
      <c r="H11" s="31" t="s">
        <v>85</v>
      </c>
      <c r="S11" s="31" t="s">
        <v>0</v>
      </c>
      <c r="T11" s="14" t="s">
        <v>89</v>
      </c>
      <c r="U11" s="14" t="s">
        <v>44</v>
      </c>
      <c r="V11" s="14" t="s">
        <v>43</v>
      </c>
      <c r="W11" s="15" t="s">
        <v>96</v>
      </c>
    </row>
    <row r="12" spans="2:25" ht="31.5">
      <c r="B12" s="50" t="str">
        <f>'תעודות סל'!B7:N7</f>
        <v>5. תעודות סל</v>
      </c>
      <c r="C12" s="31" t="s">
        <v>33</v>
      </c>
      <c r="D12" s="14" t="s">
        <v>105</v>
      </c>
      <c r="E12" s="43" t="s">
        <v>102</v>
      </c>
      <c r="H12" s="31" t="s">
        <v>85</v>
      </c>
      <c r="S12" s="31" t="s">
        <v>0</v>
      </c>
      <c r="T12" s="31" t="s">
        <v>89</v>
      </c>
      <c r="U12" s="31" t="s">
        <v>44</v>
      </c>
      <c r="V12" s="31" t="s">
        <v>43</v>
      </c>
      <c r="W12" s="32" t="s">
        <v>96</v>
      </c>
    </row>
    <row r="13" spans="2:25" ht="31.5">
      <c r="B13" s="50" t="str">
        <f>'קרנות נאמנות'!B7:O7</f>
        <v>6. קרנות נאמנות</v>
      </c>
      <c r="C13" s="31" t="s">
        <v>33</v>
      </c>
      <c r="D13" s="31" t="s">
        <v>105</v>
      </c>
      <c r="G13" s="31" t="s">
        <v>47</v>
      </c>
      <c r="H13" s="31" t="s">
        <v>85</v>
      </c>
      <c r="S13" s="31" t="s">
        <v>0</v>
      </c>
      <c r="T13" s="31" t="s">
        <v>89</v>
      </c>
      <c r="U13" s="31" t="s">
        <v>44</v>
      </c>
      <c r="V13" s="31" t="s">
        <v>43</v>
      </c>
      <c r="W13" s="32" t="s">
        <v>96</v>
      </c>
    </row>
    <row r="14" spans="2:25" ht="31.5">
      <c r="B14" s="50" t="str">
        <f>'כתבי אופציה'!B7:L7</f>
        <v>7. כתבי אופציה</v>
      </c>
      <c r="C14" s="31" t="s">
        <v>33</v>
      </c>
      <c r="D14" s="31" t="s">
        <v>105</v>
      </c>
      <c r="G14" s="31" t="s">
        <v>47</v>
      </c>
      <c r="H14" s="31" t="s">
        <v>85</v>
      </c>
      <c r="S14" s="31" t="s">
        <v>0</v>
      </c>
      <c r="T14" s="31" t="s">
        <v>89</v>
      </c>
      <c r="U14" s="31" t="s">
        <v>44</v>
      </c>
      <c r="V14" s="31" t="s">
        <v>43</v>
      </c>
      <c r="W14" s="32" t="s">
        <v>96</v>
      </c>
    </row>
    <row r="15" spans="2:25" ht="31.5">
      <c r="B15" s="50" t="str">
        <f>אופציות!B7</f>
        <v>8. אופציות</v>
      </c>
      <c r="C15" s="31" t="s">
        <v>33</v>
      </c>
      <c r="D15" s="31" t="s">
        <v>105</v>
      </c>
      <c r="G15" s="31" t="s">
        <v>47</v>
      </c>
      <c r="H15" s="31" t="s">
        <v>85</v>
      </c>
      <c r="S15" s="31" t="s">
        <v>0</v>
      </c>
      <c r="T15" s="31" t="s">
        <v>89</v>
      </c>
      <c r="U15" s="31" t="s">
        <v>44</v>
      </c>
      <c r="V15" s="31" t="s">
        <v>43</v>
      </c>
      <c r="W15" s="32" t="s">
        <v>96</v>
      </c>
    </row>
    <row r="16" spans="2:25" ht="31.5">
      <c r="B16" s="50" t="str">
        <f>'חוזים עתידיים'!B7:I7</f>
        <v>9. חוזים עתידיים</v>
      </c>
      <c r="C16" s="31" t="s">
        <v>33</v>
      </c>
      <c r="D16" s="31" t="s">
        <v>105</v>
      </c>
      <c r="G16" s="31" t="s">
        <v>47</v>
      </c>
      <c r="H16" s="31" t="s">
        <v>85</v>
      </c>
      <c r="S16" s="31" t="s">
        <v>0</v>
      </c>
      <c r="T16" s="32" t="s">
        <v>89</v>
      </c>
    </row>
    <row r="17" spans="2:25" ht="31.5">
      <c r="B17" s="50" t="str">
        <f>'מוצרים מובנים'!B7:Q7</f>
        <v>10. מוצרים מובנים</v>
      </c>
      <c r="C17" s="31" t="s">
        <v>33</v>
      </c>
      <c r="F17" s="14" t="s">
        <v>36</v>
      </c>
      <c r="I17" s="31" t="s">
        <v>15</v>
      </c>
      <c r="J17" s="31" t="s">
        <v>48</v>
      </c>
      <c r="K17" s="31" t="s">
        <v>86</v>
      </c>
      <c r="L17" s="31" t="s">
        <v>18</v>
      </c>
      <c r="M17" s="31" t="s">
        <v>85</v>
      </c>
      <c r="Q17" s="31" t="s">
        <v>17</v>
      </c>
      <c r="R17" s="31" t="s">
        <v>19</v>
      </c>
      <c r="S17" s="31" t="s">
        <v>0</v>
      </c>
      <c r="T17" s="31" t="s">
        <v>89</v>
      </c>
      <c r="U17" s="31" t="s">
        <v>44</v>
      </c>
      <c r="V17" s="31" t="s">
        <v>43</v>
      </c>
      <c r="W17" s="32" t="s">
        <v>96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48</v>
      </c>
      <c r="K19" s="31" t="s">
        <v>86</v>
      </c>
      <c r="L19" s="31" t="s">
        <v>18</v>
      </c>
      <c r="M19" s="31" t="s">
        <v>85</v>
      </c>
      <c r="Q19" s="31" t="s">
        <v>17</v>
      </c>
      <c r="R19" s="31" t="s">
        <v>19</v>
      </c>
      <c r="S19" s="31" t="s">
        <v>0</v>
      </c>
      <c r="T19" s="31" t="s">
        <v>89</v>
      </c>
      <c r="U19" s="31" t="s">
        <v>94</v>
      </c>
      <c r="V19" s="31" t="s">
        <v>43</v>
      </c>
      <c r="W19" s="32" t="s">
        <v>96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33</v>
      </c>
      <c r="D20" s="43" t="s">
        <v>103</v>
      </c>
      <c r="E20" s="43" t="s">
        <v>102</v>
      </c>
      <c r="G20" s="31" t="s">
        <v>47</v>
      </c>
      <c r="I20" s="31" t="s">
        <v>15</v>
      </c>
      <c r="J20" s="31" t="s">
        <v>48</v>
      </c>
      <c r="K20" s="31" t="s">
        <v>86</v>
      </c>
      <c r="L20" s="31" t="s">
        <v>18</v>
      </c>
      <c r="M20" s="31" t="s">
        <v>85</v>
      </c>
      <c r="Q20" s="31" t="s">
        <v>17</v>
      </c>
      <c r="R20" s="31" t="s">
        <v>19</v>
      </c>
      <c r="S20" s="31" t="s">
        <v>0</v>
      </c>
      <c r="T20" s="31" t="s">
        <v>89</v>
      </c>
      <c r="U20" s="31" t="s">
        <v>94</v>
      </c>
      <c r="V20" s="31" t="s">
        <v>43</v>
      </c>
      <c r="W20" s="32" t="s">
        <v>96</v>
      </c>
    </row>
    <row r="21" spans="2:25" ht="31.5">
      <c r="B21" s="50" t="str">
        <f>'לא סחיר - אג"ח קונצרני'!B7:S7</f>
        <v>3. אג"ח קונצרני</v>
      </c>
      <c r="C21" s="31" t="s">
        <v>33</v>
      </c>
      <c r="D21" s="43" t="s">
        <v>103</v>
      </c>
      <c r="E21" s="43" t="s">
        <v>102</v>
      </c>
      <c r="G21" s="31" t="s">
        <v>47</v>
      </c>
      <c r="I21" s="31" t="s">
        <v>15</v>
      </c>
      <c r="J21" s="31" t="s">
        <v>48</v>
      </c>
      <c r="K21" s="31" t="s">
        <v>86</v>
      </c>
      <c r="L21" s="31" t="s">
        <v>18</v>
      </c>
      <c r="M21" s="31" t="s">
        <v>85</v>
      </c>
      <c r="Q21" s="31" t="s">
        <v>17</v>
      </c>
      <c r="R21" s="31" t="s">
        <v>19</v>
      </c>
      <c r="S21" s="31" t="s">
        <v>0</v>
      </c>
      <c r="T21" s="31" t="s">
        <v>89</v>
      </c>
      <c r="U21" s="31" t="s">
        <v>94</v>
      </c>
      <c r="V21" s="31" t="s">
        <v>43</v>
      </c>
      <c r="W21" s="32" t="s">
        <v>96</v>
      </c>
    </row>
    <row r="22" spans="2:25" ht="31.5">
      <c r="B22" s="50" t="str">
        <f>'לא סחיר - מניות'!B7:M7</f>
        <v>4. מניות</v>
      </c>
      <c r="C22" s="31" t="s">
        <v>33</v>
      </c>
      <c r="D22" s="43" t="s">
        <v>103</v>
      </c>
      <c r="E22" s="43" t="s">
        <v>102</v>
      </c>
      <c r="G22" s="31" t="s">
        <v>47</v>
      </c>
      <c r="H22" s="31" t="s">
        <v>85</v>
      </c>
      <c r="S22" s="31" t="s">
        <v>0</v>
      </c>
      <c r="T22" s="31" t="s">
        <v>89</v>
      </c>
      <c r="U22" s="31" t="s">
        <v>94</v>
      </c>
      <c r="V22" s="31" t="s">
        <v>43</v>
      </c>
      <c r="W22" s="32" t="s">
        <v>96</v>
      </c>
    </row>
    <row r="23" spans="2:25" ht="31.5">
      <c r="B23" s="50" t="str">
        <f>'לא סחיר - קרנות השקעה'!B7:K7</f>
        <v>5. קרנות השקעה</v>
      </c>
      <c r="C23" s="31" t="s">
        <v>33</v>
      </c>
      <c r="G23" s="31" t="s">
        <v>47</v>
      </c>
      <c r="H23" s="31" t="s">
        <v>85</v>
      </c>
      <c r="K23" s="31" t="s">
        <v>86</v>
      </c>
      <c r="S23" s="31" t="s">
        <v>0</v>
      </c>
      <c r="T23" s="31" t="s">
        <v>89</v>
      </c>
      <c r="U23" s="31" t="s">
        <v>94</v>
      </c>
      <c r="V23" s="31" t="s">
        <v>43</v>
      </c>
      <c r="W23" s="32" t="s">
        <v>96</v>
      </c>
    </row>
    <row r="24" spans="2:25" ht="31.5">
      <c r="B24" s="50" t="str">
        <f>'לא סחיר - כתבי אופציה'!B7:L7</f>
        <v>6. כתבי אופציה</v>
      </c>
      <c r="C24" s="31" t="s">
        <v>33</v>
      </c>
      <c r="G24" s="31" t="s">
        <v>47</v>
      </c>
      <c r="H24" s="31" t="s">
        <v>85</v>
      </c>
      <c r="K24" s="31" t="s">
        <v>86</v>
      </c>
      <c r="S24" s="31" t="s">
        <v>0</v>
      </c>
      <c r="T24" s="31" t="s">
        <v>89</v>
      </c>
      <c r="U24" s="31" t="s">
        <v>94</v>
      </c>
      <c r="V24" s="31" t="s">
        <v>43</v>
      </c>
      <c r="W24" s="32" t="s">
        <v>96</v>
      </c>
    </row>
    <row r="25" spans="2:25" ht="31.5">
      <c r="B25" s="50" t="str">
        <f>'לא סחיר - אופציות'!B7:L7</f>
        <v>7. אופציות</v>
      </c>
      <c r="C25" s="31" t="s">
        <v>33</v>
      </c>
      <c r="G25" s="31" t="s">
        <v>47</v>
      </c>
      <c r="H25" s="31" t="s">
        <v>85</v>
      </c>
      <c r="K25" s="31" t="s">
        <v>86</v>
      </c>
      <c r="S25" s="31" t="s">
        <v>0</v>
      </c>
      <c r="T25" s="31" t="s">
        <v>89</v>
      </c>
      <c r="U25" s="31" t="s">
        <v>94</v>
      </c>
      <c r="V25" s="31" t="s">
        <v>43</v>
      </c>
      <c r="W25" s="32" t="s">
        <v>96</v>
      </c>
    </row>
    <row r="26" spans="2:25" ht="31.5">
      <c r="B26" s="50" t="str">
        <f>'לא סחיר - חוזים עתידיים'!B7:K7</f>
        <v>8. חוזים עתידיים</v>
      </c>
      <c r="C26" s="31" t="s">
        <v>33</v>
      </c>
      <c r="G26" s="31" t="s">
        <v>47</v>
      </c>
      <c r="H26" s="31" t="s">
        <v>85</v>
      </c>
      <c r="K26" s="31" t="s">
        <v>86</v>
      </c>
      <c r="S26" s="31" t="s">
        <v>0</v>
      </c>
      <c r="T26" s="31" t="s">
        <v>89</v>
      </c>
      <c r="U26" s="31" t="s">
        <v>94</v>
      </c>
      <c r="V26" s="32" t="s">
        <v>96</v>
      </c>
    </row>
    <row r="27" spans="2:25" ht="31.5">
      <c r="B27" s="50" t="str">
        <f>'לא סחיר - מוצרים מובנים'!B7:Q7</f>
        <v>9. מוצרים מובנים</v>
      </c>
      <c r="C27" s="31" t="s">
        <v>33</v>
      </c>
      <c r="F27" s="31" t="s">
        <v>36</v>
      </c>
      <c r="I27" s="31" t="s">
        <v>15</v>
      </c>
      <c r="J27" s="31" t="s">
        <v>48</v>
      </c>
      <c r="K27" s="31" t="s">
        <v>86</v>
      </c>
      <c r="L27" s="31" t="s">
        <v>18</v>
      </c>
      <c r="M27" s="31" t="s">
        <v>85</v>
      </c>
      <c r="Q27" s="31" t="s">
        <v>17</v>
      </c>
      <c r="R27" s="31" t="s">
        <v>19</v>
      </c>
      <c r="S27" s="31" t="s">
        <v>0</v>
      </c>
      <c r="T27" s="31" t="s">
        <v>89</v>
      </c>
      <c r="U27" s="31" t="s">
        <v>94</v>
      </c>
      <c r="V27" s="31" t="s">
        <v>43</v>
      </c>
      <c r="W27" s="32" t="s">
        <v>96</v>
      </c>
    </row>
    <row r="28" spans="2:25" ht="31.5">
      <c r="B28" s="54" t="str">
        <f>הלוואות!B6</f>
        <v>1.ד. הלוואות:</v>
      </c>
      <c r="C28" s="31" t="s">
        <v>33</v>
      </c>
      <c r="I28" s="31" t="s">
        <v>15</v>
      </c>
      <c r="J28" s="31" t="s">
        <v>48</v>
      </c>
      <c r="L28" s="31" t="s">
        <v>18</v>
      </c>
      <c r="M28" s="31" t="s">
        <v>85</v>
      </c>
      <c r="Q28" s="14" t="s">
        <v>29</v>
      </c>
      <c r="R28" s="31" t="s">
        <v>19</v>
      </c>
      <c r="S28" s="31" t="s">
        <v>0</v>
      </c>
      <c r="T28" s="31" t="s">
        <v>89</v>
      </c>
      <c r="U28" s="31" t="s">
        <v>94</v>
      </c>
      <c r="V28" s="32" t="s">
        <v>96</v>
      </c>
    </row>
    <row r="29" spans="2:25" ht="47.25">
      <c r="B29" s="54" t="str">
        <f>'פקדונות מעל 3 חודשים'!B6:O6</f>
        <v>1.ה. פקדונות מעל 3 חודשים:</v>
      </c>
      <c r="C29" s="31" t="s">
        <v>33</v>
      </c>
      <c r="E29" s="31" t="s">
        <v>102</v>
      </c>
      <c r="I29" s="31" t="s">
        <v>15</v>
      </c>
      <c r="J29" s="31" t="s">
        <v>48</v>
      </c>
      <c r="L29" s="31" t="s">
        <v>18</v>
      </c>
      <c r="M29" s="31" t="s">
        <v>85</v>
      </c>
      <c r="O29" s="51" t="s">
        <v>37</v>
      </c>
      <c r="P29" s="52"/>
      <c r="R29" s="31" t="s">
        <v>19</v>
      </c>
      <c r="S29" s="31" t="s">
        <v>0</v>
      </c>
      <c r="T29" s="31" t="s">
        <v>89</v>
      </c>
      <c r="U29" s="31" t="s">
        <v>94</v>
      </c>
      <c r="V29" s="32" t="s">
        <v>96</v>
      </c>
    </row>
    <row r="30" spans="2:25" ht="63">
      <c r="B30" s="54" t="str">
        <f>'זכויות מקרקעין'!B6</f>
        <v>1. ו. זכויות במקרקעין:</v>
      </c>
      <c r="C30" s="14" t="s">
        <v>39</v>
      </c>
      <c r="N30" s="51" t="s">
        <v>69</v>
      </c>
      <c r="P30" s="52" t="s">
        <v>40</v>
      </c>
      <c r="U30" s="31" t="s">
        <v>94</v>
      </c>
      <c r="V30" s="15" t="s">
        <v>42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41</v>
      </c>
      <c r="R31" s="14" t="s">
        <v>38</v>
      </c>
      <c r="U31" s="31" t="s">
        <v>94</v>
      </c>
      <c r="V31" s="15" t="s">
        <v>42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91</v>
      </c>
      <c r="Y32" s="15" t="s">
        <v>90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165</v>
      </c>
      <c r="C1" s="80" t="s" vm="1">
        <v>233</v>
      </c>
    </row>
    <row r="2" spans="2:54">
      <c r="B2" s="58" t="s">
        <v>164</v>
      </c>
      <c r="C2" s="80" t="s">
        <v>234</v>
      </c>
    </row>
    <row r="3" spans="2:54">
      <c r="B3" s="58" t="s">
        <v>166</v>
      </c>
      <c r="C3" s="80" t="s">
        <v>235</v>
      </c>
    </row>
    <row r="4" spans="2:54">
      <c r="B4" s="58" t="s">
        <v>167</v>
      </c>
      <c r="C4" s="80">
        <v>2146</v>
      </c>
    </row>
    <row r="6" spans="2:54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4" ht="26.25" customHeight="1">
      <c r="B7" s="137" t="s">
        <v>82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4" s="3" customFormat="1" ht="78.75">
      <c r="B8" s="23" t="s">
        <v>101</v>
      </c>
      <c r="C8" s="31" t="s">
        <v>33</v>
      </c>
      <c r="D8" s="31" t="s">
        <v>47</v>
      </c>
      <c r="E8" s="31" t="s">
        <v>85</v>
      </c>
      <c r="F8" s="31" t="s">
        <v>86</v>
      </c>
      <c r="G8" s="31" t="s">
        <v>217</v>
      </c>
      <c r="H8" s="31" t="s">
        <v>216</v>
      </c>
      <c r="I8" s="31" t="s">
        <v>94</v>
      </c>
      <c r="J8" s="31" t="s">
        <v>43</v>
      </c>
      <c r="K8" s="31" t="s">
        <v>168</v>
      </c>
      <c r="L8" s="32" t="s">
        <v>170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2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165</v>
      </c>
      <c r="C1" s="80" t="s" vm="1">
        <v>233</v>
      </c>
    </row>
    <row r="2" spans="2:51">
      <c r="B2" s="58" t="s">
        <v>164</v>
      </c>
      <c r="C2" s="80" t="s">
        <v>234</v>
      </c>
    </row>
    <row r="3" spans="2:51">
      <c r="B3" s="58" t="s">
        <v>166</v>
      </c>
      <c r="C3" s="80" t="s">
        <v>235</v>
      </c>
    </row>
    <row r="4" spans="2:51">
      <c r="B4" s="58" t="s">
        <v>167</v>
      </c>
      <c r="C4" s="80">
        <v>2146</v>
      </c>
    </row>
    <row r="6" spans="2:51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1" ht="26.25" customHeight="1">
      <c r="B7" s="137" t="s">
        <v>83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1" s="3" customFormat="1" ht="63">
      <c r="B8" s="23" t="s">
        <v>101</v>
      </c>
      <c r="C8" s="31" t="s">
        <v>33</v>
      </c>
      <c r="D8" s="31" t="s">
        <v>47</v>
      </c>
      <c r="E8" s="31" t="s">
        <v>85</v>
      </c>
      <c r="F8" s="31" t="s">
        <v>86</v>
      </c>
      <c r="G8" s="31" t="s">
        <v>217</v>
      </c>
      <c r="H8" s="31" t="s">
        <v>216</v>
      </c>
      <c r="I8" s="31" t="s">
        <v>94</v>
      </c>
      <c r="J8" s="31" t="s">
        <v>168</v>
      </c>
      <c r="K8" s="32" t="s">
        <v>170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15" customFormat="1" ht="18" customHeight="1">
      <c r="B11" s="84" t="s">
        <v>35</v>
      </c>
      <c r="C11" s="89"/>
      <c r="D11" s="89"/>
      <c r="E11" s="89"/>
      <c r="F11" s="89"/>
      <c r="G11" s="90"/>
      <c r="H11" s="91"/>
      <c r="I11" s="90">
        <v>-97.693140000000042</v>
      </c>
      <c r="J11" s="92">
        <v>1</v>
      </c>
      <c r="K11" s="92">
        <f>I11/'סכום נכסי הקרן'!$C$42</f>
        <v>-7.2731696845866013E-3</v>
      </c>
      <c r="AW11" s="117"/>
    </row>
    <row r="12" spans="2:51" s="117" customFormat="1" ht="19.5" customHeight="1">
      <c r="B12" s="85" t="s">
        <v>28</v>
      </c>
      <c r="C12" s="93"/>
      <c r="D12" s="93"/>
      <c r="E12" s="93"/>
      <c r="F12" s="93"/>
      <c r="G12" s="94"/>
      <c r="H12" s="95"/>
      <c r="I12" s="94">
        <v>-97.693140000000042</v>
      </c>
      <c r="J12" s="96">
        <v>1</v>
      </c>
      <c r="K12" s="96">
        <f>I12/'סכום נכסי הקרן'!$C$42</f>
        <v>-7.2731696845866013E-3</v>
      </c>
    </row>
    <row r="13" spans="2:51" s="117" customFormat="1">
      <c r="B13" s="86" t="s">
        <v>701</v>
      </c>
      <c r="C13" s="93"/>
      <c r="D13" s="93"/>
      <c r="E13" s="93"/>
      <c r="F13" s="93"/>
      <c r="G13" s="94"/>
      <c r="H13" s="95"/>
      <c r="I13" s="94">
        <v>-97.693140000000042</v>
      </c>
      <c r="J13" s="96">
        <v>1</v>
      </c>
      <c r="K13" s="96">
        <f>I13/'סכום נכסי הקרן'!$C$42</f>
        <v>-7.2731696845866013E-3</v>
      </c>
    </row>
    <row r="14" spans="2:51" s="117" customFormat="1">
      <c r="B14" s="87" t="s">
        <v>702</v>
      </c>
      <c r="C14" s="97" t="s">
        <v>703</v>
      </c>
      <c r="D14" s="98" t="s">
        <v>704</v>
      </c>
      <c r="E14" s="98" t="s">
        <v>149</v>
      </c>
      <c r="F14" s="103">
        <v>43368</v>
      </c>
      <c r="G14" s="99">
        <v>105270</v>
      </c>
      <c r="H14" s="100">
        <v>-2.9775</v>
      </c>
      <c r="I14" s="99">
        <v>-3.1344499999999997</v>
      </c>
      <c r="J14" s="101">
        <v>3.2084647908747724E-2</v>
      </c>
      <c r="K14" s="101">
        <f>I14/'סכום נכסי הקרן'!$C$42</f>
        <v>-2.3335708851053883E-4</v>
      </c>
    </row>
    <row r="15" spans="2:51" s="117" customFormat="1">
      <c r="B15" s="87" t="s">
        <v>702</v>
      </c>
      <c r="C15" s="97" t="s">
        <v>705</v>
      </c>
      <c r="D15" s="98" t="s">
        <v>704</v>
      </c>
      <c r="E15" s="98" t="s">
        <v>149</v>
      </c>
      <c r="F15" s="103">
        <v>43396</v>
      </c>
      <c r="G15" s="99">
        <v>144380</v>
      </c>
      <c r="H15" s="100">
        <v>-0.33090000000000003</v>
      </c>
      <c r="I15" s="99">
        <v>-0.47774</v>
      </c>
      <c r="J15" s="101">
        <v>4.890210305452356E-3</v>
      </c>
      <c r="K15" s="101">
        <f>I15/'סכום נכסי הקרן'!$C$42</f>
        <v>-3.5567329344869065E-5</v>
      </c>
    </row>
    <row r="16" spans="2:51" s="122" customFormat="1">
      <c r="B16" s="87" t="s">
        <v>702</v>
      </c>
      <c r="C16" s="97" t="s">
        <v>706</v>
      </c>
      <c r="D16" s="98" t="s">
        <v>704</v>
      </c>
      <c r="E16" s="98" t="s">
        <v>149</v>
      </c>
      <c r="F16" s="103">
        <v>43313</v>
      </c>
      <c r="G16" s="99">
        <v>125993</v>
      </c>
      <c r="H16" s="100">
        <v>-0.56159999999999999</v>
      </c>
      <c r="I16" s="99">
        <v>-0.70760999999999996</v>
      </c>
      <c r="J16" s="101">
        <v>7.243190258804248E-3</v>
      </c>
      <c r="K16" s="101">
        <f>I16/'סכום נכסי הקרן'!$C$42</f>
        <v>-5.2680951810028041E-5</v>
      </c>
      <c r="AW16" s="117"/>
      <c r="AY16" s="117"/>
    </row>
    <row r="17" spans="2:51" s="122" customFormat="1">
      <c r="B17" s="87" t="s">
        <v>702</v>
      </c>
      <c r="C17" s="97" t="s">
        <v>707</v>
      </c>
      <c r="D17" s="98" t="s">
        <v>704</v>
      </c>
      <c r="E17" s="98" t="s">
        <v>149</v>
      </c>
      <c r="F17" s="103">
        <v>43440</v>
      </c>
      <c r="G17" s="99">
        <v>72640</v>
      </c>
      <c r="H17" s="100">
        <v>-1.8455999999999999</v>
      </c>
      <c r="I17" s="99">
        <v>-1.3406300000000002</v>
      </c>
      <c r="J17" s="101">
        <v>1.3722867337460948E-2</v>
      </c>
      <c r="K17" s="101">
        <f>I17/'סכום נכסי הקרן'!$C$42</f>
        <v>-9.9808742704424617E-5</v>
      </c>
      <c r="AW17" s="117"/>
      <c r="AY17" s="117"/>
    </row>
    <row r="18" spans="2:51" s="122" customFormat="1">
      <c r="B18" s="87" t="s">
        <v>702</v>
      </c>
      <c r="C18" s="97" t="s">
        <v>708</v>
      </c>
      <c r="D18" s="98" t="s">
        <v>704</v>
      </c>
      <c r="E18" s="98" t="s">
        <v>149</v>
      </c>
      <c r="F18" s="103">
        <v>43402</v>
      </c>
      <c r="G18" s="99">
        <v>45400</v>
      </c>
      <c r="H18" s="100">
        <v>-0.7177</v>
      </c>
      <c r="I18" s="99">
        <v>-0.32583000000000001</v>
      </c>
      <c r="J18" s="101">
        <v>3.3352393013470535E-3</v>
      </c>
      <c r="K18" s="101">
        <f>I18/'סכום נכסי הקרן'!$C$42</f>
        <v>-2.4257761377399185E-5</v>
      </c>
      <c r="AW18" s="117"/>
      <c r="AY18" s="117"/>
    </row>
    <row r="19" spans="2:51" s="117" customFormat="1">
      <c r="B19" s="87" t="s">
        <v>702</v>
      </c>
      <c r="C19" s="97" t="s">
        <v>709</v>
      </c>
      <c r="D19" s="98" t="s">
        <v>704</v>
      </c>
      <c r="E19" s="98" t="s">
        <v>149</v>
      </c>
      <c r="F19" s="103">
        <v>43425</v>
      </c>
      <c r="G19" s="99">
        <v>54480</v>
      </c>
      <c r="H19" s="100">
        <v>-1.714</v>
      </c>
      <c r="I19" s="99">
        <v>-0.93379999999999996</v>
      </c>
      <c r="J19" s="101">
        <v>9.5585012417453222E-3</v>
      </c>
      <c r="K19" s="101">
        <f>I19/'סכום נכסי הקרן'!$C$42</f>
        <v>-6.9520601461545457E-5</v>
      </c>
    </row>
    <row r="20" spans="2:51" s="117" customFormat="1">
      <c r="B20" s="87" t="s">
        <v>702</v>
      </c>
      <c r="C20" s="97" t="s">
        <v>710</v>
      </c>
      <c r="D20" s="98" t="s">
        <v>704</v>
      </c>
      <c r="E20" s="98" t="s">
        <v>149</v>
      </c>
      <c r="F20" s="103">
        <v>43349</v>
      </c>
      <c r="G20" s="99">
        <v>225196.79999999999</v>
      </c>
      <c r="H20" s="100">
        <v>-2.8786</v>
      </c>
      <c r="I20" s="99">
        <v>-6.4824700000000002</v>
      </c>
      <c r="J20" s="101">
        <v>6.6355426798647241E-2</v>
      </c>
      <c r="K20" s="101">
        <f>I20/'סכום נכסי הקרן'!$C$42</f>
        <v>-4.8261427859972654E-4</v>
      </c>
    </row>
    <row r="21" spans="2:51" s="117" customFormat="1">
      <c r="B21" s="87" t="s">
        <v>702</v>
      </c>
      <c r="C21" s="97" t="s">
        <v>711</v>
      </c>
      <c r="D21" s="98" t="s">
        <v>704</v>
      </c>
      <c r="E21" s="98" t="s">
        <v>149</v>
      </c>
      <c r="F21" s="103">
        <v>43269</v>
      </c>
      <c r="G21" s="99">
        <v>105960</v>
      </c>
      <c r="H21" s="100">
        <v>-2.3073000000000001</v>
      </c>
      <c r="I21" s="99">
        <v>-2.4448300000000001</v>
      </c>
      <c r="J21" s="101">
        <v>2.5025605687359408E-2</v>
      </c>
      <c r="K21" s="101">
        <f>I21/'סכום נכסי הקרן'!$C$42</f>
        <v>-1.820154766237205E-4</v>
      </c>
    </row>
    <row r="22" spans="2:51" s="117" customFormat="1">
      <c r="B22" s="87" t="s">
        <v>702</v>
      </c>
      <c r="C22" s="97" t="s">
        <v>712</v>
      </c>
      <c r="D22" s="98" t="s">
        <v>704</v>
      </c>
      <c r="E22" s="98" t="s">
        <v>149</v>
      </c>
      <c r="F22" s="103">
        <v>43360</v>
      </c>
      <c r="G22" s="99">
        <v>88075</v>
      </c>
      <c r="H22" s="100">
        <v>-2.7530999999999999</v>
      </c>
      <c r="I22" s="99">
        <v>-2.42475</v>
      </c>
      <c r="J22" s="101">
        <v>2.4820064131422112E-2</v>
      </c>
      <c r="K22" s="101">
        <f>I22/'סכום נכסי הקרן'!$C$42</f>
        <v>-1.8052053801015459E-4</v>
      </c>
    </row>
    <row r="23" spans="2:51" s="117" customFormat="1">
      <c r="B23" s="87" t="s">
        <v>702</v>
      </c>
      <c r="C23" s="97" t="s">
        <v>713</v>
      </c>
      <c r="D23" s="98" t="s">
        <v>704</v>
      </c>
      <c r="E23" s="98" t="s">
        <v>149</v>
      </c>
      <c r="F23" s="103">
        <v>43444</v>
      </c>
      <c r="G23" s="99">
        <v>138016</v>
      </c>
      <c r="H23" s="100">
        <v>-1.9893000000000001</v>
      </c>
      <c r="I23" s="99">
        <v>-2.7454899999999998</v>
      </c>
      <c r="J23" s="101">
        <v>2.8103201514456375E-2</v>
      </c>
      <c r="K23" s="101">
        <f>I23/'סכום נכסי הקרן'!$C$42</f>
        <v>-2.0439935329477236E-4</v>
      </c>
    </row>
    <row r="24" spans="2:51" s="117" customFormat="1">
      <c r="B24" s="87" t="s">
        <v>702</v>
      </c>
      <c r="C24" s="97" t="s">
        <v>714</v>
      </c>
      <c r="D24" s="98" t="s">
        <v>704</v>
      </c>
      <c r="E24" s="98" t="s">
        <v>149</v>
      </c>
      <c r="F24" s="103">
        <v>43265</v>
      </c>
      <c r="G24" s="99">
        <v>105165</v>
      </c>
      <c r="H24" s="100">
        <v>-3.2658</v>
      </c>
      <c r="I24" s="99">
        <v>-3.43452</v>
      </c>
      <c r="J24" s="101">
        <v>3.5156204417219047E-2</v>
      </c>
      <c r="K24" s="101">
        <f>I24/'סכום נכסי הקרן'!$C$42</f>
        <v>-2.5569704019244712E-4</v>
      </c>
    </row>
    <row r="25" spans="2:51" s="117" customFormat="1">
      <c r="B25" s="87" t="s">
        <v>702</v>
      </c>
      <c r="C25" s="97" t="s">
        <v>715</v>
      </c>
      <c r="D25" s="98" t="s">
        <v>704</v>
      </c>
      <c r="E25" s="98" t="s">
        <v>149</v>
      </c>
      <c r="F25" s="103">
        <v>43342</v>
      </c>
      <c r="G25" s="99">
        <v>105990</v>
      </c>
      <c r="H25" s="100">
        <v>-2.2784</v>
      </c>
      <c r="I25" s="99">
        <v>-2.4148400000000003</v>
      </c>
      <c r="J25" s="101">
        <v>2.4718624050777765E-2</v>
      </c>
      <c r="K25" s="101">
        <f>I25/'סכום נכסי הקרן'!$C$42</f>
        <v>-1.7978274709081011E-4</v>
      </c>
    </row>
    <row r="26" spans="2:51" s="117" customFormat="1">
      <c r="B26" s="87" t="s">
        <v>702</v>
      </c>
      <c r="C26" s="97" t="s">
        <v>716</v>
      </c>
      <c r="D26" s="98" t="s">
        <v>704</v>
      </c>
      <c r="E26" s="98" t="s">
        <v>149</v>
      </c>
      <c r="F26" s="103">
        <v>43388</v>
      </c>
      <c r="G26" s="99">
        <v>108960</v>
      </c>
      <c r="H26" s="100">
        <v>1.5226999999999999</v>
      </c>
      <c r="I26" s="99">
        <v>1.6591500000000001</v>
      </c>
      <c r="J26" s="101">
        <v>-1.6983280504649551E-2</v>
      </c>
      <c r="K26" s="101">
        <f>I26/'סכום נכסי הקרן'!$C$42</f>
        <v>1.2352228091124776E-4</v>
      </c>
    </row>
    <row r="27" spans="2:51" s="117" customFormat="1">
      <c r="B27" s="87" t="s">
        <v>702</v>
      </c>
      <c r="C27" s="97" t="s">
        <v>717</v>
      </c>
      <c r="D27" s="98" t="s">
        <v>704</v>
      </c>
      <c r="E27" s="98" t="s">
        <v>149</v>
      </c>
      <c r="F27" s="103">
        <v>43423</v>
      </c>
      <c r="G27" s="99">
        <v>181880</v>
      </c>
      <c r="H27" s="100">
        <v>0.61460000000000004</v>
      </c>
      <c r="I27" s="99">
        <v>1.1178599999999999</v>
      </c>
      <c r="J27" s="101">
        <v>-1.1442563930282099E-2</v>
      </c>
      <c r="K27" s="101">
        <f>I27/'סכום נכסי הקרן'!$C$42</f>
        <v>8.3223709091671881E-5</v>
      </c>
    </row>
    <row r="28" spans="2:51" s="117" customFormat="1">
      <c r="B28" s="87" t="s">
        <v>702</v>
      </c>
      <c r="C28" s="97" t="s">
        <v>718</v>
      </c>
      <c r="D28" s="98" t="s">
        <v>704</v>
      </c>
      <c r="E28" s="98" t="s">
        <v>149</v>
      </c>
      <c r="F28" s="103">
        <v>43258</v>
      </c>
      <c r="G28" s="99">
        <v>52186.5</v>
      </c>
      <c r="H28" s="100">
        <v>-4.0491999999999999</v>
      </c>
      <c r="I28" s="99">
        <v>-2.1131199999999999</v>
      </c>
      <c r="J28" s="101">
        <v>2.1630177922421154E-2</v>
      </c>
      <c r="K28" s="101">
        <f>I28/'סכום נכסי הקרן'!$C$42</f>
        <v>-1.5731995433756793E-4</v>
      </c>
    </row>
    <row r="29" spans="2:51" s="117" customFormat="1">
      <c r="B29" s="87" t="s">
        <v>702</v>
      </c>
      <c r="C29" s="97" t="s">
        <v>719</v>
      </c>
      <c r="D29" s="98" t="s">
        <v>704</v>
      </c>
      <c r="E29" s="98" t="s">
        <v>149</v>
      </c>
      <c r="F29" s="103">
        <v>43339</v>
      </c>
      <c r="G29" s="99">
        <v>106890</v>
      </c>
      <c r="H29" s="100">
        <v>-1.5999000000000001</v>
      </c>
      <c r="I29" s="99">
        <v>-1.7101300000000001</v>
      </c>
      <c r="J29" s="101">
        <v>1.7505118578438561E-2</v>
      </c>
      <c r="K29" s="101">
        <f>I29/'סכום נכסי הקרן'!$C$42</f>
        <v>-1.2731769776979306E-4</v>
      </c>
    </row>
    <row r="30" spans="2:51" s="117" customFormat="1">
      <c r="B30" s="87" t="s">
        <v>702</v>
      </c>
      <c r="C30" s="97" t="s">
        <v>720</v>
      </c>
      <c r="D30" s="98" t="s">
        <v>704</v>
      </c>
      <c r="E30" s="98" t="s">
        <v>149</v>
      </c>
      <c r="F30" s="103">
        <v>43481</v>
      </c>
      <c r="G30" s="99">
        <v>134731.79999999999</v>
      </c>
      <c r="H30" s="100">
        <v>0.58679999999999999</v>
      </c>
      <c r="I30" s="99">
        <v>0.79061000000000003</v>
      </c>
      <c r="J30" s="101">
        <v>-8.0927893197004393E-3</v>
      </c>
      <c r="K30" s="101">
        <f>I30/'סכום נכסי הקרן'!$C$42</f>
        <v>5.8860229943791454E-5</v>
      </c>
    </row>
    <row r="31" spans="2:51" s="117" customFormat="1">
      <c r="B31" s="87" t="s">
        <v>702</v>
      </c>
      <c r="C31" s="97" t="s">
        <v>721</v>
      </c>
      <c r="D31" s="98" t="s">
        <v>704</v>
      </c>
      <c r="E31" s="98" t="s">
        <v>149</v>
      </c>
      <c r="F31" s="103">
        <v>43255</v>
      </c>
      <c r="G31" s="99">
        <v>1304118.3999999999</v>
      </c>
      <c r="H31" s="100">
        <v>-4.37</v>
      </c>
      <c r="I31" s="99">
        <v>-56.990559999999995</v>
      </c>
      <c r="J31" s="101">
        <v>0.58336296693913181</v>
      </c>
      <c r="K31" s="101">
        <f>I31/'סכום נכסי הקרן'!$C$42</f>
        <v>-4.2428978462521888E-3</v>
      </c>
    </row>
    <row r="32" spans="2:51" s="117" customFormat="1">
      <c r="B32" s="87" t="s">
        <v>702</v>
      </c>
      <c r="C32" s="97" t="s">
        <v>722</v>
      </c>
      <c r="D32" s="98" t="s">
        <v>704</v>
      </c>
      <c r="E32" s="98" t="s">
        <v>149</v>
      </c>
      <c r="F32" s="103">
        <v>43493</v>
      </c>
      <c r="G32" s="99">
        <v>145812</v>
      </c>
      <c r="H32" s="100">
        <v>0.69310000000000005</v>
      </c>
      <c r="I32" s="99">
        <v>1.01065</v>
      </c>
      <c r="J32" s="101">
        <v>-1.0345148083069083E-2</v>
      </c>
      <c r="K32" s="101">
        <f>I32/'סכום נכסי הקרן'!$C$42</f>
        <v>7.5242017420337249E-5</v>
      </c>
    </row>
    <row r="33" spans="2:11" s="117" customFormat="1">
      <c r="B33" s="87" t="s">
        <v>702</v>
      </c>
      <c r="C33" s="97" t="s">
        <v>723</v>
      </c>
      <c r="D33" s="98" t="s">
        <v>704</v>
      </c>
      <c r="E33" s="98" t="s">
        <v>149</v>
      </c>
      <c r="F33" s="103">
        <v>43454</v>
      </c>
      <c r="G33" s="99">
        <v>108960</v>
      </c>
      <c r="H33" s="100">
        <v>-2.6827999999999999</v>
      </c>
      <c r="I33" s="99">
        <v>-2.9232199999999997</v>
      </c>
      <c r="J33" s="101">
        <v>2.9922469479433236E-2</v>
      </c>
      <c r="K33" s="101">
        <f>I33/'סכום נכסי הקרן'!$C$42</f>
        <v>-2.1763119790578166E-4</v>
      </c>
    </row>
    <row r="34" spans="2:11" s="117" customFormat="1">
      <c r="B34" s="87" t="s">
        <v>702</v>
      </c>
      <c r="C34" s="97" t="s">
        <v>724</v>
      </c>
      <c r="D34" s="98" t="s">
        <v>704</v>
      </c>
      <c r="E34" s="98" t="s">
        <v>149</v>
      </c>
      <c r="F34" s="103">
        <v>43493</v>
      </c>
      <c r="G34" s="99">
        <v>164025</v>
      </c>
      <c r="H34" s="100">
        <v>0.68500000000000005</v>
      </c>
      <c r="I34" s="99">
        <v>1.1234900000000001</v>
      </c>
      <c r="J34" s="101">
        <v>-1.150019336055735E-2</v>
      </c>
      <c r="K34" s="101">
        <f>I34/'סכום נכסי הקרן'!$C$42</f>
        <v>8.3642857716889832E-5</v>
      </c>
    </row>
    <row r="35" spans="2:11" s="117" customFormat="1">
      <c r="B35" s="87" t="s">
        <v>702</v>
      </c>
      <c r="C35" s="97" t="s">
        <v>725</v>
      </c>
      <c r="D35" s="98" t="s">
        <v>704</v>
      </c>
      <c r="E35" s="98" t="s">
        <v>149</v>
      </c>
      <c r="F35" s="103">
        <v>43480</v>
      </c>
      <c r="G35" s="99">
        <v>69008</v>
      </c>
      <c r="H35" s="100">
        <v>-0.39560000000000001</v>
      </c>
      <c r="I35" s="99">
        <v>-0.27302999999999999</v>
      </c>
      <c r="J35" s="101">
        <v>2.794771465017911E-3</v>
      </c>
      <c r="K35" s="101">
        <f>I35/'סכום נכסי הקרן'!$C$42</f>
        <v>-2.0326847094715954E-5</v>
      </c>
    </row>
    <row r="36" spans="2:11" s="117" customFormat="1">
      <c r="B36" s="87" t="s">
        <v>702</v>
      </c>
      <c r="C36" s="97" t="s">
        <v>726</v>
      </c>
      <c r="D36" s="98" t="s">
        <v>704</v>
      </c>
      <c r="E36" s="98" t="s">
        <v>149</v>
      </c>
      <c r="F36" s="103">
        <v>43514</v>
      </c>
      <c r="G36" s="99">
        <v>25191.599999999999</v>
      </c>
      <c r="H36" s="100">
        <v>-0.58960000000000001</v>
      </c>
      <c r="I36" s="99">
        <v>-0.14852000000000001</v>
      </c>
      <c r="J36" s="101">
        <v>1.5202705123409889E-3</v>
      </c>
      <c r="K36" s="101">
        <f>I36/'סכום נכסי הקרן'!$C$42</f>
        <v>-1.1057185402729422E-5</v>
      </c>
    </row>
    <row r="37" spans="2:11" s="117" customFormat="1">
      <c r="B37" s="87" t="s">
        <v>702</v>
      </c>
      <c r="C37" s="97" t="s">
        <v>727</v>
      </c>
      <c r="D37" s="98" t="s">
        <v>704</v>
      </c>
      <c r="E37" s="98" t="s">
        <v>149</v>
      </c>
      <c r="F37" s="103">
        <v>43517</v>
      </c>
      <c r="G37" s="99">
        <v>2040421.1</v>
      </c>
      <c r="H37" s="100">
        <v>-0.51639999999999997</v>
      </c>
      <c r="I37" s="99">
        <v>-10.536430000000001</v>
      </c>
      <c r="J37" s="101">
        <v>0.10785230160480047</v>
      </c>
      <c r="K37" s="101">
        <f>I37/'סכום נכסי הקרן'!$C$42</f>
        <v>-7.8442809044492563E-4</v>
      </c>
    </row>
    <row r="38" spans="2:11" s="117" customFormat="1">
      <c r="B38" s="87" t="s">
        <v>702</v>
      </c>
      <c r="C38" s="97" t="s">
        <v>728</v>
      </c>
      <c r="D38" s="98" t="s">
        <v>704</v>
      </c>
      <c r="E38" s="98" t="s">
        <v>149</v>
      </c>
      <c r="F38" s="103">
        <v>43522</v>
      </c>
      <c r="G38" s="99">
        <v>181911.1</v>
      </c>
      <c r="H38" s="100">
        <v>-0.49459999999999998</v>
      </c>
      <c r="I38" s="99">
        <v>-0.89982000000000006</v>
      </c>
      <c r="J38" s="101">
        <v>9.2106774334410751E-3</v>
      </c>
      <c r="K38" s="101">
        <f>I38/'סכום נכסי הקרן'!$C$42</f>
        <v>-6.6990819883409557E-5</v>
      </c>
    </row>
    <row r="39" spans="2:11" s="117" customFormat="1">
      <c r="B39" s="87" t="s">
        <v>702</v>
      </c>
      <c r="C39" s="97" t="s">
        <v>729</v>
      </c>
      <c r="D39" s="98" t="s">
        <v>704</v>
      </c>
      <c r="E39" s="98" t="s">
        <v>149</v>
      </c>
      <c r="F39" s="103">
        <v>43523</v>
      </c>
      <c r="G39" s="99">
        <v>156176</v>
      </c>
      <c r="H39" s="100">
        <v>0.63370000000000004</v>
      </c>
      <c r="I39" s="99">
        <v>0.98971000000000009</v>
      </c>
      <c r="J39" s="101">
        <v>-1.0130803452524912E-2</v>
      </c>
      <c r="K39" s="101">
        <f>I39/'סכום נכסי הקרן'!$C$42</f>
        <v>7.3683052551409478E-5</v>
      </c>
    </row>
    <row r="40" spans="2:11" s="117" customFormat="1">
      <c r="B40" s="87" t="s">
        <v>702</v>
      </c>
      <c r="C40" s="97" t="s">
        <v>730</v>
      </c>
      <c r="D40" s="98" t="s">
        <v>704</v>
      </c>
      <c r="E40" s="98" t="s">
        <v>149</v>
      </c>
      <c r="F40" s="103">
        <v>43537</v>
      </c>
      <c r="G40" s="99">
        <v>57521.599999999999</v>
      </c>
      <c r="H40" s="100">
        <v>-0.69299999999999995</v>
      </c>
      <c r="I40" s="99">
        <v>-0.39865</v>
      </c>
      <c r="J40" s="101">
        <v>4.0806345256176619E-3</v>
      </c>
      <c r="K40" s="101">
        <f>I40/'סכום נכסי הקרן'!$C$42</f>
        <v>-2.9679147325599808E-5</v>
      </c>
    </row>
    <row r="41" spans="2:11" s="117" customFormat="1">
      <c r="B41" s="87" t="s">
        <v>702</v>
      </c>
      <c r="C41" s="97" t="s">
        <v>731</v>
      </c>
      <c r="D41" s="98" t="s">
        <v>704</v>
      </c>
      <c r="E41" s="98" t="s">
        <v>149</v>
      </c>
      <c r="F41" s="103">
        <v>43543</v>
      </c>
      <c r="G41" s="99">
        <v>114432</v>
      </c>
      <c r="H41" s="100">
        <v>-0.86750000000000005</v>
      </c>
      <c r="I41" s="99">
        <v>-0.9926799999999999</v>
      </c>
      <c r="J41" s="101">
        <v>1.0161204768318425E-2</v>
      </c>
      <c r="K41" s="101">
        <f>I41/'סכום נכסי הקרן'!$C$42</f>
        <v>-7.3904166479810395E-5</v>
      </c>
    </row>
    <row r="42" spans="2:11" s="117" customFormat="1">
      <c r="B42" s="87" t="s">
        <v>702</v>
      </c>
      <c r="C42" s="97" t="s">
        <v>732</v>
      </c>
      <c r="D42" s="98" t="s">
        <v>704</v>
      </c>
      <c r="E42" s="98" t="s">
        <v>149</v>
      </c>
      <c r="F42" s="103">
        <v>43549</v>
      </c>
      <c r="G42" s="99">
        <v>187709.6</v>
      </c>
      <c r="H42" s="100">
        <v>-0.28310000000000002</v>
      </c>
      <c r="I42" s="99">
        <v>-0.53149000000000002</v>
      </c>
      <c r="J42" s="101">
        <v>5.4404024683821174E-3</v>
      </c>
      <c r="K42" s="101">
        <f>I42/'סכום נכסי הקרן'!$C$42</f>
        <v>-3.9568970304986936E-5</v>
      </c>
    </row>
    <row r="43" spans="2:11" s="117" customFormat="1">
      <c r="B43" s="119"/>
    </row>
    <row r="44" spans="2:11" s="117" customFormat="1">
      <c r="B44" s="119"/>
    </row>
    <row r="45" spans="2:11" s="117" customFormat="1">
      <c r="B45" s="119"/>
    </row>
    <row r="46" spans="2:11" s="117" customFormat="1">
      <c r="B46" s="120" t="s">
        <v>232</v>
      </c>
    </row>
    <row r="47" spans="2:11" s="117" customFormat="1">
      <c r="B47" s="120" t="s">
        <v>97</v>
      </c>
    </row>
    <row r="48" spans="2:11" s="117" customFormat="1">
      <c r="B48" s="120" t="s">
        <v>215</v>
      </c>
    </row>
    <row r="49" spans="2:2" s="117" customFormat="1">
      <c r="B49" s="120" t="s">
        <v>223</v>
      </c>
    </row>
    <row r="50" spans="2:2" s="117" customFormat="1">
      <c r="B50" s="119"/>
    </row>
    <row r="51" spans="2:2" s="117" customFormat="1">
      <c r="B51" s="119"/>
    </row>
    <row r="52" spans="2:2" s="117" customFormat="1">
      <c r="B52" s="119"/>
    </row>
    <row r="53" spans="2:2" s="117" customFormat="1">
      <c r="B53" s="119"/>
    </row>
    <row r="54" spans="2:2" s="117" customFormat="1">
      <c r="B54" s="119"/>
    </row>
    <row r="55" spans="2:2" s="117" customFormat="1">
      <c r="B55" s="119"/>
    </row>
    <row r="56" spans="2:2" s="117" customFormat="1">
      <c r="B56" s="119"/>
    </row>
    <row r="57" spans="2:2" s="117" customFormat="1">
      <c r="B57" s="119"/>
    </row>
    <row r="58" spans="2:2" s="117" customFormat="1">
      <c r="B58" s="119"/>
    </row>
    <row r="59" spans="2:2" s="117" customFormat="1">
      <c r="B59" s="119"/>
    </row>
    <row r="60" spans="2:2" s="117" customFormat="1">
      <c r="B60" s="119"/>
    </row>
    <row r="61" spans="2:2" s="117" customFormat="1">
      <c r="B61" s="119"/>
    </row>
    <row r="62" spans="2:2" s="117" customFormat="1">
      <c r="B62" s="119"/>
    </row>
    <row r="63" spans="2:2" s="117" customFormat="1">
      <c r="B63" s="119"/>
    </row>
    <row r="64" spans="2:2" s="117" customFormat="1">
      <c r="B64" s="119"/>
    </row>
    <row r="65" spans="2:2" s="117" customFormat="1">
      <c r="B65" s="119"/>
    </row>
    <row r="66" spans="2:2" s="117" customFormat="1">
      <c r="B66" s="119"/>
    </row>
    <row r="67" spans="2:2" s="117" customFormat="1">
      <c r="B67" s="119"/>
    </row>
    <row r="68" spans="2:2" s="117" customFormat="1">
      <c r="B68" s="119"/>
    </row>
    <row r="69" spans="2:2" s="117" customFormat="1">
      <c r="B69" s="119"/>
    </row>
    <row r="70" spans="2:2" s="117" customFormat="1">
      <c r="B70" s="119"/>
    </row>
    <row r="71" spans="2:2" s="117" customFormat="1">
      <c r="B71" s="119"/>
    </row>
    <row r="72" spans="2:2" s="117" customFormat="1">
      <c r="B72" s="119"/>
    </row>
    <row r="73" spans="2:2" s="117" customFormat="1">
      <c r="B73" s="119"/>
    </row>
    <row r="74" spans="2:2" s="117" customFormat="1">
      <c r="B74" s="119"/>
    </row>
    <row r="75" spans="2:2" s="117" customFormat="1">
      <c r="B75" s="119"/>
    </row>
    <row r="76" spans="2:2" s="117" customFormat="1">
      <c r="B76" s="119"/>
    </row>
    <row r="77" spans="2:2" s="117" customFormat="1">
      <c r="B77" s="119"/>
    </row>
    <row r="78" spans="2:2" s="117" customFormat="1">
      <c r="B78" s="119"/>
    </row>
    <row r="79" spans="2:2" s="117" customFormat="1">
      <c r="B79" s="119"/>
    </row>
    <row r="80" spans="2:2" s="117" customFormat="1">
      <c r="B80" s="119"/>
    </row>
    <row r="81" spans="2:2" s="117" customFormat="1">
      <c r="B81" s="119"/>
    </row>
    <row r="82" spans="2:2" s="117" customFormat="1">
      <c r="B82" s="119"/>
    </row>
    <row r="83" spans="2:2" s="117" customFormat="1">
      <c r="B83" s="119"/>
    </row>
    <row r="84" spans="2:2" s="117" customFormat="1">
      <c r="B84" s="119"/>
    </row>
    <row r="85" spans="2:2" s="117" customFormat="1">
      <c r="B85" s="119"/>
    </row>
    <row r="86" spans="2:2" s="117" customFormat="1">
      <c r="B86" s="119"/>
    </row>
    <row r="87" spans="2:2" s="117" customFormat="1">
      <c r="B87" s="119"/>
    </row>
    <row r="88" spans="2:2" s="117" customFormat="1">
      <c r="B88" s="119"/>
    </row>
    <row r="89" spans="2:2" s="117" customFormat="1">
      <c r="B89" s="119"/>
    </row>
    <row r="90" spans="2:2" s="117" customFormat="1">
      <c r="B90" s="119"/>
    </row>
    <row r="91" spans="2:2" s="117" customFormat="1">
      <c r="B91" s="119"/>
    </row>
    <row r="92" spans="2:2" s="117" customFormat="1">
      <c r="B92" s="119"/>
    </row>
    <row r="93" spans="2:2" s="117" customFormat="1">
      <c r="B93" s="119"/>
    </row>
    <row r="94" spans="2:2" s="117" customFormat="1">
      <c r="B94" s="119"/>
    </row>
    <row r="95" spans="2:2" s="117" customFormat="1">
      <c r="B95" s="119"/>
    </row>
    <row r="96" spans="2:2" s="117" customFormat="1">
      <c r="B96" s="119"/>
    </row>
    <row r="97" spans="2:4" s="117" customFormat="1">
      <c r="B97" s="119"/>
    </row>
    <row r="98" spans="2:4" s="117" customFormat="1">
      <c r="B98" s="119"/>
    </row>
    <row r="99" spans="2:4">
      <c r="C99" s="1"/>
      <c r="D99" s="1"/>
    </row>
    <row r="100" spans="2:4">
      <c r="C100" s="1"/>
      <c r="D100" s="1"/>
    </row>
    <row r="101" spans="2:4">
      <c r="C101" s="1"/>
      <c r="D101" s="1"/>
    </row>
    <row r="102" spans="2:4">
      <c r="C102" s="1"/>
      <c r="D102" s="1"/>
    </row>
    <row r="103" spans="2:4">
      <c r="C103" s="1"/>
      <c r="D103" s="1"/>
    </row>
    <row r="104" spans="2:4">
      <c r="C104" s="1"/>
      <c r="D104" s="1"/>
    </row>
    <row r="105" spans="2:4">
      <c r="C105" s="1"/>
      <c r="D105" s="1"/>
    </row>
    <row r="106" spans="2:4">
      <c r="C106" s="1"/>
      <c r="D106" s="1"/>
    </row>
    <row r="107" spans="2:4">
      <c r="C107" s="1"/>
      <c r="D107" s="1"/>
    </row>
    <row r="108" spans="2:4">
      <c r="C108" s="1"/>
      <c r="D108" s="1"/>
    </row>
    <row r="109" spans="2:4">
      <c r="C109" s="1"/>
      <c r="D109" s="1"/>
    </row>
    <row r="110" spans="2:4">
      <c r="C110" s="1"/>
      <c r="D110" s="1"/>
    </row>
    <row r="111" spans="2:4">
      <c r="C111" s="1"/>
      <c r="D111" s="1"/>
    </row>
    <row r="112" spans="2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D1:XFD40 D43:XFD1048576 D41:AF42 AH41:XFD42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165</v>
      </c>
      <c r="C1" s="80" t="s" vm="1">
        <v>233</v>
      </c>
    </row>
    <row r="2" spans="2:78">
      <c r="B2" s="58" t="s">
        <v>164</v>
      </c>
      <c r="C2" s="80" t="s">
        <v>234</v>
      </c>
    </row>
    <row r="3" spans="2:78">
      <c r="B3" s="58" t="s">
        <v>166</v>
      </c>
      <c r="C3" s="80" t="s">
        <v>235</v>
      </c>
    </row>
    <row r="4" spans="2:78">
      <c r="B4" s="58" t="s">
        <v>167</v>
      </c>
      <c r="C4" s="80">
        <v>2146</v>
      </c>
    </row>
    <row r="6" spans="2:78" ht="26.25" customHeight="1">
      <c r="B6" s="137" t="s">
        <v>196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84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3" t="s">
        <v>101</v>
      </c>
      <c r="C8" s="31" t="s">
        <v>33</v>
      </c>
      <c r="D8" s="31" t="s">
        <v>36</v>
      </c>
      <c r="E8" s="31" t="s">
        <v>15</v>
      </c>
      <c r="F8" s="31" t="s">
        <v>48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94</v>
      </c>
      <c r="O8" s="31" t="s">
        <v>43</v>
      </c>
      <c r="P8" s="31" t="s">
        <v>168</v>
      </c>
      <c r="Q8" s="32" t="s">
        <v>170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224</v>
      </c>
      <c r="M9" s="17"/>
      <c r="N9" s="17" t="s">
        <v>220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98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165</v>
      </c>
      <c r="C1" s="80" t="s" vm="1">
        <v>233</v>
      </c>
    </row>
    <row r="2" spans="2:61">
      <c r="B2" s="58" t="s">
        <v>164</v>
      </c>
      <c r="C2" s="80" t="s">
        <v>234</v>
      </c>
    </row>
    <row r="3" spans="2:61">
      <c r="B3" s="58" t="s">
        <v>166</v>
      </c>
      <c r="C3" s="80" t="s">
        <v>235</v>
      </c>
    </row>
    <row r="4" spans="2:61">
      <c r="B4" s="58" t="s">
        <v>167</v>
      </c>
      <c r="C4" s="80">
        <v>2146</v>
      </c>
    </row>
    <row r="6" spans="2:61" ht="26.25" customHeight="1">
      <c r="B6" s="137" t="s">
        <v>197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61" s="3" customFormat="1" ht="78.75">
      <c r="B7" s="23" t="s">
        <v>101</v>
      </c>
      <c r="C7" s="31" t="s">
        <v>209</v>
      </c>
      <c r="D7" s="31" t="s">
        <v>33</v>
      </c>
      <c r="E7" s="31" t="s">
        <v>102</v>
      </c>
      <c r="F7" s="31" t="s">
        <v>15</v>
      </c>
      <c r="G7" s="31" t="s">
        <v>86</v>
      </c>
      <c r="H7" s="31" t="s">
        <v>48</v>
      </c>
      <c r="I7" s="31" t="s">
        <v>18</v>
      </c>
      <c r="J7" s="31" t="s">
        <v>85</v>
      </c>
      <c r="K7" s="14" t="s">
        <v>29</v>
      </c>
      <c r="L7" s="73" t="s">
        <v>19</v>
      </c>
      <c r="M7" s="31" t="s">
        <v>217</v>
      </c>
      <c r="N7" s="31" t="s">
        <v>216</v>
      </c>
      <c r="O7" s="31" t="s">
        <v>94</v>
      </c>
      <c r="P7" s="31" t="s">
        <v>168</v>
      </c>
      <c r="Q7" s="32" t="s">
        <v>170</v>
      </c>
      <c r="R7" s="1"/>
      <c r="S7" s="1"/>
      <c r="T7" s="1"/>
      <c r="U7" s="1"/>
      <c r="V7" s="1"/>
      <c r="W7" s="1"/>
      <c r="BH7" s="3" t="s">
        <v>148</v>
      </c>
      <c r="BI7" s="3" t="s">
        <v>150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224</v>
      </c>
      <c r="N8" s="17"/>
      <c r="O8" s="17" t="s">
        <v>220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146</v>
      </c>
      <c r="BI8" s="3" t="s">
        <v>149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98</v>
      </c>
      <c r="R9" s="1"/>
      <c r="S9" s="1"/>
      <c r="T9" s="1"/>
      <c r="U9" s="1"/>
      <c r="V9" s="1"/>
      <c r="W9" s="1"/>
      <c r="BH9" s="4" t="s">
        <v>147</v>
      </c>
      <c r="BI9" s="4" t="s">
        <v>151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24</v>
      </c>
      <c r="BI10" s="4" t="s">
        <v>152</v>
      </c>
    </row>
    <row r="11" spans="2:61" ht="21.75" customHeight="1">
      <c r="B11" s="82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158</v>
      </c>
    </row>
    <row r="12" spans="2:61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153</v>
      </c>
    </row>
    <row r="13" spans="2:61">
      <c r="B13" s="82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154</v>
      </c>
    </row>
    <row r="14" spans="2:61">
      <c r="B14" s="82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155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157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156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159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160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161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162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163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24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165</v>
      </c>
      <c r="C1" s="80" t="s" vm="1">
        <v>233</v>
      </c>
    </row>
    <row r="2" spans="2:64">
      <c r="B2" s="58" t="s">
        <v>164</v>
      </c>
      <c r="C2" s="80" t="s">
        <v>234</v>
      </c>
    </row>
    <row r="3" spans="2:64">
      <c r="B3" s="58" t="s">
        <v>166</v>
      </c>
      <c r="C3" s="80" t="s">
        <v>235</v>
      </c>
    </row>
    <row r="4" spans="2:64">
      <c r="B4" s="58" t="s">
        <v>167</v>
      </c>
      <c r="C4" s="80">
        <v>2146</v>
      </c>
    </row>
    <row r="6" spans="2:64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78.75">
      <c r="B7" s="61" t="s">
        <v>101</v>
      </c>
      <c r="C7" s="62" t="s">
        <v>33</v>
      </c>
      <c r="D7" s="62" t="s">
        <v>102</v>
      </c>
      <c r="E7" s="62" t="s">
        <v>15</v>
      </c>
      <c r="F7" s="62" t="s">
        <v>48</v>
      </c>
      <c r="G7" s="62" t="s">
        <v>18</v>
      </c>
      <c r="H7" s="62" t="s">
        <v>85</v>
      </c>
      <c r="I7" s="62" t="s">
        <v>37</v>
      </c>
      <c r="J7" s="62" t="s">
        <v>19</v>
      </c>
      <c r="K7" s="62" t="s">
        <v>217</v>
      </c>
      <c r="L7" s="62" t="s">
        <v>216</v>
      </c>
      <c r="M7" s="62" t="s">
        <v>94</v>
      </c>
      <c r="N7" s="62" t="s">
        <v>168</v>
      </c>
      <c r="O7" s="64" t="s">
        <v>170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224</v>
      </c>
      <c r="L8" s="33"/>
      <c r="M8" s="33" t="s">
        <v>220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82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2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2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165</v>
      </c>
      <c r="C1" s="80" t="s" vm="1">
        <v>233</v>
      </c>
    </row>
    <row r="2" spans="2:56">
      <c r="B2" s="58" t="s">
        <v>164</v>
      </c>
      <c r="C2" s="80" t="s">
        <v>234</v>
      </c>
    </row>
    <row r="3" spans="2:56">
      <c r="B3" s="58" t="s">
        <v>166</v>
      </c>
      <c r="C3" s="80" t="s">
        <v>235</v>
      </c>
    </row>
    <row r="4" spans="2:56">
      <c r="B4" s="58" t="s">
        <v>167</v>
      </c>
      <c r="C4" s="80">
        <v>2146</v>
      </c>
    </row>
    <row r="6" spans="2:56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9"/>
    </row>
    <row r="7" spans="2:56" s="3" customFormat="1" ht="78.75">
      <c r="B7" s="61" t="s">
        <v>101</v>
      </c>
      <c r="C7" s="63" t="s">
        <v>39</v>
      </c>
      <c r="D7" s="63" t="s">
        <v>69</v>
      </c>
      <c r="E7" s="63" t="s">
        <v>40</v>
      </c>
      <c r="F7" s="63" t="s">
        <v>85</v>
      </c>
      <c r="G7" s="63" t="s">
        <v>210</v>
      </c>
      <c r="H7" s="63" t="s">
        <v>168</v>
      </c>
      <c r="I7" s="65" t="s">
        <v>169</v>
      </c>
      <c r="J7" s="79" t="s">
        <v>227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81"/>
      <c r="D11" s="81"/>
      <c r="E11" s="81"/>
      <c r="F11" s="81"/>
      <c r="G11" s="81"/>
      <c r="H11" s="81"/>
      <c r="I11" s="81"/>
      <c r="J11" s="81"/>
    </row>
    <row r="12" spans="2:56">
      <c r="B12" s="102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165</v>
      </c>
      <c r="C1" s="80" t="s" vm="1">
        <v>233</v>
      </c>
    </row>
    <row r="2" spans="2:60">
      <c r="B2" s="58" t="s">
        <v>164</v>
      </c>
      <c r="C2" s="80" t="s">
        <v>234</v>
      </c>
    </row>
    <row r="3" spans="2:60">
      <c r="B3" s="58" t="s">
        <v>166</v>
      </c>
      <c r="C3" s="80" t="s">
        <v>235</v>
      </c>
    </row>
    <row r="4" spans="2:60">
      <c r="B4" s="58" t="s">
        <v>167</v>
      </c>
      <c r="C4" s="80">
        <v>2146</v>
      </c>
    </row>
    <row r="6" spans="2:60" ht="26.25" customHeight="1">
      <c r="B6" s="137" t="s">
        <v>200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66">
      <c r="B7" s="61" t="s">
        <v>101</v>
      </c>
      <c r="C7" s="61" t="s">
        <v>102</v>
      </c>
      <c r="D7" s="61" t="s">
        <v>15</v>
      </c>
      <c r="E7" s="61" t="s">
        <v>16</v>
      </c>
      <c r="F7" s="61" t="s">
        <v>41</v>
      </c>
      <c r="G7" s="61" t="s">
        <v>85</v>
      </c>
      <c r="H7" s="61" t="s">
        <v>38</v>
      </c>
      <c r="I7" s="61" t="s">
        <v>94</v>
      </c>
      <c r="J7" s="61" t="s">
        <v>168</v>
      </c>
      <c r="K7" s="61" t="s">
        <v>169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2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165</v>
      </c>
      <c r="C1" s="80" t="s" vm="1">
        <v>233</v>
      </c>
    </row>
    <row r="2" spans="2:60">
      <c r="B2" s="58" t="s">
        <v>164</v>
      </c>
      <c r="C2" s="80" t="s">
        <v>234</v>
      </c>
    </row>
    <row r="3" spans="2:60">
      <c r="B3" s="58" t="s">
        <v>166</v>
      </c>
      <c r="C3" s="80" t="s">
        <v>235</v>
      </c>
    </row>
    <row r="4" spans="2:60">
      <c r="B4" s="58" t="s">
        <v>167</v>
      </c>
      <c r="C4" s="80">
        <v>2146</v>
      </c>
    </row>
    <row r="6" spans="2:60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78.75">
      <c r="B7" s="61" t="s">
        <v>101</v>
      </c>
      <c r="C7" s="63" t="s">
        <v>33</v>
      </c>
      <c r="D7" s="63" t="s">
        <v>15</v>
      </c>
      <c r="E7" s="63" t="s">
        <v>16</v>
      </c>
      <c r="F7" s="63" t="s">
        <v>41</v>
      </c>
      <c r="G7" s="63" t="s">
        <v>85</v>
      </c>
      <c r="H7" s="63" t="s">
        <v>38</v>
      </c>
      <c r="I7" s="63" t="s">
        <v>94</v>
      </c>
      <c r="J7" s="63" t="s">
        <v>168</v>
      </c>
      <c r="K7" s="65" t="s">
        <v>169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2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165</v>
      </c>
      <c r="C1" s="80" t="s" vm="1">
        <v>233</v>
      </c>
    </row>
    <row r="2" spans="2:47">
      <c r="B2" s="58" t="s">
        <v>164</v>
      </c>
      <c r="C2" s="80" t="s">
        <v>234</v>
      </c>
    </row>
    <row r="3" spans="2:47">
      <c r="B3" s="58" t="s">
        <v>166</v>
      </c>
      <c r="C3" s="80" t="s">
        <v>235</v>
      </c>
    </row>
    <row r="4" spans="2:47">
      <c r="B4" s="58" t="s">
        <v>167</v>
      </c>
      <c r="C4" s="80">
        <v>2146</v>
      </c>
    </row>
    <row r="6" spans="2:47" ht="26.25" customHeight="1">
      <c r="B6" s="137" t="s">
        <v>202</v>
      </c>
      <c r="C6" s="138"/>
      <c r="D6" s="139"/>
    </row>
    <row r="7" spans="2:47" s="3" customFormat="1" ht="33">
      <c r="B7" s="61" t="s">
        <v>101</v>
      </c>
      <c r="C7" s="66" t="s">
        <v>91</v>
      </c>
      <c r="D7" s="67" t="s">
        <v>90</v>
      </c>
    </row>
    <row r="8" spans="2:47" s="3" customFormat="1">
      <c r="B8" s="16"/>
      <c r="C8" s="33" t="s">
        <v>220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81"/>
      <c r="D11" s="81"/>
    </row>
    <row r="12" spans="2:47">
      <c r="B12" s="102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165</v>
      </c>
      <c r="C1" s="80" t="s" vm="1">
        <v>233</v>
      </c>
    </row>
    <row r="2" spans="2:18">
      <c r="B2" s="58" t="s">
        <v>164</v>
      </c>
      <c r="C2" s="80" t="s">
        <v>234</v>
      </c>
    </row>
    <row r="3" spans="2:18">
      <c r="B3" s="58" t="s">
        <v>166</v>
      </c>
      <c r="C3" s="80" t="s">
        <v>235</v>
      </c>
    </row>
    <row r="4" spans="2:18">
      <c r="B4" s="58" t="s">
        <v>167</v>
      </c>
      <c r="C4" s="80">
        <v>2146</v>
      </c>
    </row>
    <row r="6" spans="2:18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101</v>
      </c>
      <c r="C7" s="31" t="s">
        <v>33</v>
      </c>
      <c r="D7" s="31" t="s">
        <v>47</v>
      </c>
      <c r="E7" s="31" t="s">
        <v>15</v>
      </c>
      <c r="F7" s="31" t="s">
        <v>48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203</v>
      </c>
      <c r="L7" s="31" t="s">
        <v>222</v>
      </c>
      <c r="M7" s="31" t="s">
        <v>204</v>
      </c>
      <c r="N7" s="31" t="s">
        <v>43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82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2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S19" sqref="S1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8" t="s">
        <v>165</v>
      </c>
      <c r="C1" s="80" t="s" vm="1">
        <v>233</v>
      </c>
    </row>
    <row r="2" spans="2:15">
      <c r="B2" s="58" t="s">
        <v>164</v>
      </c>
      <c r="C2" s="80" t="s">
        <v>234</v>
      </c>
    </row>
    <row r="3" spans="2:15">
      <c r="B3" s="58" t="s">
        <v>166</v>
      </c>
      <c r="C3" s="80" t="s">
        <v>235</v>
      </c>
    </row>
    <row r="4" spans="2:15">
      <c r="B4" s="58" t="s">
        <v>167</v>
      </c>
      <c r="C4" s="80">
        <v>2146</v>
      </c>
    </row>
    <row r="6" spans="2:15" ht="26.25" customHeight="1">
      <c r="B6" s="126" t="s">
        <v>194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</row>
    <row r="7" spans="2:15" s="3" customFormat="1" ht="63">
      <c r="B7" s="13" t="s">
        <v>100</v>
      </c>
      <c r="C7" s="14" t="s">
        <v>33</v>
      </c>
      <c r="D7" s="14" t="s">
        <v>102</v>
      </c>
      <c r="E7" s="14" t="s">
        <v>15</v>
      </c>
      <c r="F7" s="14" t="s">
        <v>48</v>
      </c>
      <c r="G7" s="14" t="s">
        <v>85</v>
      </c>
      <c r="H7" s="14" t="s">
        <v>17</v>
      </c>
      <c r="I7" s="14" t="s">
        <v>19</v>
      </c>
      <c r="J7" s="14" t="s">
        <v>44</v>
      </c>
      <c r="K7" s="14" t="s">
        <v>168</v>
      </c>
      <c r="L7" s="14" t="s">
        <v>169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220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08" t="s">
        <v>32</v>
      </c>
      <c r="C10" s="109"/>
      <c r="D10" s="109"/>
      <c r="E10" s="109"/>
      <c r="F10" s="109"/>
      <c r="G10" s="109"/>
      <c r="H10" s="109"/>
      <c r="I10" s="109"/>
      <c r="J10" s="110">
        <f>J11</f>
        <v>781.1850868219999</v>
      </c>
      <c r="K10" s="111">
        <v>1</v>
      </c>
      <c r="L10" s="111">
        <f>J10/'סכום נכסי הקרן'!$C$42</f>
        <v>5.8158553318328386E-2</v>
      </c>
      <c r="M10" s="115"/>
      <c r="N10" s="115"/>
      <c r="O10" s="115"/>
    </row>
    <row r="11" spans="2:15" s="83" customFormat="1">
      <c r="B11" s="112" t="s">
        <v>214</v>
      </c>
      <c r="C11" s="109"/>
      <c r="D11" s="109"/>
      <c r="E11" s="109"/>
      <c r="F11" s="109"/>
      <c r="G11" s="109"/>
      <c r="H11" s="109"/>
      <c r="I11" s="109"/>
      <c r="J11" s="110">
        <f>J12+J19</f>
        <v>781.1850868219999</v>
      </c>
      <c r="K11" s="111">
        <v>1</v>
      </c>
      <c r="L11" s="111">
        <f>J11/'סכום נכסי הקרן'!$C$42</f>
        <v>5.8158553318328386E-2</v>
      </c>
      <c r="M11" s="116"/>
      <c r="N11" s="116"/>
      <c r="O11" s="116"/>
    </row>
    <row r="12" spans="2:15">
      <c r="B12" s="86" t="s">
        <v>30</v>
      </c>
      <c r="C12" s="93"/>
      <c r="D12" s="93"/>
      <c r="E12" s="93"/>
      <c r="F12" s="93"/>
      <c r="G12" s="93"/>
      <c r="H12" s="93"/>
      <c r="I12" s="93"/>
      <c r="J12" s="94">
        <f>SUM(J13:J17)</f>
        <v>681.28681008499996</v>
      </c>
      <c r="K12" s="96">
        <v>0.87190962666445204</v>
      </c>
      <c r="L12" s="96">
        <f>J12/'סכום נכסי הקרן'!$C$42</f>
        <v>5.0721213113008028E-2</v>
      </c>
      <c r="M12" s="117"/>
      <c r="N12" s="117"/>
      <c r="O12" s="117"/>
    </row>
    <row r="13" spans="2:15">
      <c r="B13" s="87" t="s">
        <v>738</v>
      </c>
      <c r="C13" s="97" t="s">
        <v>739</v>
      </c>
      <c r="D13" s="97">
        <v>12</v>
      </c>
      <c r="E13" s="97" t="s">
        <v>740</v>
      </c>
      <c r="F13" s="97" t="s">
        <v>741</v>
      </c>
      <c r="G13" s="98" t="s">
        <v>150</v>
      </c>
      <c r="H13" s="107">
        <v>0</v>
      </c>
      <c r="I13" s="107">
        <v>0</v>
      </c>
      <c r="J13" s="99">
        <v>0.53281707100000009</v>
      </c>
      <c r="K13" s="101">
        <v>6.8189832325991396E-4</v>
      </c>
      <c r="L13" s="101">
        <f>J13/'סכום נכסי הקרן'!$C$42</f>
        <v>3.966776959188154E-5</v>
      </c>
      <c r="M13" s="117"/>
      <c r="N13" s="117"/>
      <c r="O13" s="117"/>
    </row>
    <row r="14" spans="2:15">
      <c r="B14" s="87" t="s">
        <v>742</v>
      </c>
      <c r="C14" s="97" t="s">
        <v>743</v>
      </c>
      <c r="D14" s="97">
        <v>10</v>
      </c>
      <c r="E14" s="97" t="s">
        <v>740</v>
      </c>
      <c r="F14" s="97" t="s">
        <v>741</v>
      </c>
      <c r="G14" s="98" t="s">
        <v>150</v>
      </c>
      <c r="H14" s="107">
        <v>0</v>
      </c>
      <c r="I14" s="107">
        <v>0</v>
      </c>
      <c r="J14" s="99">
        <v>658.30964374099995</v>
      </c>
      <c r="K14" s="101">
        <v>0.84250349075774844</v>
      </c>
      <c r="L14" s="101">
        <f>J14/'סכום נכסי הקרן'!$C$42</f>
        <v>4.9010582973666776E-2</v>
      </c>
      <c r="M14" s="117"/>
      <c r="N14" s="117"/>
      <c r="O14" s="117"/>
    </row>
    <row r="15" spans="2:15">
      <c r="B15" s="87" t="s">
        <v>744</v>
      </c>
      <c r="C15" s="97" t="s">
        <v>745</v>
      </c>
      <c r="D15" s="97">
        <v>20</v>
      </c>
      <c r="E15" s="97" t="s">
        <v>740</v>
      </c>
      <c r="F15" s="97" t="s">
        <v>741</v>
      </c>
      <c r="G15" s="98" t="s">
        <v>150</v>
      </c>
      <c r="H15" s="107">
        <v>0</v>
      </c>
      <c r="I15" s="107">
        <v>0</v>
      </c>
      <c r="J15" s="99">
        <v>5.775169</v>
      </c>
      <c r="K15" s="101">
        <v>7.3910508352361586E-3</v>
      </c>
      <c r="L15" s="101">
        <f>J15/'סכום נכסי הקרן'!$C$42</f>
        <v>4.2995633157214827E-4</v>
      </c>
      <c r="M15" s="117"/>
      <c r="N15" s="117"/>
      <c r="O15" s="117"/>
    </row>
    <row r="16" spans="2:15">
      <c r="B16" s="87" t="s">
        <v>746</v>
      </c>
      <c r="C16" s="97" t="s">
        <v>747</v>
      </c>
      <c r="D16" s="97">
        <v>11</v>
      </c>
      <c r="E16" s="97" t="s">
        <v>748</v>
      </c>
      <c r="F16" s="97" t="s">
        <v>741</v>
      </c>
      <c r="G16" s="98" t="s">
        <v>150</v>
      </c>
      <c r="H16" s="107">
        <v>0</v>
      </c>
      <c r="I16" s="107">
        <v>0</v>
      </c>
      <c r="J16" s="99">
        <v>8.7740273000000008E-2</v>
      </c>
      <c r="K16" s="101">
        <v>1.122898426072897E-4</v>
      </c>
      <c r="L16" s="101">
        <f>J16/'סכום נכסי הקרן'!$C$42</f>
        <v>6.5321873542088228E-6</v>
      </c>
      <c r="M16" s="117"/>
      <c r="N16" s="117"/>
      <c r="O16" s="117"/>
    </row>
    <row r="17" spans="2:15">
      <c r="B17" s="87" t="s">
        <v>749</v>
      </c>
      <c r="C17" s="97" t="s">
        <v>750</v>
      </c>
      <c r="D17" s="97">
        <v>26</v>
      </c>
      <c r="E17" s="97" t="s">
        <v>748</v>
      </c>
      <c r="F17" s="97" t="s">
        <v>741</v>
      </c>
      <c r="G17" s="98" t="s">
        <v>150</v>
      </c>
      <c r="H17" s="107">
        <v>0</v>
      </c>
      <c r="I17" s="107">
        <v>0</v>
      </c>
      <c r="J17" s="99">
        <v>16.581439999999997</v>
      </c>
      <c r="K17" s="101">
        <v>2.1220896905600205E-2</v>
      </c>
      <c r="L17" s="101">
        <f>J17/'סכום נכסי הקרן'!$C$42</f>
        <v>1.2344738508230117E-3</v>
      </c>
      <c r="M17" s="117"/>
      <c r="N17" s="117"/>
      <c r="O17" s="117"/>
    </row>
    <row r="18" spans="2:15">
      <c r="B18" s="88"/>
      <c r="C18" s="97"/>
      <c r="D18" s="97"/>
      <c r="E18" s="97"/>
      <c r="F18" s="97"/>
      <c r="G18" s="97"/>
      <c r="H18" s="97"/>
      <c r="I18" s="97"/>
      <c r="J18" s="97"/>
      <c r="K18" s="101"/>
      <c r="L18" s="97"/>
      <c r="M18" s="117"/>
      <c r="N18" s="117"/>
      <c r="O18" s="117"/>
    </row>
    <row r="19" spans="2:15">
      <c r="B19" s="86" t="s">
        <v>31</v>
      </c>
      <c r="C19" s="93"/>
      <c r="D19" s="93"/>
      <c r="E19" s="93"/>
      <c r="F19" s="93"/>
      <c r="G19" s="93"/>
      <c r="H19" s="93"/>
      <c r="I19" s="93"/>
      <c r="J19" s="94">
        <f>SUM(J20:J27)</f>
        <v>99.898276737000003</v>
      </c>
      <c r="K19" s="96">
        <v>0.12809037333554762</v>
      </c>
      <c r="L19" s="96">
        <f>J19/'סכום נכסי הקרן'!$C$42</f>
        <v>7.4373402053203638E-3</v>
      </c>
      <c r="M19" s="117"/>
      <c r="N19" s="117"/>
      <c r="O19" s="117"/>
    </row>
    <row r="20" spans="2:15">
      <c r="B20" s="87" t="s">
        <v>738</v>
      </c>
      <c r="C20" s="97" t="s">
        <v>751</v>
      </c>
      <c r="D20" s="97">
        <v>12</v>
      </c>
      <c r="E20" s="97" t="s">
        <v>740</v>
      </c>
      <c r="F20" s="97" t="s">
        <v>741</v>
      </c>
      <c r="G20" s="98" t="s">
        <v>149</v>
      </c>
      <c r="H20" s="107">
        <v>0</v>
      </c>
      <c r="I20" s="107">
        <v>0</v>
      </c>
      <c r="J20" s="99">
        <v>0.13235422500000002</v>
      </c>
      <c r="K20" s="101">
        <v>1.6938669764179795E-4</v>
      </c>
      <c r="L20" s="101">
        <f>J20/'סכום נכסי הקרן'!$C$42</f>
        <v>9.853657451249431E-6</v>
      </c>
      <c r="M20" s="117"/>
      <c r="N20" s="117"/>
      <c r="O20" s="117"/>
    </row>
    <row r="21" spans="2:15">
      <c r="B21" s="87" t="s">
        <v>742</v>
      </c>
      <c r="C21" s="97" t="s">
        <v>752</v>
      </c>
      <c r="D21" s="97">
        <v>10</v>
      </c>
      <c r="E21" s="97" t="s">
        <v>740</v>
      </c>
      <c r="F21" s="97" t="s">
        <v>741</v>
      </c>
      <c r="G21" s="98" t="s">
        <v>149</v>
      </c>
      <c r="H21" s="107">
        <v>0</v>
      </c>
      <c r="I21" s="107">
        <v>0</v>
      </c>
      <c r="J21" s="99">
        <v>117.86</v>
      </c>
      <c r="K21" s="101">
        <v>0.15099820200780961</v>
      </c>
      <c r="L21" s="101">
        <f>J21/'סכום נכסי הקרן'!$C$42</f>
        <v>8.7745749499440438E-3</v>
      </c>
      <c r="M21" s="117"/>
      <c r="N21" s="117"/>
      <c r="O21" s="117"/>
    </row>
    <row r="22" spans="2:15">
      <c r="B22" s="87" t="s">
        <v>742</v>
      </c>
      <c r="C22" s="97" t="s">
        <v>753</v>
      </c>
      <c r="D22" s="97">
        <v>10</v>
      </c>
      <c r="E22" s="97" t="s">
        <v>740</v>
      </c>
      <c r="F22" s="97" t="s">
        <v>741</v>
      </c>
      <c r="G22" s="98" t="s">
        <v>151</v>
      </c>
      <c r="H22" s="107">
        <v>0</v>
      </c>
      <c r="I22" s="107">
        <v>0</v>
      </c>
      <c r="J22" s="99">
        <v>-29.064</v>
      </c>
      <c r="K22" s="101">
        <v>-3.7111587924124494E-2</v>
      </c>
      <c r="L22" s="101">
        <f>J22/'סכום נכסי הקרן'!$C$42</f>
        <v>-2.1637896346951781E-3</v>
      </c>
      <c r="M22" s="117"/>
      <c r="N22" s="117"/>
      <c r="O22" s="117"/>
    </row>
    <row r="23" spans="2:15">
      <c r="B23" s="87" t="s">
        <v>742</v>
      </c>
      <c r="C23" s="97" t="s">
        <v>754</v>
      </c>
      <c r="D23" s="97">
        <v>10</v>
      </c>
      <c r="E23" s="97" t="s">
        <v>740</v>
      </c>
      <c r="F23" s="97" t="s">
        <v>741</v>
      </c>
      <c r="G23" s="98" t="s">
        <v>159</v>
      </c>
      <c r="H23" s="107">
        <v>0</v>
      </c>
      <c r="I23" s="107">
        <v>0</v>
      </c>
      <c r="J23" s="99">
        <v>8.8731399999999994</v>
      </c>
      <c r="K23" s="101">
        <v>1.1355828514830885E-2</v>
      </c>
      <c r="L23" s="101">
        <f>J23/'סכום נכסי הקרן'!$C$42</f>
        <v>6.6059759011833101E-4</v>
      </c>
      <c r="M23" s="117"/>
      <c r="N23" s="117"/>
      <c r="O23" s="117"/>
    </row>
    <row r="24" spans="2:15">
      <c r="B24" s="87" t="s">
        <v>742</v>
      </c>
      <c r="C24" s="97" t="s">
        <v>755</v>
      </c>
      <c r="D24" s="97">
        <v>10</v>
      </c>
      <c r="E24" s="97" t="s">
        <v>740</v>
      </c>
      <c r="F24" s="97" t="s">
        <v>741</v>
      </c>
      <c r="G24" s="98" t="s">
        <v>158</v>
      </c>
      <c r="H24" s="107">
        <v>0</v>
      </c>
      <c r="I24" s="107">
        <v>0</v>
      </c>
      <c r="J24" s="99">
        <v>0.65305999999999997</v>
      </c>
      <c r="K24" s="101">
        <v>8.3578500619797022E-4</v>
      </c>
      <c r="L24" s="101">
        <f>J24/'סכום נכסי הקרן'!$C$42</f>
        <v>4.8619751542596788E-5</v>
      </c>
      <c r="M24" s="117"/>
      <c r="N24" s="117"/>
      <c r="O24" s="117"/>
    </row>
    <row r="25" spans="2:15">
      <c r="B25" s="87" t="s">
        <v>742</v>
      </c>
      <c r="C25" s="97"/>
      <c r="D25" s="97">
        <v>11</v>
      </c>
      <c r="E25" s="97" t="s">
        <v>740</v>
      </c>
      <c r="F25" s="97" t="s">
        <v>741</v>
      </c>
      <c r="G25" s="98" t="s">
        <v>153</v>
      </c>
      <c r="H25" s="107">
        <v>0</v>
      </c>
      <c r="I25" s="107">
        <v>0</v>
      </c>
      <c r="J25" s="99">
        <v>1.4</v>
      </c>
      <c r="K25" s="101">
        <v>1.0008357850062</v>
      </c>
      <c r="L25" s="101">
        <f>J25/'סכום נכסי הקרן'!$C$42</f>
        <v>1.0422878779841898E-4</v>
      </c>
      <c r="M25" s="117"/>
      <c r="N25" s="117"/>
      <c r="O25" s="117"/>
    </row>
    <row r="26" spans="2:15">
      <c r="B26" s="87" t="s">
        <v>744</v>
      </c>
      <c r="C26" s="97" t="s">
        <v>756</v>
      </c>
      <c r="D26" s="97">
        <v>20</v>
      </c>
      <c r="E26" s="97" t="s">
        <v>740</v>
      </c>
      <c r="F26" s="97" t="s">
        <v>741</v>
      </c>
      <c r="G26" s="98" t="s">
        <v>149</v>
      </c>
      <c r="H26" s="107">
        <v>0</v>
      </c>
      <c r="I26" s="107">
        <v>0</v>
      </c>
      <c r="J26" s="99">
        <v>1.7244897000000002E-2</v>
      </c>
      <c r="K26" s="101">
        <v>2.2069987973583378E-5</v>
      </c>
      <c r="L26" s="101">
        <f>J26/'סכום נכסי הקרן'!$C$42</f>
        <v>1.2838676500132803E-6</v>
      </c>
      <c r="M26" s="117"/>
      <c r="N26" s="117"/>
      <c r="O26" s="117"/>
    </row>
    <row r="27" spans="2:15">
      <c r="B27" s="87" t="s">
        <v>746</v>
      </c>
      <c r="C27" s="97" t="s">
        <v>757</v>
      </c>
      <c r="D27" s="97">
        <v>11</v>
      </c>
      <c r="E27" s="97" t="s">
        <v>748</v>
      </c>
      <c r="F27" s="97" t="s">
        <v>741</v>
      </c>
      <c r="G27" s="98" t="s">
        <v>149</v>
      </c>
      <c r="H27" s="107">
        <v>0</v>
      </c>
      <c r="I27" s="107">
        <v>0</v>
      </c>
      <c r="J27" s="99">
        <v>2.6477614999999999E-2</v>
      </c>
      <c r="K27" s="101">
        <v>3.3886003762108335E-5</v>
      </c>
      <c r="L27" s="101">
        <f>J27/'סכום נכסי הקרן'!$C$42</f>
        <v>1.9712355108880252E-6</v>
      </c>
      <c r="M27" s="117"/>
      <c r="N27" s="117"/>
      <c r="O27" s="117"/>
    </row>
    <row r="28" spans="2:15">
      <c r="B28" s="88"/>
      <c r="C28" s="97"/>
      <c r="D28" s="97"/>
      <c r="E28" s="97"/>
      <c r="F28" s="97"/>
      <c r="G28" s="97"/>
      <c r="H28" s="97"/>
      <c r="I28" s="97"/>
      <c r="J28" s="97"/>
      <c r="K28" s="101"/>
      <c r="L28" s="97"/>
      <c r="M28" s="117"/>
      <c r="N28" s="117"/>
      <c r="O28" s="117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117"/>
      <c r="N29" s="117"/>
      <c r="O29" s="117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117"/>
      <c r="N30" s="117"/>
      <c r="O30" s="117"/>
    </row>
    <row r="31" spans="2:15">
      <c r="B31" s="82" t="s">
        <v>232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5">
      <c r="B32" s="102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2:12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</row>
    <row r="126" spans="2:12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</row>
    <row r="127" spans="2:12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165</v>
      </c>
      <c r="C1" s="80" t="s" vm="1">
        <v>233</v>
      </c>
    </row>
    <row r="2" spans="2:18">
      <c r="B2" s="58" t="s">
        <v>164</v>
      </c>
      <c r="C2" s="80" t="s">
        <v>234</v>
      </c>
    </row>
    <row r="3" spans="2:18">
      <c r="B3" s="58" t="s">
        <v>166</v>
      </c>
      <c r="C3" s="80" t="s">
        <v>235</v>
      </c>
    </row>
    <row r="4" spans="2:18">
      <c r="B4" s="58" t="s">
        <v>167</v>
      </c>
      <c r="C4" s="80">
        <v>2146</v>
      </c>
    </row>
    <row r="6" spans="2:1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101</v>
      </c>
      <c r="C7" s="31" t="s">
        <v>33</v>
      </c>
      <c r="D7" s="31" t="s">
        <v>47</v>
      </c>
      <c r="E7" s="31" t="s">
        <v>15</v>
      </c>
      <c r="F7" s="31" t="s">
        <v>48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203</v>
      </c>
      <c r="L7" s="31" t="s">
        <v>217</v>
      </c>
      <c r="M7" s="31" t="s">
        <v>204</v>
      </c>
      <c r="N7" s="31" t="s">
        <v>43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82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2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165</v>
      </c>
      <c r="C1" s="80" t="s" vm="1">
        <v>233</v>
      </c>
    </row>
    <row r="2" spans="2:18">
      <c r="B2" s="58" t="s">
        <v>164</v>
      </c>
      <c r="C2" s="80" t="s">
        <v>234</v>
      </c>
    </row>
    <row r="3" spans="2:18">
      <c r="B3" s="58" t="s">
        <v>166</v>
      </c>
      <c r="C3" s="80" t="s">
        <v>235</v>
      </c>
    </row>
    <row r="4" spans="2:18">
      <c r="B4" s="58" t="s">
        <v>167</v>
      </c>
      <c r="C4" s="80">
        <v>2146</v>
      </c>
    </row>
    <row r="6" spans="2:18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101</v>
      </c>
      <c r="C7" s="31" t="s">
        <v>33</v>
      </c>
      <c r="D7" s="31" t="s">
        <v>47</v>
      </c>
      <c r="E7" s="31" t="s">
        <v>15</v>
      </c>
      <c r="F7" s="31" t="s">
        <v>48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203</v>
      </c>
      <c r="L7" s="31" t="s">
        <v>217</v>
      </c>
      <c r="M7" s="31" t="s">
        <v>204</v>
      </c>
      <c r="N7" s="31" t="s">
        <v>43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82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82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2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165</v>
      </c>
      <c r="C1" s="80" t="s" vm="1">
        <v>233</v>
      </c>
    </row>
    <row r="2" spans="2:53">
      <c r="B2" s="58" t="s">
        <v>164</v>
      </c>
      <c r="C2" s="80" t="s">
        <v>234</v>
      </c>
    </row>
    <row r="3" spans="2:53">
      <c r="B3" s="58" t="s">
        <v>166</v>
      </c>
      <c r="C3" s="80" t="s">
        <v>235</v>
      </c>
    </row>
    <row r="4" spans="2:53">
      <c r="B4" s="58" t="s">
        <v>167</v>
      </c>
      <c r="C4" s="80">
        <v>2146</v>
      </c>
    </row>
    <row r="6" spans="2:53" ht="21.75" customHeight="1">
      <c r="B6" s="128" t="s">
        <v>195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30"/>
    </row>
    <row r="7" spans="2:53" ht="27.7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/>
      <c r="AU7" s="3"/>
      <c r="AV7" s="3"/>
    </row>
    <row r="8" spans="2:53" s="3" customFormat="1" ht="66" customHeight="1">
      <c r="B8" s="23" t="s">
        <v>100</v>
      </c>
      <c r="C8" s="31" t="s">
        <v>33</v>
      </c>
      <c r="D8" s="31" t="s">
        <v>105</v>
      </c>
      <c r="E8" s="31" t="s">
        <v>15</v>
      </c>
      <c r="F8" s="31" t="s">
        <v>48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231</v>
      </c>
      <c r="O8" s="31" t="s">
        <v>44</v>
      </c>
      <c r="P8" s="31" t="s">
        <v>219</v>
      </c>
      <c r="Q8" s="31" t="s">
        <v>168</v>
      </c>
      <c r="R8" s="74" t="s">
        <v>170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17" t="s">
        <v>220</v>
      </c>
      <c r="O9" s="33" t="s">
        <v>225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21" t="s">
        <v>99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97</v>
      </c>
      <c r="C12" s="83"/>
      <c r="D12" s="83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AW12" s="4"/>
    </row>
    <row r="13" spans="2:53">
      <c r="B13" s="82" t="s">
        <v>215</v>
      </c>
      <c r="C13" s="83"/>
      <c r="D13" s="83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2:53">
      <c r="B14" s="134" t="s">
        <v>223</v>
      </c>
      <c r="C14" s="134"/>
      <c r="D14" s="134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2:53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2:53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AU16" s="4"/>
    </row>
    <row r="17" spans="2:48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AV17" s="4"/>
    </row>
    <row r="18" spans="2:48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AU18" s="3"/>
    </row>
    <row r="19" spans="2:48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AV19" s="3"/>
    </row>
    <row r="20" spans="2:48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2:48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2:48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2:48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2:48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2:48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2:48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2:48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2:4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4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48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48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3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165</v>
      </c>
      <c r="C1" s="80" t="s" vm="1">
        <v>233</v>
      </c>
    </row>
    <row r="2" spans="2:67">
      <c r="B2" s="58" t="s">
        <v>164</v>
      </c>
      <c r="C2" s="80" t="s">
        <v>234</v>
      </c>
    </row>
    <row r="3" spans="2:67">
      <c r="B3" s="58" t="s">
        <v>166</v>
      </c>
      <c r="C3" s="80" t="s">
        <v>235</v>
      </c>
    </row>
    <row r="4" spans="2:67">
      <c r="B4" s="58" t="s">
        <v>167</v>
      </c>
      <c r="C4" s="80">
        <v>2146</v>
      </c>
    </row>
    <row r="6" spans="2:67" ht="26.25" customHeight="1">
      <c r="B6" s="131" t="s">
        <v>195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1" t="s">
        <v>71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45"/>
      <c r="BJ7" s="3"/>
      <c r="BO7" s="3"/>
    </row>
    <row r="8" spans="2:67" s="3" customFormat="1" ht="78.75">
      <c r="B8" s="39" t="s">
        <v>100</v>
      </c>
      <c r="C8" s="14" t="s">
        <v>33</v>
      </c>
      <c r="D8" s="14" t="s">
        <v>105</v>
      </c>
      <c r="E8" s="14" t="s">
        <v>211</v>
      </c>
      <c r="F8" s="14" t="s">
        <v>102</v>
      </c>
      <c r="G8" s="14" t="s">
        <v>47</v>
      </c>
      <c r="H8" s="14" t="s">
        <v>15</v>
      </c>
      <c r="I8" s="14" t="s">
        <v>48</v>
      </c>
      <c r="J8" s="14" t="s">
        <v>86</v>
      </c>
      <c r="K8" s="14" t="s">
        <v>18</v>
      </c>
      <c r="L8" s="14" t="s">
        <v>85</v>
      </c>
      <c r="M8" s="14" t="s">
        <v>17</v>
      </c>
      <c r="N8" s="14" t="s">
        <v>19</v>
      </c>
      <c r="O8" s="14" t="s">
        <v>217</v>
      </c>
      <c r="P8" s="14" t="s">
        <v>216</v>
      </c>
      <c r="Q8" s="14" t="s">
        <v>44</v>
      </c>
      <c r="R8" s="14" t="s">
        <v>43</v>
      </c>
      <c r="S8" s="14" t="s">
        <v>168</v>
      </c>
      <c r="T8" s="40" t="s">
        <v>170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224</v>
      </c>
      <c r="P9" s="17"/>
      <c r="Q9" s="17" t="s">
        <v>220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0" t="s">
        <v>99</v>
      </c>
      <c r="S10" s="47" t="s">
        <v>171</v>
      </c>
      <c r="T10" s="75" t="s">
        <v>212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165</v>
      </c>
      <c r="C1" s="80" t="s" vm="1">
        <v>233</v>
      </c>
    </row>
    <row r="2" spans="2:66">
      <c r="B2" s="58" t="s">
        <v>164</v>
      </c>
      <c r="C2" s="80" t="s">
        <v>234</v>
      </c>
    </row>
    <row r="3" spans="2:66">
      <c r="B3" s="58" t="s">
        <v>166</v>
      </c>
      <c r="C3" s="80" t="s">
        <v>235</v>
      </c>
    </row>
    <row r="4" spans="2:66">
      <c r="B4" s="58" t="s">
        <v>167</v>
      </c>
      <c r="C4" s="80">
        <v>2146</v>
      </c>
    </row>
    <row r="6" spans="2:66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</row>
    <row r="7" spans="2:66" ht="26.25" customHeight="1">
      <c r="B7" s="137" t="s">
        <v>72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N7" s="3"/>
    </row>
    <row r="8" spans="2:66" s="3" customFormat="1" ht="78.75">
      <c r="B8" s="23" t="s">
        <v>100</v>
      </c>
      <c r="C8" s="31" t="s">
        <v>33</v>
      </c>
      <c r="D8" s="31" t="s">
        <v>105</v>
      </c>
      <c r="E8" s="31" t="s">
        <v>211</v>
      </c>
      <c r="F8" s="31" t="s">
        <v>102</v>
      </c>
      <c r="G8" s="31" t="s">
        <v>47</v>
      </c>
      <c r="H8" s="31" t="s">
        <v>15</v>
      </c>
      <c r="I8" s="31" t="s">
        <v>48</v>
      </c>
      <c r="J8" s="31" t="s">
        <v>86</v>
      </c>
      <c r="K8" s="31" t="s">
        <v>18</v>
      </c>
      <c r="L8" s="31" t="s">
        <v>85</v>
      </c>
      <c r="M8" s="31" t="s">
        <v>17</v>
      </c>
      <c r="N8" s="31" t="s">
        <v>19</v>
      </c>
      <c r="O8" s="14" t="s">
        <v>217</v>
      </c>
      <c r="P8" s="31" t="s">
        <v>216</v>
      </c>
      <c r="Q8" s="31" t="s">
        <v>231</v>
      </c>
      <c r="R8" s="31" t="s">
        <v>44</v>
      </c>
      <c r="S8" s="14" t="s">
        <v>43</v>
      </c>
      <c r="T8" s="31" t="s">
        <v>168</v>
      </c>
      <c r="U8" s="15" t="s">
        <v>170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224</v>
      </c>
      <c r="P9" s="33"/>
      <c r="Q9" s="17" t="s">
        <v>220</v>
      </c>
      <c r="R9" s="33" t="s">
        <v>220</v>
      </c>
      <c r="S9" s="17" t="s">
        <v>20</v>
      </c>
      <c r="T9" s="33" t="s">
        <v>220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98</v>
      </c>
      <c r="R10" s="20" t="s">
        <v>99</v>
      </c>
      <c r="S10" s="20" t="s">
        <v>171</v>
      </c>
      <c r="T10" s="21" t="s">
        <v>212</v>
      </c>
      <c r="U10" s="21" t="s">
        <v>226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82" t="s">
        <v>232</v>
      </c>
      <c r="C12" s="83"/>
      <c r="D12" s="83"/>
      <c r="E12" s="83"/>
      <c r="F12" s="83"/>
      <c r="G12" s="83"/>
      <c r="H12" s="83"/>
      <c r="I12" s="83"/>
      <c r="J12" s="83"/>
      <c r="K12" s="83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82" t="s">
        <v>97</v>
      </c>
      <c r="C13" s="83"/>
      <c r="D13" s="83"/>
      <c r="E13" s="83"/>
      <c r="F13" s="83"/>
      <c r="G13" s="83"/>
      <c r="H13" s="83"/>
      <c r="I13" s="83"/>
      <c r="J13" s="83"/>
      <c r="K13" s="83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82" t="s">
        <v>215</v>
      </c>
      <c r="C14" s="83"/>
      <c r="D14" s="83"/>
      <c r="E14" s="83"/>
      <c r="F14" s="83"/>
      <c r="G14" s="83"/>
      <c r="H14" s="83"/>
      <c r="I14" s="83"/>
      <c r="J14" s="83"/>
      <c r="K14" s="83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82" t="s">
        <v>223</v>
      </c>
      <c r="C15" s="83"/>
      <c r="D15" s="83"/>
      <c r="E15" s="83"/>
      <c r="F15" s="83"/>
      <c r="G15" s="83"/>
      <c r="H15" s="83"/>
      <c r="I15" s="83"/>
      <c r="J15" s="83"/>
      <c r="K15" s="83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34" t="s">
        <v>228</v>
      </c>
      <c r="C16" s="134"/>
      <c r="D16" s="134"/>
      <c r="E16" s="134"/>
      <c r="F16" s="134"/>
      <c r="G16" s="134"/>
      <c r="H16" s="134"/>
      <c r="I16" s="134"/>
      <c r="J16" s="134"/>
      <c r="K16" s="134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G164" sqref="G164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165</v>
      </c>
      <c r="C1" s="80" t="s" vm="1">
        <v>233</v>
      </c>
    </row>
    <row r="2" spans="2:62">
      <c r="B2" s="58" t="s">
        <v>164</v>
      </c>
      <c r="C2" s="80" t="s">
        <v>234</v>
      </c>
    </row>
    <row r="3" spans="2:62">
      <c r="B3" s="58" t="s">
        <v>166</v>
      </c>
      <c r="C3" s="80" t="s">
        <v>235</v>
      </c>
    </row>
    <row r="4" spans="2:62">
      <c r="B4" s="58" t="s">
        <v>167</v>
      </c>
      <c r="C4" s="80">
        <v>2146</v>
      </c>
    </row>
    <row r="6" spans="2:62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BJ6" s="3"/>
    </row>
    <row r="7" spans="2:62" ht="26.25" customHeight="1">
      <c r="B7" s="137" t="s">
        <v>73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F7" s="3"/>
      <c r="BJ7" s="3"/>
    </row>
    <row r="8" spans="2:62" s="3" customFormat="1" ht="78.75">
      <c r="B8" s="23" t="s">
        <v>100</v>
      </c>
      <c r="C8" s="31" t="s">
        <v>33</v>
      </c>
      <c r="D8" s="31" t="s">
        <v>105</v>
      </c>
      <c r="E8" s="31" t="s">
        <v>211</v>
      </c>
      <c r="F8" s="31" t="s">
        <v>102</v>
      </c>
      <c r="G8" s="31" t="s">
        <v>47</v>
      </c>
      <c r="H8" s="31" t="s">
        <v>85</v>
      </c>
      <c r="I8" s="14" t="s">
        <v>217</v>
      </c>
      <c r="J8" s="14" t="s">
        <v>216</v>
      </c>
      <c r="K8" s="31" t="s">
        <v>231</v>
      </c>
      <c r="L8" s="14" t="s">
        <v>44</v>
      </c>
      <c r="M8" s="14" t="s">
        <v>43</v>
      </c>
      <c r="N8" s="14" t="s">
        <v>168</v>
      </c>
      <c r="O8" s="15" t="s">
        <v>170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224</v>
      </c>
      <c r="J9" s="17"/>
      <c r="K9" s="17" t="s">
        <v>220</v>
      </c>
      <c r="L9" s="17" t="s">
        <v>220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15" customFormat="1" ht="18" customHeight="1">
      <c r="B11" s="84" t="s">
        <v>26</v>
      </c>
      <c r="C11" s="89"/>
      <c r="D11" s="89"/>
      <c r="E11" s="89"/>
      <c r="F11" s="89"/>
      <c r="G11" s="89"/>
      <c r="H11" s="89"/>
      <c r="I11" s="90"/>
      <c r="J11" s="91"/>
      <c r="K11" s="90">
        <v>15.195012586000001</v>
      </c>
      <c r="L11" s="90">
        <v>4481.0507448349999</v>
      </c>
      <c r="M11" s="89"/>
      <c r="N11" s="92">
        <f>L11/$L$11</f>
        <v>1</v>
      </c>
      <c r="O11" s="92">
        <f>L11/'סכום נכסי הקרן'!$C$42</f>
        <v>0.3336103479981104</v>
      </c>
      <c r="BF11" s="117"/>
      <c r="BG11" s="118"/>
      <c r="BH11" s="117"/>
      <c r="BJ11" s="117"/>
    </row>
    <row r="12" spans="2:62" s="117" customFormat="1" ht="20.25">
      <c r="B12" s="85" t="s">
        <v>214</v>
      </c>
      <c r="C12" s="93"/>
      <c r="D12" s="93"/>
      <c r="E12" s="93"/>
      <c r="F12" s="93"/>
      <c r="G12" s="93"/>
      <c r="H12" s="93"/>
      <c r="I12" s="94"/>
      <c r="J12" s="95"/>
      <c r="K12" s="94">
        <v>15.039128491</v>
      </c>
      <c r="L12" s="94">
        <v>3957.3178541319994</v>
      </c>
      <c r="M12" s="93"/>
      <c r="N12" s="96">
        <f t="shared" ref="N12:N40" si="0">L12/$L$11</f>
        <v>0.88312274943400904</v>
      </c>
      <c r="O12" s="96">
        <f>L12/'סכום נכסי הקרן'!$C$42</f>
        <v>0.2946188877637278</v>
      </c>
      <c r="BG12" s="115"/>
    </row>
    <row r="13" spans="2:62" s="117" customFormat="1">
      <c r="B13" s="86" t="s">
        <v>236</v>
      </c>
      <c r="C13" s="93"/>
      <c r="D13" s="93"/>
      <c r="E13" s="93"/>
      <c r="F13" s="93"/>
      <c r="G13" s="93"/>
      <c r="H13" s="93"/>
      <c r="I13" s="94"/>
      <c r="J13" s="95"/>
      <c r="K13" s="94">
        <v>7.8419589030000001</v>
      </c>
      <c r="L13" s="94">
        <v>2868.3225626640005</v>
      </c>
      <c r="M13" s="93"/>
      <c r="N13" s="96">
        <f t="shared" si="0"/>
        <v>0.64010044206040728</v>
      </c>
      <c r="O13" s="96">
        <f>L13/'סכום נכסי הקרן'!$C$42</f>
        <v>0.21354413122951676</v>
      </c>
    </row>
    <row r="14" spans="2:62" s="117" customFormat="1">
      <c r="B14" s="87" t="s">
        <v>237</v>
      </c>
      <c r="C14" s="97" t="s">
        <v>238</v>
      </c>
      <c r="D14" s="98" t="s">
        <v>106</v>
      </c>
      <c r="E14" s="98" t="s">
        <v>239</v>
      </c>
      <c r="F14" s="97" t="s">
        <v>240</v>
      </c>
      <c r="G14" s="98" t="s">
        <v>176</v>
      </c>
      <c r="H14" s="98" t="s">
        <v>150</v>
      </c>
      <c r="I14" s="99">
        <v>408.20542499999993</v>
      </c>
      <c r="J14" s="100">
        <v>19820</v>
      </c>
      <c r="K14" s="97"/>
      <c r="L14" s="99">
        <v>80.90631530600001</v>
      </c>
      <c r="M14" s="101">
        <v>8.0514238315940643E-6</v>
      </c>
      <c r="N14" s="101">
        <f t="shared" si="0"/>
        <v>1.8055210688978512E-2</v>
      </c>
      <c r="O14" s="101">
        <f>L14/'סכום נכסי הקרן'!$C$42</f>
        <v>6.0234051211293235E-3</v>
      </c>
    </row>
    <row r="15" spans="2:62" s="117" customFormat="1">
      <c r="B15" s="87" t="s">
        <v>241</v>
      </c>
      <c r="C15" s="97" t="s">
        <v>242</v>
      </c>
      <c r="D15" s="98" t="s">
        <v>106</v>
      </c>
      <c r="E15" s="98" t="s">
        <v>239</v>
      </c>
      <c r="F15" s="97">
        <v>29389</v>
      </c>
      <c r="G15" s="98" t="s">
        <v>243</v>
      </c>
      <c r="H15" s="98" t="s">
        <v>150</v>
      </c>
      <c r="I15" s="99">
        <v>115.962369</v>
      </c>
      <c r="J15" s="100">
        <v>46950</v>
      </c>
      <c r="K15" s="99">
        <v>0.30745799400000001</v>
      </c>
      <c r="L15" s="99">
        <v>54.751790351000004</v>
      </c>
      <c r="M15" s="101">
        <v>1.0876350204794039E-6</v>
      </c>
      <c r="N15" s="101">
        <f t="shared" si="0"/>
        <v>1.2218516028658822E-2</v>
      </c>
      <c r="O15" s="101">
        <f>L15/'סכום נכסי הקרן'!$C$42</f>
        <v>4.0762233843413594E-3</v>
      </c>
    </row>
    <row r="16" spans="2:62" s="117" customFormat="1" ht="20.25">
      <c r="B16" s="87" t="s">
        <v>244</v>
      </c>
      <c r="C16" s="97" t="s">
        <v>245</v>
      </c>
      <c r="D16" s="98" t="s">
        <v>106</v>
      </c>
      <c r="E16" s="98" t="s">
        <v>239</v>
      </c>
      <c r="F16" s="97" t="s">
        <v>246</v>
      </c>
      <c r="G16" s="98" t="s">
        <v>247</v>
      </c>
      <c r="H16" s="98" t="s">
        <v>150</v>
      </c>
      <c r="I16" s="99">
        <v>840.91230499999995</v>
      </c>
      <c r="J16" s="100">
        <v>5416</v>
      </c>
      <c r="K16" s="97"/>
      <c r="L16" s="99">
        <v>45.543810438999998</v>
      </c>
      <c r="M16" s="101">
        <v>6.3952863801406326E-6</v>
      </c>
      <c r="N16" s="101">
        <f t="shared" si="0"/>
        <v>1.0163645321690505E-2</v>
      </c>
      <c r="O16" s="101">
        <f>L16/'סכום נכסי הקרן'!$C$42</f>
        <v>3.3906972526985359E-3</v>
      </c>
      <c r="BF16" s="115"/>
    </row>
    <row r="17" spans="2:15" s="117" customFormat="1">
      <c r="B17" s="87" t="s">
        <v>248</v>
      </c>
      <c r="C17" s="97" t="s">
        <v>249</v>
      </c>
      <c r="D17" s="98" t="s">
        <v>106</v>
      </c>
      <c r="E17" s="98" t="s">
        <v>239</v>
      </c>
      <c r="F17" s="97" t="s">
        <v>250</v>
      </c>
      <c r="G17" s="98" t="s">
        <v>251</v>
      </c>
      <c r="H17" s="98" t="s">
        <v>150</v>
      </c>
      <c r="I17" s="99">
        <v>264.594899</v>
      </c>
      <c r="J17" s="100">
        <v>46960</v>
      </c>
      <c r="K17" s="97"/>
      <c r="L17" s="99">
        <v>124.25376435899999</v>
      </c>
      <c r="M17" s="101">
        <v>6.1888937062041366E-6</v>
      </c>
      <c r="N17" s="101">
        <f t="shared" si="0"/>
        <v>2.7728711731778263E-2</v>
      </c>
      <c r="O17" s="101">
        <f>L17/'סכום נכסי הקרן'!$C$42</f>
        <v>9.250585170377832E-3</v>
      </c>
    </row>
    <row r="18" spans="2:15" s="117" customFormat="1">
      <c r="B18" s="87" t="s">
        <v>252</v>
      </c>
      <c r="C18" s="97" t="s">
        <v>253</v>
      </c>
      <c r="D18" s="98" t="s">
        <v>106</v>
      </c>
      <c r="E18" s="98" t="s">
        <v>239</v>
      </c>
      <c r="F18" s="97" t="s">
        <v>254</v>
      </c>
      <c r="G18" s="98" t="s">
        <v>247</v>
      </c>
      <c r="H18" s="98" t="s">
        <v>150</v>
      </c>
      <c r="I18" s="99">
        <v>1895.2193</v>
      </c>
      <c r="J18" s="100">
        <v>2050</v>
      </c>
      <c r="K18" s="99">
        <v>0.96682971799999995</v>
      </c>
      <c r="L18" s="99">
        <v>39.818825375999999</v>
      </c>
      <c r="M18" s="101">
        <v>5.4303926128432734E-6</v>
      </c>
      <c r="N18" s="101">
        <f t="shared" si="0"/>
        <v>8.88604651975799E-3</v>
      </c>
      <c r="O18" s="101">
        <f>L18/'סכום נכסי הקרן'!$C$42</f>
        <v>2.9644770717838606E-3</v>
      </c>
    </row>
    <row r="19" spans="2:15" s="117" customFormat="1">
      <c r="B19" s="87" t="s">
        <v>255</v>
      </c>
      <c r="C19" s="97" t="s">
        <v>256</v>
      </c>
      <c r="D19" s="98" t="s">
        <v>106</v>
      </c>
      <c r="E19" s="98" t="s">
        <v>239</v>
      </c>
      <c r="F19" s="97" t="s">
        <v>257</v>
      </c>
      <c r="G19" s="98" t="s">
        <v>258</v>
      </c>
      <c r="H19" s="98" t="s">
        <v>150</v>
      </c>
      <c r="I19" s="99">
        <v>28510.159055</v>
      </c>
      <c r="J19" s="100">
        <v>255.1</v>
      </c>
      <c r="K19" s="97"/>
      <c r="L19" s="99">
        <v>72.729415750000001</v>
      </c>
      <c r="M19" s="101">
        <v>1.0309277140217472E-5</v>
      </c>
      <c r="N19" s="101">
        <f t="shared" si="0"/>
        <v>1.6230437879738411E-2</v>
      </c>
      <c r="O19" s="101">
        <f>L19/'סכום נכסי הקרן'!$C$42</f>
        <v>5.4146420292212442E-3</v>
      </c>
    </row>
    <row r="20" spans="2:15" s="117" customFormat="1">
      <c r="B20" s="87" t="s">
        <v>259</v>
      </c>
      <c r="C20" s="97" t="s">
        <v>260</v>
      </c>
      <c r="D20" s="98" t="s">
        <v>106</v>
      </c>
      <c r="E20" s="98" t="s">
        <v>239</v>
      </c>
      <c r="F20" s="97" t="s">
        <v>261</v>
      </c>
      <c r="G20" s="98" t="s">
        <v>262</v>
      </c>
      <c r="H20" s="98" t="s">
        <v>150</v>
      </c>
      <c r="I20" s="99">
        <v>720.77094899999997</v>
      </c>
      <c r="J20" s="100">
        <v>8642</v>
      </c>
      <c r="K20" s="97"/>
      <c r="L20" s="99">
        <v>62.289025436999999</v>
      </c>
      <c r="M20" s="101">
        <v>7.1839994183197773E-6</v>
      </c>
      <c r="N20" s="101">
        <f t="shared" si="0"/>
        <v>1.3900540070606496E-2</v>
      </c>
      <c r="O20" s="101">
        <f>L20/'סכום נכסי הקרן'!$C$42</f>
        <v>4.6373640103167107E-3</v>
      </c>
    </row>
    <row r="21" spans="2:15" s="117" customFormat="1">
      <c r="B21" s="87" t="s">
        <v>263</v>
      </c>
      <c r="C21" s="97" t="s">
        <v>264</v>
      </c>
      <c r="D21" s="98" t="s">
        <v>106</v>
      </c>
      <c r="E21" s="98" t="s">
        <v>239</v>
      </c>
      <c r="F21" s="97" t="s">
        <v>265</v>
      </c>
      <c r="G21" s="98" t="s">
        <v>266</v>
      </c>
      <c r="H21" s="98" t="s">
        <v>150</v>
      </c>
      <c r="I21" s="99">
        <v>13498.777873999999</v>
      </c>
      <c r="J21" s="100">
        <v>179.3</v>
      </c>
      <c r="K21" s="97"/>
      <c r="L21" s="99">
        <v>24.203308728</v>
      </c>
      <c r="M21" s="101">
        <v>4.2120480680831735E-6</v>
      </c>
      <c r="N21" s="101">
        <f t="shared" si="0"/>
        <v>5.4012574519263128E-3</v>
      </c>
      <c r="O21" s="101">
        <f>L21/'סכום נכסי הקרן'!$C$42</f>
        <v>1.8019153781645243E-3</v>
      </c>
    </row>
    <row r="22" spans="2:15" s="117" customFormat="1">
      <c r="B22" s="87" t="s">
        <v>267</v>
      </c>
      <c r="C22" s="97" t="s">
        <v>268</v>
      </c>
      <c r="D22" s="98" t="s">
        <v>106</v>
      </c>
      <c r="E22" s="98" t="s">
        <v>239</v>
      </c>
      <c r="F22" s="97" t="s">
        <v>269</v>
      </c>
      <c r="G22" s="98" t="s">
        <v>262</v>
      </c>
      <c r="H22" s="98" t="s">
        <v>150</v>
      </c>
      <c r="I22" s="99">
        <v>9108.8884230000003</v>
      </c>
      <c r="J22" s="100">
        <v>1277</v>
      </c>
      <c r="K22" s="97"/>
      <c r="L22" s="99">
        <v>116.32050516300001</v>
      </c>
      <c r="M22" s="101">
        <v>7.8253912767405802E-6</v>
      </c>
      <c r="N22" s="101">
        <f t="shared" si="0"/>
        <v>2.5958310179163821E-2</v>
      </c>
      <c r="O22" s="101">
        <f>L22/'סכום נכסי הקרן'!$C$42</f>
        <v>8.6599608923137346E-3</v>
      </c>
    </row>
    <row r="23" spans="2:15" s="117" customFormat="1">
      <c r="B23" s="87" t="s">
        <v>270</v>
      </c>
      <c r="C23" s="97" t="s">
        <v>271</v>
      </c>
      <c r="D23" s="98" t="s">
        <v>106</v>
      </c>
      <c r="E23" s="98" t="s">
        <v>239</v>
      </c>
      <c r="F23" s="97" t="s">
        <v>272</v>
      </c>
      <c r="G23" s="98" t="s">
        <v>273</v>
      </c>
      <c r="H23" s="98" t="s">
        <v>150</v>
      </c>
      <c r="I23" s="99">
        <v>14610.774975</v>
      </c>
      <c r="J23" s="100">
        <v>1121</v>
      </c>
      <c r="K23" s="97"/>
      <c r="L23" s="99">
        <v>163.78678748200002</v>
      </c>
      <c r="M23" s="101">
        <v>1.2447258572435093E-5</v>
      </c>
      <c r="N23" s="101">
        <f t="shared" si="0"/>
        <v>3.6550978064862537E-2</v>
      </c>
      <c r="O23" s="101">
        <f>L23/'סכום נכסי הקרן'!$C$42</f>
        <v>1.2193784511890092E-2</v>
      </c>
    </row>
    <row r="24" spans="2:15" s="117" customFormat="1">
      <c r="B24" s="87" t="s">
        <v>274</v>
      </c>
      <c r="C24" s="97" t="s">
        <v>275</v>
      </c>
      <c r="D24" s="98" t="s">
        <v>106</v>
      </c>
      <c r="E24" s="98" t="s">
        <v>239</v>
      </c>
      <c r="F24" s="97" t="s">
        <v>276</v>
      </c>
      <c r="G24" s="98" t="s">
        <v>277</v>
      </c>
      <c r="H24" s="98" t="s">
        <v>150</v>
      </c>
      <c r="I24" s="99">
        <v>2038.0836420000001</v>
      </c>
      <c r="J24" s="100">
        <v>1955</v>
      </c>
      <c r="K24" s="97"/>
      <c r="L24" s="99">
        <v>39.844535197999996</v>
      </c>
      <c r="M24" s="101">
        <v>7.9583017176609846E-6</v>
      </c>
      <c r="N24" s="101">
        <f t="shared" si="0"/>
        <v>8.8917839736419105E-3</v>
      </c>
      <c r="O24" s="101">
        <f>L24/'סכום נכסי הקרן'!$C$42</f>
        <v>2.9663911457706985E-3</v>
      </c>
    </row>
    <row r="25" spans="2:15" s="117" customFormat="1">
      <c r="B25" s="87" t="s">
        <v>278</v>
      </c>
      <c r="C25" s="97" t="s">
        <v>279</v>
      </c>
      <c r="D25" s="98" t="s">
        <v>106</v>
      </c>
      <c r="E25" s="98" t="s">
        <v>239</v>
      </c>
      <c r="F25" s="97" t="s">
        <v>280</v>
      </c>
      <c r="G25" s="98" t="s">
        <v>277</v>
      </c>
      <c r="H25" s="98" t="s">
        <v>150</v>
      </c>
      <c r="I25" s="99">
        <v>1706.7828919999999</v>
      </c>
      <c r="J25" s="100">
        <v>2484</v>
      </c>
      <c r="K25" s="97"/>
      <c r="L25" s="99">
        <v>42.396487044000004</v>
      </c>
      <c r="M25" s="101">
        <v>7.9615293441389368E-6</v>
      </c>
      <c r="N25" s="101">
        <f t="shared" si="0"/>
        <v>9.4612825112207286E-3</v>
      </c>
      <c r="O25" s="101">
        <f>L25/'סכום נכסי הקרן'!$C$42</f>
        <v>3.156381751076783E-3</v>
      </c>
    </row>
    <row r="26" spans="2:15" s="117" customFormat="1">
      <c r="B26" s="87" t="s">
        <v>281</v>
      </c>
      <c r="C26" s="97" t="s">
        <v>282</v>
      </c>
      <c r="D26" s="98" t="s">
        <v>106</v>
      </c>
      <c r="E26" s="98" t="s">
        <v>239</v>
      </c>
      <c r="F26" s="97" t="s">
        <v>283</v>
      </c>
      <c r="G26" s="98" t="s">
        <v>284</v>
      </c>
      <c r="H26" s="98" t="s">
        <v>150</v>
      </c>
      <c r="I26" s="99">
        <v>21.600848999999997</v>
      </c>
      <c r="J26" s="100">
        <v>84650</v>
      </c>
      <c r="K26" s="97"/>
      <c r="L26" s="99">
        <v>18.285118828999998</v>
      </c>
      <c r="M26" s="101">
        <v>2.805863686887272E-6</v>
      </c>
      <c r="N26" s="101">
        <f t="shared" si="0"/>
        <v>4.0805426830026418E-3</v>
      </c>
      <c r="O26" s="101">
        <f>L26/'סכום נכסי הקרן'!$C$42</f>
        <v>1.3613112644976545E-3</v>
      </c>
    </row>
    <row r="27" spans="2:15" s="117" customFormat="1">
      <c r="B27" s="87" t="s">
        <v>285</v>
      </c>
      <c r="C27" s="97" t="s">
        <v>286</v>
      </c>
      <c r="D27" s="98" t="s">
        <v>106</v>
      </c>
      <c r="E27" s="98" t="s">
        <v>239</v>
      </c>
      <c r="F27" s="97" t="s">
        <v>287</v>
      </c>
      <c r="G27" s="98" t="s">
        <v>288</v>
      </c>
      <c r="H27" s="98" t="s">
        <v>150</v>
      </c>
      <c r="I27" s="99">
        <v>333.29664900000006</v>
      </c>
      <c r="J27" s="100">
        <v>5985</v>
      </c>
      <c r="K27" s="97"/>
      <c r="L27" s="99">
        <v>19.947804411</v>
      </c>
      <c r="M27" s="101">
        <v>3.1477981157466928E-6</v>
      </c>
      <c r="N27" s="101">
        <f t="shared" si="0"/>
        <v>4.4515908314567663E-3</v>
      </c>
      <c r="O27" s="101">
        <f>L27/'סכום נכסי הקרן'!$C$42</f>
        <v>1.4850967664274894E-3</v>
      </c>
    </row>
    <row r="28" spans="2:15" s="117" customFormat="1">
      <c r="B28" s="87" t="s">
        <v>289</v>
      </c>
      <c r="C28" s="97" t="s">
        <v>290</v>
      </c>
      <c r="D28" s="98" t="s">
        <v>106</v>
      </c>
      <c r="E28" s="98" t="s">
        <v>239</v>
      </c>
      <c r="F28" s="97" t="s">
        <v>291</v>
      </c>
      <c r="G28" s="98" t="s">
        <v>266</v>
      </c>
      <c r="H28" s="98" t="s">
        <v>150</v>
      </c>
      <c r="I28" s="99">
        <v>861.44680399999993</v>
      </c>
      <c r="J28" s="100">
        <v>5692</v>
      </c>
      <c r="K28" s="97"/>
      <c r="L28" s="99">
        <v>49.033552058000005</v>
      </c>
      <c r="M28" s="101">
        <v>7.9059779672016758E-7</v>
      </c>
      <c r="N28" s="101">
        <f t="shared" si="0"/>
        <v>1.0942422849042186E-2</v>
      </c>
      <c r="O28" s="101">
        <f>L28/'סכום נכסי הקרן'!$C$42</f>
        <v>3.6505054946114378E-3</v>
      </c>
    </row>
    <row r="29" spans="2:15" s="117" customFormat="1">
      <c r="B29" s="87" t="s">
        <v>292</v>
      </c>
      <c r="C29" s="97" t="s">
        <v>293</v>
      </c>
      <c r="D29" s="98" t="s">
        <v>106</v>
      </c>
      <c r="E29" s="98" t="s">
        <v>239</v>
      </c>
      <c r="F29" s="97" t="s">
        <v>294</v>
      </c>
      <c r="G29" s="98" t="s">
        <v>273</v>
      </c>
      <c r="H29" s="98" t="s">
        <v>150</v>
      </c>
      <c r="I29" s="99">
        <v>463775.01945900003</v>
      </c>
      <c r="J29" s="100">
        <v>38.700000000000003</v>
      </c>
      <c r="K29" s="97"/>
      <c r="L29" s="99">
        <v>179.48093252999999</v>
      </c>
      <c r="M29" s="101">
        <v>3.5806424806271915E-5</v>
      </c>
      <c r="N29" s="101">
        <f t="shared" si="0"/>
        <v>4.0053313999372883E-2</v>
      </c>
      <c r="O29" s="101">
        <f>L29/'סכום נכסי הקרן'!$C$42</f>
        <v>1.3362200021808374E-2</v>
      </c>
    </row>
    <row r="30" spans="2:15" s="117" customFormat="1">
      <c r="B30" s="87" t="s">
        <v>295</v>
      </c>
      <c r="C30" s="97" t="s">
        <v>296</v>
      </c>
      <c r="D30" s="98" t="s">
        <v>106</v>
      </c>
      <c r="E30" s="98" t="s">
        <v>239</v>
      </c>
      <c r="F30" s="97" t="s">
        <v>297</v>
      </c>
      <c r="G30" s="98" t="s">
        <v>266</v>
      </c>
      <c r="H30" s="98" t="s">
        <v>150</v>
      </c>
      <c r="I30" s="99">
        <v>9468.2918119999995</v>
      </c>
      <c r="J30" s="100">
        <v>1919</v>
      </c>
      <c r="K30" s="97"/>
      <c r="L30" s="99">
        <v>181.696519878</v>
      </c>
      <c r="M30" s="101">
        <v>7.3953630629684971E-6</v>
      </c>
      <c r="N30" s="101">
        <f t="shared" si="0"/>
        <v>4.0547748781338648E-2</v>
      </c>
      <c r="O30" s="101">
        <f>L30/'סכום נכסי הקרן'!$C$42</f>
        <v>1.3527148581482342E-2</v>
      </c>
    </row>
    <row r="31" spans="2:15" s="117" customFormat="1">
      <c r="B31" s="87" t="s">
        <v>298</v>
      </c>
      <c r="C31" s="97" t="s">
        <v>299</v>
      </c>
      <c r="D31" s="98" t="s">
        <v>106</v>
      </c>
      <c r="E31" s="98" t="s">
        <v>239</v>
      </c>
      <c r="F31" s="97" t="s">
        <v>300</v>
      </c>
      <c r="G31" s="98" t="s">
        <v>262</v>
      </c>
      <c r="H31" s="98" t="s">
        <v>150</v>
      </c>
      <c r="I31" s="99">
        <v>14956.920575999999</v>
      </c>
      <c r="J31" s="100">
        <v>2382</v>
      </c>
      <c r="K31" s="99">
        <v>2.7513404959999996</v>
      </c>
      <c r="L31" s="99">
        <v>359.02518860500004</v>
      </c>
      <c r="M31" s="101">
        <v>1.0010557212318525E-5</v>
      </c>
      <c r="N31" s="101">
        <f t="shared" si="0"/>
        <v>8.0120759404214245E-2</v>
      </c>
      <c r="O31" s="101">
        <f>L31/'סכום נכסי הקרן'!$C$42</f>
        <v>2.6729114426712788E-2</v>
      </c>
    </row>
    <row r="32" spans="2:15" s="117" customFormat="1">
      <c r="B32" s="87" t="s">
        <v>301</v>
      </c>
      <c r="C32" s="97" t="s">
        <v>302</v>
      </c>
      <c r="D32" s="98" t="s">
        <v>106</v>
      </c>
      <c r="E32" s="98" t="s">
        <v>239</v>
      </c>
      <c r="F32" s="97" t="s">
        <v>303</v>
      </c>
      <c r="G32" s="98" t="s">
        <v>262</v>
      </c>
      <c r="H32" s="98" t="s">
        <v>150</v>
      </c>
      <c r="I32" s="99">
        <v>2476.1654149999999</v>
      </c>
      <c r="J32" s="100">
        <v>7460</v>
      </c>
      <c r="K32" s="97"/>
      <c r="L32" s="99">
        <v>184.72193996799999</v>
      </c>
      <c r="M32" s="101">
        <v>1.0594791322119165E-5</v>
      </c>
      <c r="N32" s="101">
        <f t="shared" si="0"/>
        <v>4.1222907413158913E-2</v>
      </c>
      <c r="O32" s="101">
        <f>L32/'סכום נכסי הקרן'!$C$42</f>
        <v>1.3752388487597829E-2</v>
      </c>
    </row>
    <row r="33" spans="2:15" s="117" customFormat="1">
      <c r="B33" s="87" t="s">
        <v>304</v>
      </c>
      <c r="C33" s="97" t="s">
        <v>305</v>
      </c>
      <c r="D33" s="98" t="s">
        <v>106</v>
      </c>
      <c r="E33" s="98" t="s">
        <v>239</v>
      </c>
      <c r="F33" s="97" t="s">
        <v>306</v>
      </c>
      <c r="G33" s="98" t="s">
        <v>247</v>
      </c>
      <c r="H33" s="98" t="s">
        <v>150</v>
      </c>
      <c r="I33" s="99">
        <v>474.34299600000008</v>
      </c>
      <c r="J33" s="100">
        <v>18410</v>
      </c>
      <c r="K33" s="97"/>
      <c r="L33" s="99">
        <v>87.326545488999983</v>
      </c>
      <c r="M33" s="101">
        <v>1.0587393657451568E-5</v>
      </c>
      <c r="N33" s="101">
        <f t="shared" si="0"/>
        <v>1.9487961744163534E-2</v>
      </c>
      <c r="O33" s="101">
        <f>L33/'סכום נכסי הקרן'!$C$42</f>
        <v>6.501385699244259E-3</v>
      </c>
    </row>
    <row r="34" spans="2:15" s="117" customFormat="1">
      <c r="B34" s="87" t="s">
        <v>307</v>
      </c>
      <c r="C34" s="97" t="s">
        <v>308</v>
      </c>
      <c r="D34" s="98" t="s">
        <v>106</v>
      </c>
      <c r="E34" s="98" t="s">
        <v>239</v>
      </c>
      <c r="F34" s="97" t="s">
        <v>309</v>
      </c>
      <c r="G34" s="98" t="s">
        <v>178</v>
      </c>
      <c r="H34" s="98" t="s">
        <v>150</v>
      </c>
      <c r="I34" s="99">
        <v>86.107142999999994</v>
      </c>
      <c r="J34" s="100">
        <v>44590</v>
      </c>
      <c r="K34" s="97"/>
      <c r="L34" s="99">
        <v>38.395174939999997</v>
      </c>
      <c r="M34" s="101">
        <v>1.3882097534426397E-6</v>
      </c>
      <c r="N34" s="101">
        <f t="shared" si="0"/>
        <v>8.5683419194159949E-3</v>
      </c>
      <c r="O34" s="101">
        <f>L34/'סכום נכסי הקרן'!$C$42</f>
        <v>2.8584875295031673E-3</v>
      </c>
    </row>
    <row r="35" spans="2:15" s="117" customFormat="1">
      <c r="B35" s="87" t="s">
        <v>310</v>
      </c>
      <c r="C35" s="97" t="s">
        <v>311</v>
      </c>
      <c r="D35" s="98" t="s">
        <v>106</v>
      </c>
      <c r="E35" s="98" t="s">
        <v>239</v>
      </c>
      <c r="F35" s="97" t="s">
        <v>312</v>
      </c>
      <c r="G35" s="98" t="s">
        <v>262</v>
      </c>
      <c r="H35" s="98" t="s">
        <v>150</v>
      </c>
      <c r="I35" s="99">
        <v>13862.690984000001</v>
      </c>
      <c r="J35" s="100">
        <v>2415</v>
      </c>
      <c r="K35" s="97"/>
      <c r="L35" s="99">
        <v>334.78398725699998</v>
      </c>
      <c r="M35" s="101">
        <v>1.0386988180491103E-5</v>
      </c>
      <c r="N35" s="101">
        <f t="shared" si="0"/>
        <v>7.4711045761506389E-2</v>
      </c>
      <c r="O35" s="101">
        <f>L35/'סכום נכסי הקרן'!$C$42</f>
        <v>2.4924377975798898E-2</v>
      </c>
    </row>
    <row r="36" spans="2:15" s="117" customFormat="1">
      <c r="B36" s="87" t="s">
        <v>313</v>
      </c>
      <c r="C36" s="97" t="s">
        <v>314</v>
      </c>
      <c r="D36" s="98" t="s">
        <v>106</v>
      </c>
      <c r="E36" s="98" t="s">
        <v>239</v>
      </c>
      <c r="F36" s="97" t="s">
        <v>315</v>
      </c>
      <c r="G36" s="98" t="s">
        <v>284</v>
      </c>
      <c r="H36" s="98" t="s">
        <v>150</v>
      </c>
      <c r="I36" s="99">
        <v>205.44384299999999</v>
      </c>
      <c r="J36" s="100">
        <v>54120</v>
      </c>
      <c r="K36" s="97"/>
      <c r="L36" s="99">
        <v>111.186207627</v>
      </c>
      <c r="M36" s="101">
        <v>2.0206610597256261E-5</v>
      </c>
      <c r="N36" s="101">
        <f t="shared" si="0"/>
        <v>2.4812530354662177E-2</v>
      </c>
      <c r="O36" s="101">
        <f>L36/'סכום נכסי הקרן'!$C$42</f>
        <v>8.2777168863325274E-3</v>
      </c>
    </row>
    <row r="37" spans="2:15" s="117" customFormat="1">
      <c r="B37" s="87" t="s">
        <v>316</v>
      </c>
      <c r="C37" s="97" t="s">
        <v>317</v>
      </c>
      <c r="D37" s="98" t="s">
        <v>106</v>
      </c>
      <c r="E37" s="98" t="s">
        <v>239</v>
      </c>
      <c r="F37" s="97" t="s">
        <v>318</v>
      </c>
      <c r="G37" s="98" t="s">
        <v>266</v>
      </c>
      <c r="H37" s="98" t="s">
        <v>150</v>
      </c>
      <c r="I37" s="99">
        <v>221.54796399999998</v>
      </c>
      <c r="J37" s="100">
        <v>17330</v>
      </c>
      <c r="K37" s="97"/>
      <c r="L37" s="99">
        <v>38.394262146000003</v>
      </c>
      <c r="M37" s="101">
        <v>1.586482531889845E-6</v>
      </c>
      <c r="N37" s="101">
        <f t="shared" si="0"/>
        <v>8.568138218531543E-3</v>
      </c>
      <c r="O37" s="101">
        <f>L37/'סכום נכסי הקרן'!$C$42</f>
        <v>2.8584195727802179E-3</v>
      </c>
    </row>
    <row r="38" spans="2:15" s="117" customFormat="1">
      <c r="B38" s="87" t="s">
        <v>319</v>
      </c>
      <c r="C38" s="97" t="s">
        <v>320</v>
      </c>
      <c r="D38" s="98" t="s">
        <v>106</v>
      </c>
      <c r="E38" s="98" t="s">
        <v>239</v>
      </c>
      <c r="F38" s="97" t="s">
        <v>321</v>
      </c>
      <c r="G38" s="98" t="s">
        <v>247</v>
      </c>
      <c r="H38" s="98" t="s">
        <v>150</v>
      </c>
      <c r="I38" s="99">
        <v>1067.994948</v>
      </c>
      <c r="J38" s="100">
        <v>21190</v>
      </c>
      <c r="K38" s="97"/>
      <c r="L38" s="99">
        <v>226.30812953499998</v>
      </c>
      <c r="M38" s="101">
        <v>8.806552666897332E-6</v>
      </c>
      <c r="N38" s="101">
        <f t="shared" si="0"/>
        <v>5.0503362363358603E-2</v>
      </c>
      <c r="O38" s="101">
        <f>L38/'סכום נכסי הקרן'!$C$42</f>
        <v>1.6848444293114734E-2</v>
      </c>
    </row>
    <row r="39" spans="2:15" s="117" customFormat="1">
      <c r="B39" s="87" t="s">
        <v>322</v>
      </c>
      <c r="C39" s="97" t="s">
        <v>323</v>
      </c>
      <c r="D39" s="98" t="s">
        <v>106</v>
      </c>
      <c r="E39" s="98" t="s">
        <v>239</v>
      </c>
      <c r="F39" s="97" t="s">
        <v>324</v>
      </c>
      <c r="G39" s="98" t="s">
        <v>137</v>
      </c>
      <c r="H39" s="98" t="s">
        <v>150</v>
      </c>
      <c r="I39" s="99">
        <v>2346.6904989999998</v>
      </c>
      <c r="J39" s="100">
        <v>2398</v>
      </c>
      <c r="K39" s="99">
        <v>1.5689326080000001</v>
      </c>
      <c r="L39" s="99">
        <v>57.842570774000002</v>
      </c>
      <c r="M39" s="101">
        <v>9.8535682490284022E-6</v>
      </c>
      <c r="N39" s="101">
        <f t="shared" si="0"/>
        <v>1.2908260599519246E-2</v>
      </c>
      <c r="O39" s="101">
        <f>L39/'סכום נכסי הקרן'!$C$42</f>
        <v>4.3063293106559127E-3</v>
      </c>
    </row>
    <row r="40" spans="2:15" s="117" customFormat="1">
      <c r="B40" s="87" t="s">
        <v>325</v>
      </c>
      <c r="C40" s="97" t="s">
        <v>326</v>
      </c>
      <c r="D40" s="98" t="s">
        <v>106</v>
      </c>
      <c r="E40" s="98" t="s">
        <v>239</v>
      </c>
      <c r="F40" s="97" t="s">
        <v>327</v>
      </c>
      <c r="G40" s="98" t="s">
        <v>328</v>
      </c>
      <c r="H40" s="98" t="s">
        <v>150</v>
      </c>
      <c r="I40" s="99">
        <v>1295.0936839999999</v>
      </c>
      <c r="J40" s="100">
        <v>8710</v>
      </c>
      <c r="K40" s="99">
        <v>2.2473980870000001</v>
      </c>
      <c r="L40" s="99">
        <v>115.05005798400001</v>
      </c>
      <c r="M40" s="101">
        <v>1.1236988824924535E-5</v>
      </c>
      <c r="N40" s="101">
        <f t="shared" si="0"/>
        <v>2.5674794715639031E-2</v>
      </c>
      <c r="O40" s="101">
        <f>L40/'סכום נכסי הקרן'!$C$42</f>
        <v>8.5653771998643827E-3</v>
      </c>
    </row>
    <row r="41" spans="2:15" s="117" customFormat="1">
      <c r="B41" s="88"/>
      <c r="C41" s="97"/>
      <c r="D41" s="97"/>
      <c r="E41" s="97"/>
      <c r="F41" s="97"/>
      <c r="G41" s="97"/>
      <c r="H41" s="97"/>
      <c r="I41" s="99"/>
      <c r="J41" s="100"/>
      <c r="K41" s="97"/>
      <c r="L41" s="97"/>
      <c r="M41" s="97"/>
      <c r="N41" s="101"/>
      <c r="O41" s="97"/>
    </row>
    <row r="42" spans="2:15" s="117" customFormat="1">
      <c r="B42" s="86" t="s">
        <v>329</v>
      </c>
      <c r="C42" s="93"/>
      <c r="D42" s="93"/>
      <c r="E42" s="93"/>
      <c r="F42" s="93"/>
      <c r="G42" s="93"/>
      <c r="H42" s="93"/>
      <c r="I42" s="94"/>
      <c r="J42" s="95"/>
      <c r="K42" s="94">
        <v>6.2139833899999992</v>
      </c>
      <c r="L42" s="94">
        <v>932.83424624800034</v>
      </c>
      <c r="M42" s="93"/>
      <c r="N42" s="96">
        <f t="shared" ref="N42:N81" si="1">L42/$L$11</f>
        <v>0.20817310478423268</v>
      </c>
      <c r="O42" s="96">
        <f>L42/'סכום נכסי הקרן'!$C$42</f>
        <v>6.9448701930914958E-2</v>
      </c>
    </row>
    <row r="43" spans="2:15" s="117" customFormat="1">
      <c r="B43" s="87" t="s">
        <v>330</v>
      </c>
      <c r="C43" s="97" t="s">
        <v>331</v>
      </c>
      <c r="D43" s="98" t="s">
        <v>106</v>
      </c>
      <c r="E43" s="98" t="s">
        <v>239</v>
      </c>
      <c r="F43" s="97" t="s">
        <v>332</v>
      </c>
      <c r="G43" s="98" t="s">
        <v>333</v>
      </c>
      <c r="H43" s="98" t="s">
        <v>150</v>
      </c>
      <c r="I43" s="99">
        <v>5499.7270330000001</v>
      </c>
      <c r="J43" s="100">
        <v>381.8</v>
      </c>
      <c r="K43" s="97"/>
      <c r="L43" s="99">
        <v>20.997957814000003</v>
      </c>
      <c r="M43" s="101">
        <v>1.8527223488166017E-5</v>
      </c>
      <c r="N43" s="101">
        <f t="shared" si="1"/>
        <v>4.6859451074511733E-3</v>
      </c>
      <c r="O43" s="101">
        <f>L43/'סכום נכסי הקרן'!$C$42</f>
        <v>1.5632797779968287E-3</v>
      </c>
    </row>
    <row r="44" spans="2:15" s="117" customFormat="1">
      <c r="B44" s="87" t="s">
        <v>334</v>
      </c>
      <c r="C44" s="97" t="s">
        <v>335</v>
      </c>
      <c r="D44" s="98" t="s">
        <v>106</v>
      </c>
      <c r="E44" s="98" t="s">
        <v>239</v>
      </c>
      <c r="F44" s="97" t="s">
        <v>336</v>
      </c>
      <c r="G44" s="98" t="s">
        <v>273</v>
      </c>
      <c r="H44" s="98" t="s">
        <v>150</v>
      </c>
      <c r="I44" s="99">
        <v>2024.3785370000001</v>
      </c>
      <c r="J44" s="100">
        <v>2206</v>
      </c>
      <c r="K44" s="97"/>
      <c r="L44" s="99">
        <v>44.657790517999999</v>
      </c>
      <c r="M44" s="101">
        <v>1.5349373474832239E-5</v>
      </c>
      <c r="N44" s="101">
        <f t="shared" si="1"/>
        <v>9.9659193927839305E-3</v>
      </c>
      <c r="O44" s="101">
        <f>L44/'סכום נכסי הקרן'!$C$42</f>
        <v>3.3247338367477638E-3</v>
      </c>
    </row>
    <row r="45" spans="2:15" s="117" customFormat="1">
      <c r="B45" s="87" t="s">
        <v>337</v>
      </c>
      <c r="C45" s="97" t="s">
        <v>338</v>
      </c>
      <c r="D45" s="98" t="s">
        <v>106</v>
      </c>
      <c r="E45" s="98" t="s">
        <v>239</v>
      </c>
      <c r="F45" s="97" t="s">
        <v>339</v>
      </c>
      <c r="G45" s="98" t="s">
        <v>247</v>
      </c>
      <c r="H45" s="98" t="s">
        <v>150</v>
      </c>
      <c r="I45" s="99">
        <v>2363.2031619999998</v>
      </c>
      <c r="J45" s="100">
        <v>418.1</v>
      </c>
      <c r="K45" s="97"/>
      <c r="L45" s="99">
        <v>9.8805524200000008</v>
      </c>
      <c r="M45" s="101">
        <v>1.121381557882844E-5</v>
      </c>
      <c r="N45" s="101">
        <f t="shared" si="1"/>
        <v>2.2049632960279768E-3</v>
      </c>
      <c r="O45" s="101">
        <f>L45/'סכום נכסי הקרן'!$C$42</f>
        <v>7.3559857251095375E-4</v>
      </c>
    </row>
    <row r="46" spans="2:15" s="117" customFormat="1">
      <c r="B46" s="87" t="s">
        <v>340</v>
      </c>
      <c r="C46" s="97" t="s">
        <v>341</v>
      </c>
      <c r="D46" s="98" t="s">
        <v>106</v>
      </c>
      <c r="E46" s="98" t="s">
        <v>239</v>
      </c>
      <c r="F46" s="97" t="s">
        <v>342</v>
      </c>
      <c r="G46" s="98" t="s">
        <v>277</v>
      </c>
      <c r="H46" s="98" t="s">
        <v>150</v>
      </c>
      <c r="I46" s="99">
        <v>155.48286999999999</v>
      </c>
      <c r="J46" s="100">
        <v>17190</v>
      </c>
      <c r="K46" s="99">
        <v>0.26487875000000005</v>
      </c>
      <c r="L46" s="99">
        <v>26.992384040999998</v>
      </c>
      <c r="M46" s="101">
        <v>1.059514765096052E-5</v>
      </c>
      <c r="N46" s="101">
        <f t="shared" si="1"/>
        <v>6.0236729236133445E-3</v>
      </c>
      <c r="O46" s="101">
        <f>L46/'סכום נכסי הקרן'!$C$42</f>
        <v>2.009559620273443E-3</v>
      </c>
    </row>
    <row r="47" spans="2:15" s="117" customFormat="1">
      <c r="B47" s="87" t="s">
        <v>343</v>
      </c>
      <c r="C47" s="97" t="s">
        <v>344</v>
      </c>
      <c r="D47" s="98" t="s">
        <v>106</v>
      </c>
      <c r="E47" s="98" t="s">
        <v>239</v>
      </c>
      <c r="F47" s="97" t="s">
        <v>345</v>
      </c>
      <c r="G47" s="98" t="s">
        <v>346</v>
      </c>
      <c r="H47" s="98" t="s">
        <v>150</v>
      </c>
      <c r="I47" s="99">
        <v>2237.2880709999999</v>
      </c>
      <c r="J47" s="100">
        <v>1260</v>
      </c>
      <c r="K47" s="97"/>
      <c r="L47" s="99">
        <v>28.189829691</v>
      </c>
      <c r="M47" s="101">
        <v>2.0560501304693127E-5</v>
      </c>
      <c r="N47" s="101">
        <f t="shared" si="1"/>
        <v>6.2908972239362577E-3</v>
      </c>
      <c r="O47" s="101">
        <f>L47/'סכום נכסי הקרן'!$C$42</f>
        <v>2.0987084120977213E-3</v>
      </c>
    </row>
    <row r="48" spans="2:15" s="117" customFormat="1">
      <c r="B48" s="87" t="s">
        <v>347</v>
      </c>
      <c r="C48" s="97" t="s">
        <v>348</v>
      </c>
      <c r="D48" s="98" t="s">
        <v>106</v>
      </c>
      <c r="E48" s="98" t="s">
        <v>239</v>
      </c>
      <c r="F48" s="97" t="s">
        <v>349</v>
      </c>
      <c r="G48" s="98" t="s">
        <v>178</v>
      </c>
      <c r="H48" s="98" t="s">
        <v>150</v>
      </c>
      <c r="I48" s="99">
        <v>32.209378999999998</v>
      </c>
      <c r="J48" s="100">
        <v>2909</v>
      </c>
      <c r="K48" s="97"/>
      <c r="L48" s="99">
        <v>0.936970847</v>
      </c>
      <c r="M48" s="101">
        <v>9.5023398008411603E-7</v>
      </c>
      <c r="N48" s="101">
        <f t="shared" si="1"/>
        <v>2.0909623665386562E-4</v>
      </c>
      <c r="O48" s="101">
        <f>L48/'סכום נכסי הקרן'!$C$42</f>
        <v>6.9756668275191357E-5</v>
      </c>
    </row>
    <row r="49" spans="2:15" s="117" customFormat="1">
      <c r="B49" s="87" t="s">
        <v>350</v>
      </c>
      <c r="C49" s="97" t="s">
        <v>351</v>
      </c>
      <c r="D49" s="98" t="s">
        <v>106</v>
      </c>
      <c r="E49" s="98" t="s">
        <v>239</v>
      </c>
      <c r="F49" s="97" t="s">
        <v>352</v>
      </c>
      <c r="G49" s="98" t="s">
        <v>284</v>
      </c>
      <c r="H49" s="98" t="s">
        <v>150</v>
      </c>
      <c r="I49" s="99">
        <v>66.285409000000001</v>
      </c>
      <c r="J49" s="100">
        <v>93000</v>
      </c>
      <c r="K49" s="97"/>
      <c r="L49" s="99">
        <v>61.645430388999998</v>
      </c>
      <c r="M49" s="101">
        <v>1.8346332389151857E-5</v>
      </c>
      <c r="N49" s="101">
        <f t="shared" si="1"/>
        <v>1.3756914147882495E-2</v>
      </c>
      <c r="O49" s="101">
        <f>L49/'סכום נכסי הקרן'!$C$42</f>
        <v>4.5894489162552074E-3</v>
      </c>
    </row>
    <row r="50" spans="2:15" s="117" customFormat="1">
      <c r="B50" s="87" t="s">
        <v>353</v>
      </c>
      <c r="C50" s="97" t="s">
        <v>354</v>
      </c>
      <c r="D50" s="98" t="s">
        <v>106</v>
      </c>
      <c r="E50" s="98" t="s">
        <v>239</v>
      </c>
      <c r="F50" s="97" t="s">
        <v>355</v>
      </c>
      <c r="G50" s="98" t="s">
        <v>176</v>
      </c>
      <c r="H50" s="98" t="s">
        <v>150</v>
      </c>
      <c r="I50" s="99">
        <v>6311.764674</v>
      </c>
      <c r="J50" s="100">
        <v>224.8</v>
      </c>
      <c r="K50" s="97"/>
      <c r="L50" s="99">
        <v>14.188846986</v>
      </c>
      <c r="M50" s="101">
        <v>1.1761261143548913E-5</v>
      </c>
      <c r="N50" s="101">
        <f t="shared" si="1"/>
        <v>3.166410691143034E-3</v>
      </c>
      <c r="O50" s="101">
        <f>L50/'סכום נכסי הקרן'!$C$42</f>
        <v>1.0563473725771649E-3</v>
      </c>
    </row>
    <row r="51" spans="2:15" s="117" customFormat="1">
      <c r="B51" s="87" t="s">
        <v>356</v>
      </c>
      <c r="C51" s="97" t="s">
        <v>357</v>
      </c>
      <c r="D51" s="98" t="s">
        <v>106</v>
      </c>
      <c r="E51" s="98" t="s">
        <v>239</v>
      </c>
      <c r="F51" s="97" t="s">
        <v>358</v>
      </c>
      <c r="G51" s="98" t="s">
        <v>176</v>
      </c>
      <c r="H51" s="98" t="s">
        <v>150</v>
      </c>
      <c r="I51" s="99">
        <v>4588.5216119999995</v>
      </c>
      <c r="J51" s="100">
        <v>581</v>
      </c>
      <c r="K51" s="97"/>
      <c r="L51" s="99">
        <v>26.659310567000002</v>
      </c>
      <c r="M51" s="101">
        <v>1.1387718913377537E-5</v>
      </c>
      <c r="N51" s="101">
        <f t="shared" si="1"/>
        <v>5.9493435993172722E-3</v>
      </c>
      <c r="O51" s="101">
        <f>L51/'סכום נכסי הקרן'!$C$42</f>
        <v>1.9847625885285659E-3</v>
      </c>
    </row>
    <row r="52" spans="2:15" s="117" customFormat="1">
      <c r="B52" s="87" t="s">
        <v>359</v>
      </c>
      <c r="C52" s="97" t="s">
        <v>360</v>
      </c>
      <c r="D52" s="98" t="s">
        <v>106</v>
      </c>
      <c r="E52" s="98" t="s">
        <v>239</v>
      </c>
      <c r="F52" s="97" t="s">
        <v>361</v>
      </c>
      <c r="G52" s="98" t="s">
        <v>362</v>
      </c>
      <c r="H52" s="98" t="s">
        <v>150</v>
      </c>
      <c r="I52" s="99">
        <v>64.685015000000007</v>
      </c>
      <c r="J52" s="100">
        <v>18230</v>
      </c>
      <c r="K52" s="97"/>
      <c r="L52" s="99">
        <v>11.792078145</v>
      </c>
      <c r="M52" s="101">
        <v>1.2790176885426065E-5</v>
      </c>
      <c r="N52" s="101">
        <f t="shared" si="1"/>
        <v>2.6315430947957729E-3</v>
      </c>
      <c r="O52" s="101">
        <f>L52/'סכום נכסי הקרן'!$C$42</f>
        <v>8.7791000762684228E-4</v>
      </c>
    </row>
    <row r="53" spans="2:15" s="117" customFormat="1">
      <c r="B53" s="87" t="s">
        <v>363</v>
      </c>
      <c r="C53" s="97" t="s">
        <v>364</v>
      </c>
      <c r="D53" s="98" t="s">
        <v>106</v>
      </c>
      <c r="E53" s="98" t="s">
        <v>239</v>
      </c>
      <c r="F53" s="97" t="s">
        <v>365</v>
      </c>
      <c r="G53" s="98" t="s">
        <v>366</v>
      </c>
      <c r="H53" s="98" t="s">
        <v>150</v>
      </c>
      <c r="I53" s="99">
        <v>372.83212099999997</v>
      </c>
      <c r="J53" s="100">
        <v>4841</v>
      </c>
      <c r="K53" s="97"/>
      <c r="L53" s="99">
        <v>18.048802979000001</v>
      </c>
      <c r="M53" s="101">
        <v>1.5075662997061793E-5</v>
      </c>
      <c r="N53" s="101">
        <f t="shared" si="1"/>
        <v>4.0278059782749885E-3</v>
      </c>
      <c r="O53" s="101">
        <f>L53/'סכום נכסי הקרן'!$C$42</f>
        <v>1.3437177540811882E-3</v>
      </c>
    </row>
    <row r="54" spans="2:15" s="117" customFormat="1">
      <c r="B54" s="87" t="s">
        <v>367</v>
      </c>
      <c r="C54" s="97" t="s">
        <v>368</v>
      </c>
      <c r="D54" s="98" t="s">
        <v>106</v>
      </c>
      <c r="E54" s="98" t="s">
        <v>239</v>
      </c>
      <c r="F54" s="97" t="s">
        <v>369</v>
      </c>
      <c r="G54" s="98" t="s">
        <v>247</v>
      </c>
      <c r="H54" s="98" t="s">
        <v>150</v>
      </c>
      <c r="I54" s="99">
        <v>44.263711000000001</v>
      </c>
      <c r="J54" s="100">
        <v>173600</v>
      </c>
      <c r="K54" s="99">
        <v>4.1430778110000004</v>
      </c>
      <c r="L54" s="99">
        <v>80.984879984000003</v>
      </c>
      <c r="M54" s="101">
        <v>2.0715388989378754E-5</v>
      </c>
      <c r="N54" s="101">
        <f t="shared" si="1"/>
        <v>1.8072743335331723E-2</v>
      </c>
      <c r="O54" s="101">
        <f>L54/'סכום נכסי הקרן'!$C$42</f>
        <v>6.0292541933805472E-3</v>
      </c>
    </row>
    <row r="55" spans="2:15" s="117" customFormat="1">
      <c r="B55" s="87" t="s">
        <v>370</v>
      </c>
      <c r="C55" s="97" t="s">
        <v>371</v>
      </c>
      <c r="D55" s="98" t="s">
        <v>106</v>
      </c>
      <c r="E55" s="98" t="s">
        <v>239</v>
      </c>
      <c r="F55" s="97" t="s">
        <v>372</v>
      </c>
      <c r="G55" s="98" t="s">
        <v>247</v>
      </c>
      <c r="H55" s="98" t="s">
        <v>150</v>
      </c>
      <c r="I55" s="99">
        <v>171.77274700000001</v>
      </c>
      <c r="J55" s="100">
        <v>5933</v>
      </c>
      <c r="K55" s="97"/>
      <c r="L55" s="99">
        <v>10.19127705</v>
      </c>
      <c r="M55" s="101">
        <v>9.5774063915076531E-6</v>
      </c>
      <c r="N55" s="101">
        <f t="shared" si="1"/>
        <v>2.2743052088278148E-3</v>
      </c>
      <c r="O55" s="101">
        <f>L55/'סכום נכסי הקרן'!$C$42</f>
        <v>7.5873175217096246E-4</v>
      </c>
    </row>
    <row r="56" spans="2:15" s="117" customFormat="1">
      <c r="B56" s="87" t="s">
        <v>373</v>
      </c>
      <c r="C56" s="97" t="s">
        <v>374</v>
      </c>
      <c r="D56" s="98" t="s">
        <v>106</v>
      </c>
      <c r="E56" s="98" t="s">
        <v>239</v>
      </c>
      <c r="F56" s="97" t="s">
        <v>375</v>
      </c>
      <c r="G56" s="98" t="s">
        <v>376</v>
      </c>
      <c r="H56" s="98" t="s">
        <v>150</v>
      </c>
      <c r="I56" s="99">
        <v>134.33197200000001</v>
      </c>
      <c r="J56" s="100">
        <v>19360</v>
      </c>
      <c r="K56" s="99">
        <v>0.36941292300000006</v>
      </c>
      <c r="L56" s="99">
        <v>26.376082669999999</v>
      </c>
      <c r="M56" s="101">
        <v>2.5494557742437199E-5</v>
      </c>
      <c r="N56" s="101">
        <f t="shared" si="1"/>
        <v>5.886137910935711E-3</v>
      </c>
      <c r="O56" s="101">
        <f>L56/'סכום נכסי הקרן'!$C$42</f>
        <v>1.9636765168321332E-3</v>
      </c>
    </row>
    <row r="57" spans="2:15" s="117" customFormat="1">
      <c r="B57" s="87" t="s">
        <v>377</v>
      </c>
      <c r="C57" s="97" t="s">
        <v>378</v>
      </c>
      <c r="D57" s="98" t="s">
        <v>106</v>
      </c>
      <c r="E57" s="98" t="s">
        <v>239</v>
      </c>
      <c r="F57" s="97" t="s">
        <v>379</v>
      </c>
      <c r="G57" s="98" t="s">
        <v>346</v>
      </c>
      <c r="H57" s="98" t="s">
        <v>150</v>
      </c>
      <c r="I57" s="99">
        <v>176.374346</v>
      </c>
      <c r="J57" s="100">
        <v>7529</v>
      </c>
      <c r="K57" s="97"/>
      <c r="L57" s="99">
        <v>13.279224529999999</v>
      </c>
      <c r="M57" s="101">
        <v>1.2569870996120447E-5</v>
      </c>
      <c r="N57" s="101">
        <f t="shared" si="1"/>
        <v>2.9634175746181966E-3</v>
      </c>
      <c r="O57" s="101">
        <f>L57/'סכום נכסי הקרן'!$C$42</f>
        <v>9.8862676833209287E-4</v>
      </c>
    </row>
    <row r="58" spans="2:15" s="117" customFormat="1">
      <c r="B58" s="87" t="s">
        <v>380</v>
      </c>
      <c r="C58" s="97" t="s">
        <v>381</v>
      </c>
      <c r="D58" s="98" t="s">
        <v>106</v>
      </c>
      <c r="E58" s="98" t="s">
        <v>239</v>
      </c>
      <c r="F58" s="97" t="s">
        <v>382</v>
      </c>
      <c r="G58" s="98" t="s">
        <v>383</v>
      </c>
      <c r="H58" s="98" t="s">
        <v>150</v>
      </c>
      <c r="I58" s="99">
        <v>101.197225</v>
      </c>
      <c r="J58" s="100">
        <v>14890</v>
      </c>
      <c r="K58" s="99">
        <v>0.18924964</v>
      </c>
      <c r="L58" s="99">
        <v>15.257516448000002</v>
      </c>
      <c r="M58" s="101">
        <v>1.4898780474877789E-5</v>
      </c>
      <c r="N58" s="101">
        <f t="shared" si="1"/>
        <v>3.4048970468781893E-3</v>
      </c>
      <c r="O58" s="101">
        <f>L58/'סכום נכסי הקרן'!$C$42</f>
        <v>1.1359088887067711E-3</v>
      </c>
    </row>
    <row r="59" spans="2:15" s="117" customFormat="1">
      <c r="B59" s="87" t="s">
        <v>384</v>
      </c>
      <c r="C59" s="97" t="s">
        <v>385</v>
      </c>
      <c r="D59" s="98" t="s">
        <v>106</v>
      </c>
      <c r="E59" s="98" t="s">
        <v>239</v>
      </c>
      <c r="F59" s="97" t="s">
        <v>386</v>
      </c>
      <c r="G59" s="98" t="s">
        <v>383</v>
      </c>
      <c r="H59" s="98" t="s">
        <v>150</v>
      </c>
      <c r="I59" s="99">
        <v>421.84794600000004</v>
      </c>
      <c r="J59" s="100">
        <v>10110</v>
      </c>
      <c r="K59" s="97"/>
      <c r="L59" s="99">
        <v>42.648827343000001</v>
      </c>
      <c r="M59" s="101">
        <v>1.876324362975103E-5</v>
      </c>
      <c r="N59" s="101">
        <f t="shared" si="1"/>
        <v>9.5175952631552721E-3</v>
      </c>
      <c r="O59" s="101">
        <f>L59/'סכום נכסי הקרן'!$C$42</f>
        <v>3.1751682678463973E-3</v>
      </c>
    </row>
    <row r="60" spans="2:15" s="117" customFormat="1">
      <c r="B60" s="87" t="s">
        <v>387</v>
      </c>
      <c r="C60" s="97" t="s">
        <v>388</v>
      </c>
      <c r="D60" s="98" t="s">
        <v>106</v>
      </c>
      <c r="E60" s="98" t="s">
        <v>239</v>
      </c>
      <c r="F60" s="97" t="s">
        <v>389</v>
      </c>
      <c r="G60" s="98" t="s">
        <v>247</v>
      </c>
      <c r="H60" s="98" t="s">
        <v>150</v>
      </c>
      <c r="I60" s="99">
        <v>39.019356000000002</v>
      </c>
      <c r="J60" s="100">
        <v>50880</v>
      </c>
      <c r="K60" s="97"/>
      <c r="L60" s="99">
        <v>19.853048318000003</v>
      </c>
      <c r="M60" s="101">
        <v>7.2205971395452468E-6</v>
      </c>
      <c r="N60" s="101">
        <f t="shared" si="1"/>
        <v>4.4304448774393481E-3</v>
      </c>
      <c r="O60" s="101">
        <f>L60/'סכום נכסי הקרן'!$C$42</f>
        <v>1.4780422573489867E-3</v>
      </c>
    </row>
    <row r="61" spans="2:15" s="117" customFormat="1">
      <c r="B61" s="87" t="s">
        <v>390</v>
      </c>
      <c r="C61" s="97" t="s">
        <v>391</v>
      </c>
      <c r="D61" s="98" t="s">
        <v>106</v>
      </c>
      <c r="E61" s="98" t="s">
        <v>239</v>
      </c>
      <c r="F61" s="97" t="s">
        <v>392</v>
      </c>
      <c r="G61" s="98" t="s">
        <v>277</v>
      </c>
      <c r="H61" s="98" t="s">
        <v>150</v>
      </c>
      <c r="I61" s="99">
        <v>553.40358400000002</v>
      </c>
      <c r="J61" s="100">
        <v>4960</v>
      </c>
      <c r="K61" s="97"/>
      <c r="L61" s="99">
        <v>27.448817753</v>
      </c>
      <c r="M61" s="101">
        <v>9.9570864587793784E-6</v>
      </c>
      <c r="N61" s="101">
        <f t="shared" si="1"/>
        <v>6.1255315585609848E-3</v>
      </c>
      <c r="O61" s="101">
        <f>L61/'סכום נכסי הקרן'!$C$42</f>
        <v>2.0435407149249378E-3</v>
      </c>
    </row>
    <row r="62" spans="2:15" s="117" customFormat="1">
      <c r="B62" s="87" t="s">
        <v>393</v>
      </c>
      <c r="C62" s="97" t="s">
        <v>394</v>
      </c>
      <c r="D62" s="98" t="s">
        <v>106</v>
      </c>
      <c r="E62" s="98" t="s">
        <v>239</v>
      </c>
      <c r="F62" s="97" t="s">
        <v>395</v>
      </c>
      <c r="G62" s="98" t="s">
        <v>383</v>
      </c>
      <c r="H62" s="98" t="s">
        <v>150</v>
      </c>
      <c r="I62" s="99">
        <v>1185.539573</v>
      </c>
      <c r="J62" s="100">
        <v>4616</v>
      </c>
      <c r="K62" s="97"/>
      <c r="L62" s="99">
        <v>54.724506689000002</v>
      </c>
      <c r="M62" s="101">
        <v>1.9095262253921144E-5</v>
      </c>
      <c r="N62" s="101">
        <f t="shared" si="1"/>
        <v>1.2212427353579334E-2</v>
      </c>
      <c r="O62" s="101">
        <f>L62/'סכום נכסי הקרן'!$C$42</f>
        <v>4.0741921393292442E-3</v>
      </c>
    </row>
    <row r="63" spans="2:15" s="117" customFormat="1">
      <c r="B63" s="87" t="s">
        <v>396</v>
      </c>
      <c r="C63" s="97" t="s">
        <v>397</v>
      </c>
      <c r="D63" s="98" t="s">
        <v>106</v>
      </c>
      <c r="E63" s="98" t="s">
        <v>239</v>
      </c>
      <c r="F63" s="97" t="s">
        <v>398</v>
      </c>
      <c r="G63" s="98" t="s">
        <v>366</v>
      </c>
      <c r="H63" s="98" t="s">
        <v>150</v>
      </c>
      <c r="I63" s="99">
        <v>2126.4266969999999</v>
      </c>
      <c r="J63" s="100">
        <v>2329</v>
      </c>
      <c r="K63" s="97"/>
      <c r="L63" s="99">
        <v>49.524477777999998</v>
      </c>
      <c r="M63" s="101">
        <v>1.9750612608217049E-5</v>
      </c>
      <c r="N63" s="101">
        <f t="shared" si="1"/>
        <v>1.1051978787583129E-2</v>
      </c>
      <c r="O63" s="101">
        <f>L63/'סכום נכסי הקרן'!$C$42</f>
        <v>3.6870544893933418E-3</v>
      </c>
    </row>
    <row r="64" spans="2:15" s="117" customFormat="1">
      <c r="B64" s="87" t="s">
        <v>399</v>
      </c>
      <c r="C64" s="97" t="s">
        <v>400</v>
      </c>
      <c r="D64" s="98" t="s">
        <v>106</v>
      </c>
      <c r="E64" s="98" t="s">
        <v>239</v>
      </c>
      <c r="F64" s="97" t="s">
        <v>401</v>
      </c>
      <c r="G64" s="98" t="s">
        <v>277</v>
      </c>
      <c r="H64" s="98" t="s">
        <v>150</v>
      </c>
      <c r="I64" s="99">
        <v>510.30306600000006</v>
      </c>
      <c r="J64" s="100">
        <v>4649</v>
      </c>
      <c r="K64" s="97"/>
      <c r="L64" s="99">
        <v>23.723989558999996</v>
      </c>
      <c r="M64" s="101">
        <v>8.0652361629361374E-6</v>
      </c>
      <c r="N64" s="101">
        <f t="shared" si="1"/>
        <v>5.294291653881629E-3</v>
      </c>
      <c r="O64" s="101">
        <f>L64/'סכום נכסי הקרן'!$C$42</f>
        <v>1.7662304810549417E-3</v>
      </c>
    </row>
    <row r="65" spans="2:15" s="117" customFormat="1">
      <c r="B65" s="87" t="s">
        <v>402</v>
      </c>
      <c r="C65" s="97" t="s">
        <v>403</v>
      </c>
      <c r="D65" s="98" t="s">
        <v>106</v>
      </c>
      <c r="E65" s="98" t="s">
        <v>239</v>
      </c>
      <c r="F65" s="97" t="s">
        <v>404</v>
      </c>
      <c r="G65" s="98" t="s">
        <v>288</v>
      </c>
      <c r="H65" s="98" t="s">
        <v>150</v>
      </c>
      <c r="I65" s="99">
        <v>41.988261999999992</v>
      </c>
      <c r="J65" s="100">
        <v>9165</v>
      </c>
      <c r="K65" s="97"/>
      <c r="L65" s="99">
        <v>3.8482242150000001</v>
      </c>
      <c r="M65" s="101">
        <v>1.5040119810133459E-6</v>
      </c>
      <c r="N65" s="101">
        <f t="shared" si="1"/>
        <v>8.5877720073480185E-4</v>
      </c>
      <c r="O65" s="101">
        <f>L65/'סכום נכסי הקרן'!$C$42</f>
        <v>2.8649696078998036E-4</v>
      </c>
    </row>
    <row r="66" spans="2:15" s="117" customFormat="1">
      <c r="B66" s="87" t="s">
        <v>405</v>
      </c>
      <c r="C66" s="97" t="s">
        <v>406</v>
      </c>
      <c r="D66" s="98" t="s">
        <v>106</v>
      </c>
      <c r="E66" s="98" t="s">
        <v>239</v>
      </c>
      <c r="F66" s="97" t="s">
        <v>407</v>
      </c>
      <c r="G66" s="98" t="s">
        <v>273</v>
      </c>
      <c r="H66" s="98" t="s">
        <v>150</v>
      </c>
      <c r="I66" s="99">
        <v>1485.012131</v>
      </c>
      <c r="J66" s="100">
        <v>2322</v>
      </c>
      <c r="K66" s="97"/>
      <c r="L66" s="99">
        <v>34.481981677999997</v>
      </c>
      <c r="M66" s="101">
        <v>1.5125757997997508E-5</v>
      </c>
      <c r="N66" s="101">
        <f t="shared" si="1"/>
        <v>7.6950660997858623E-3</v>
      </c>
      <c r="O66" s="101">
        <f>L66/'סכום נכסי הקרן'!$C$42</f>
        <v>2.5671536794180235E-3</v>
      </c>
    </row>
    <row r="67" spans="2:15" s="117" customFormat="1">
      <c r="B67" s="87" t="s">
        <v>408</v>
      </c>
      <c r="C67" s="97" t="s">
        <v>409</v>
      </c>
      <c r="D67" s="98" t="s">
        <v>106</v>
      </c>
      <c r="E67" s="98" t="s">
        <v>239</v>
      </c>
      <c r="F67" s="97" t="s">
        <v>410</v>
      </c>
      <c r="G67" s="98" t="s">
        <v>178</v>
      </c>
      <c r="H67" s="98" t="s">
        <v>150</v>
      </c>
      <c r="I67" s="99">
        <v>63.06822300000001</v>
      </c>
      <c r="J67" s="100">
        <v>5548</v>
      </c>
      <c r="K67" s="97"/>
      <c r="L67" s="99">
        <v>3.4990249879999999</v>
      </c>
      <c r="M67" s="101">
        <v>1.2665238984049323E-6</v>
      </c>
      <c r="N67" s="101">
        <f t="shared" si="1"/>
        <v>7.8084922203415931E-4</v>
      </c>
      <c r="O67" s="101">
        <f>L67/'סכום נכסי הקרן'!$C$42</f>
        <v>2.6049938069686967E-4</v>
      </c>
    </row>
    <row r="68" spans="2:15" s="117" customFormat="1">
      <c r="B68" s="87" t="s">
        <v>411</v>
      </c>
      <c r="C68" s="97" t="s">
        <v>412</v>
      </c>
      <c r="D68" s="98" t="s">
        <v>106</v>
      </c>
      <c r="E68" s="98" t="s">
        <v>239</v>
      </c>
      <c r="F68" s="97" t="s">
        <v>413</v>
      </c>
      <c r="G68" s="98" t="s">
        <v>258</v>
      </c>
      <c r="H68" s="98" t="s">
        <v>150</v>
      </c>
      <c r="I68" s="99">
        <v>626.27388399999995</v>
      </c>
      <c r="J68" s="100">
        <v>1324</v>
      </c>
      <c r="K68" s="97"/>
      <c r="L68" s="99">
        <v>8.2918662310000002</v>
      </c>
      <c r="M68" s="101">
        <v>5.3897720649261991E-6</v>
      </c>
      <c r="N68" s="101">
        <f t="shared" si="1"/>
        <v>1.850428996046846E-3</v>
      </c>
      <c r="O68" s="101">
        <f>L68/'סכום נכסי הקרן'!$C$42</f>
        <v>6.1732226131698228E-4</v>
      </c>
    </row>
    <row r="69" spans="2:15" s="117" customFormat="1">
      <c r="B69" s="87" t="s">
        <v>414</v>
      </c>
      <c r="C69" s="97" t="s">
        <v>415</v>
      </c>
      <c r="D69" s="98" t="s">
        <v>106</v>
      </c>
      <c r="E69" s="98" t="s">
        <v>239</v>
      </c>
      <c r="F69" s="97" t="s">
        <v>416</v>
      </c>
      <c r="G69" s="98" t="s">
        <v>137</v>
      </c>
      <c r="H69" s="98" t="s">
        <v>150</v>
      </c>
      <c r="I69" s="99">
        <v>191.81684100000001</v>
      </c>
      <c r="J69" s="100">
        <v>9567</v>
      </c>
      <c r="K69" s="97"/>
      <c r="L69" s="99">
        <v>18.351117199000001</v>
      </c>
      <c r="M69" s="101">
        <v>1.7607774444201293E-5</v>
      </c>
      <c r="N69" s="101">
        <f t="shared" si="1"/>
        <v>4.0952710076207184E-3</v>
      </c>
      <c r="O69" s="101">
        <f>L69/'סכום נכסי הקרן'!$C$42</f>
        <v>1.3662247859989201E-3</v>
      </c>
    </row>
    <row r="70" spans="2:15" s="117" customFormat="1">
      <c r="B70" s="87" t="s">
        <v>417</v>
      </c>
      <c r="C70" s="97" t="s">
        <v>418</v>
      </c>
      <c r="D70" s="98" t="s">
        <v>106</v>
      </c>
      <c r="E70" s="98" t="s">
        <v>239</v>
      </c>
      <c r="F70" s="97" t="s">
        <v>419</v>
      </c>
      <c r="G70" s="98" t="s">
        <v>266</v>
      </c>
      <c r="H70" s="98" t="s">
        <v>150</v>
      </c>
      <c r="I70" s="99">
        <v>121.651937</v>
      </c>
      <c r="J70" s="100">
        <v>15630</v>
      </c>
      <c r="K70" s="97"/>
      <c r="L70" s="99">
        <v>19.014197803999998</v>
      </c>
      <c r="M70" s="101">
        <v>1.2741151063238149E-5</v>
      </c>
      <c r="N70" s="101">
        <f t="shared" si="1"/>
        <v>4.2432453651448515E-3</v>
      </c>
      <c r="O70" s="101">
        <f>L70/'סכום נכסי הקרן'!$C$42</f>
        <v>1.4155905629073429E-3</v>
      </c>
    </row>
    <row r="71" spans="2:15" s="117" customFormat="1">
      <c r="B71" s="87" t="s">
        <v>420</v>
      </c>
      <c r="C71" s="97" t="s">
        <v>421</v>
      </c>
      <c r="D71" s="98" t="s">
        <v>106</v>
      </c>
      <c r="E71" s="98" t="s">
        <v>239</v>
      </c>
      <c r="F71" s="97" t="s">
        <v>422</v>
      </c>
      <c r="G71" s="98" t="s">
        <v>258</v>
      </c>
      <c r="H71" s="98" t="s">
        <v>150</v>
      </c>
      <c r="I71" s="99">
        <v>1183.9082430000001</v>
      </c>
      <c r="J71" s="100">
        <v>1396</v>
      </c>
      <c r="K71" s="97"/>
      <c r="L71" s="99">
        <v>16.527359079</v>
      </c>
      <c r="M71" s="101">
        <v>7.2497888825227876E-6</v>
      </c>
      <c r="N71" s="101">
        <f t="shared" si="1"/>
        <v>3.6882775982954343E-3</v>
      </c>
      <c r="O71" s="101">
        <f>L71/'סכום נכסי הקרן'!$C$42</f>
        <v>1.2304475730809746E-3</v>
      </c>
    </row>
    <row r="72" spans="2:15" s="117" customFormat="1">
      <c r="B72" s="87" t="s">
        <v>423</v>
      </c>
      <c r="C72" s="97" t="s">
        <v>424</v>
      </c>
      <c r="D72" s="98" t="s">
        <v>106</v>
      </c>
      <c r="E72" s="98" t="s">
        <v>239</v>
      </c>
      <c r="F72" s="97" t="s">
        <v>425</v>
      </c>
      <c r="G72" s="98" t="s">
        <v>346</v>
      </c>
      <c r="H72" s="98" t="s">
        <v>150</v>
      </c>
      <c r="I72" s="99">
        <v>29.831390000000003</v>
      </c>
      <c r="J72" s="100">
        <v>27900</v>
      </c>
      <c r="K72" s="97"/>
      <c r="L72" s="99">
        <v>8.3229577480000003</v>
      </c>
      <c r="M72" s="101">
        <v>1.2734732053743786E-5</v>
      </c>
      <c r="N72" s="101">
        <f t="shared" si="1"/>
        <v>1.8573674394545305E-3</v>
      </c>
      <c r="O72" s="101">
        <f>L72/'סכום נכסי הקרן'!$C$42</f>
        <v>6.1963699783678511E-4</v>
      </c>
    </row>
    <row r="73" spans="2:15" s="117" customFormat="1">
      <c r="B73" s="87" t="s">
        <v>426</v>
      </c>
      <c r="C73" s="97" t="s">
        <v>427</v>
      </c>
      <c r="D73" s="98" t="s">
        <v>106</v>
      </c>
      <c r="E73" s="98" t="s">
        <v>239</v>
      </c>
      <c r="F73" s="97" t="s">
        <v>428</v>
      </c>
      <c r="G73" s="98" t="s">
        <v>429</v>
      </c>
      <c r="H73" s="98" t="s">
        <v>150</v>
      </c>
      <c r="I73" s="99">
        <v>275.94478900000001</v>
      </c>
      <c r="J73" s="100">
        <v>2055</v>
      </c>
      <c r="K73" s="97"/>
      <c r="L73" s="99">
        <v>5.6706654140000001</v>
      </c>
      <c r="M73" s="101">
        <v>6.8527870857328786E-6</v>
      </c>
      <c r="N73" s="101">
        <f t="shared" si="1"/>
        <v>1.2654767234082738E-3</v>
      </c>
      <c r="O73" s="101">
        <f>L73/'סכום נכסי הקרן'!$C$42</f>
        <v>4.2217613007974268E-4</v>
      </c>
    </row>
    <row r="74" spans="2:15" s="117" customFormat="1">
      <c r="B74" s="87" t="s">
        <v>430</v>
      </c>
      <c r="C74" s="97" t="s">
        <v>431</v>
      </c>
      <c r="D74" s="98" t="s">
        <v>106</v>
      </c>
      <c r="E74" s="98" t="s">
        <v>239</v>
      </c>
      <c r="F74" s="97" t="s">
        <v>432</v>
      </c>
      <c r="G74" s="98" t="s">
        <v>328</v>
      </c>
      <c r="H74" s="98" t="s">
        <v>150</v>
      </c>
      <c r="I74" s="99">
        <v>209.05686800000001</v>
      </c>
      <c r="J74" s="100">
        <v>8913</v>
      </c>
      <c r="K74" s="99">
        <v>0.58175069800000001</v>
      </c>
      <c r="L74" s="99">
        <v>19.214989348</v>
      </c>
      <c r="M74" s="101">
        <v>1.6621451232014162E-5</v>
      </c>
      <c r="N74" s="101">
        <f t="shared" si="1"/>
        <v>4.2880543966496701E-3</v>
      </c>
      <c r="O74" s="101">
        <f>L74/'סכום נכסי הקרן'!$C$42</f>
        <v>1.4305393195011237E-3</v>
      </c>
    </row>
    <row r="75" spans="2:15" s="117" customFormat="1">
      <c r="B75" s="87" t="s">
        <v>433</v>
      </c>
      <c r="C75" s="97" t="s">
        <v>434</v>
      </c>
      <c r="D75" s="98" t="s">
        <v>106</v>
      </c>
      <c r="E75" s="98" t="s">
        <v>239</v>
      </c>
      <c r="F75" s="97" t="s">
        <v>435</v>
      </c>
      <c r="G75" s="98" t="s">
        <v>429</v>
      </c>
      <c r="H75" s="98" t="s">
        <v>150</v>
      </c>
      <c r="I75" s="99">
        <v>1137.780156</v>
      </c>
      <c r="J75" s="100">
        <v>310.8</v>
      </c>
      <c r="K75" s="97"/>
      <c r="L75" s="99">
        <v>3.5362207250000002</v>
      </c>
      <c r="M75" s="101">
        <v>4.0106896861098717E-6</v>
      </c>
      <c r="N75" s="101">
        <f t="shared" si="1"/>
        <v>7.8914989504994101E-4</v>
      </c>
      <c r="O75" s="101">
        <f>L75/'סכום נכסי הקרן'!$C$42</f>
        <v>2.6326857111028313E-4</v>
      </c>
    </row>
    <row r="76" spans="2:15" s="117" customFormat="1">
      <c r="B76" s="87" t="s">
        <v>436</v>
      </c>
      <c r="C76" s="97" t="s">
        <v>437</v>
      </c>
      <c r="D76" s="98" t="s">
        <v>106</v>
      </c>
      <c r="E76" s="98" t="s">
        <v>239</v>
      </c>
      <c r="F76" s="97" t="s">
        <v>438</v>
      </c>
      <c r="G76" s="98" t="s">
        <v>247</v>
      </c>
      <c r="H76" s="98" t="s">
        <v>150</v>
      </c>
      <c r="I76" s="99">
        <v>2038.406606</v>
      </c>
      <c r="J76" s="100">
        <v>1598</v>
      </c>
      <c r="K76" s="97"/>
      <c r="L76" s="99">
        <v>32.573737569999999</v>
      </c>
      <c r="M76" s="101">
        <v>1.1554666928112078E-5</v>
      </c>
      <c r="N76" s="101">
        <f t="shared" si="1"/>
        <v>7.2692186330506328E-3</v>
      </c>
      <c r="O76" s="101">
        <f>L76/'סכום נכסי הקרן'!$C$42</f>
        <v>2.4250865578463701E-3</v>
      </c>
    </row>
    <row r="77" spans="2:15" s="117" customFormat="1">
      <c r="B77" s="87" t="s">
        <v>439</v>
      </c>
      <c r="C77" s="97" t="s">
        <v>440</v>
      </c>
      <c r="D77" s="98" t="s">
        <v>106</v>
      </c>
      <c r="E77" s="98" t="s">
        <v>239</v>
      </c>
      <c r="F77" s="97" t="s">
        <v>441</v>
      </c>
      <c r="G77" s="98" t="s">
        <v>137</v>
      </c>
      <c r="H77" s="98" t="s">
        <v>150</v>
      </c>
      <c r="I77" s="99">
        <v>90.829244999999986</v>
      </c>
      <c r="J77" s="100">
        <v>19400</v>
      </c>
      <c r="K77" s="97"/>
      <c r="L77" s="99">
        <v>17.620873504999999</v>
      </c>
      <c r="M77" s="101">
        <v>6.5934955348169283E-6</v>
      </c>
      <c r="N77" s="101">
        <f t="shared" si="1"/>
        <v>3.9323084045210536E-3</v>
      </c>
      <c r="O77" s="101">
        <f>L77/'סכום נכסי הקרן'!$C$42</f>
        <v>1.311858775268163E-3</v>
      </c>
    </row>
    <row r="78" spans="2:15" s="117" customFormat="1">
      <c r="B78" s="87" t="s">
        <v>442</v>
      </c>
      <c r="C78" s="97" t="s">
        <v>443</v>
      </c>
      <c r="D78" s="98" t="s">
        <v>106</v>
      </c>
      <c r="E78" s="98" t="s">
        <v>239</v>
      </c>
      <c r="F78" s="97" t="s">
        <v>444</v>
      </c>
      <c r="G78" s="98" t="s">
        <v>273</v>
      </c>
      <c r="H78" s="98" t="s">
        <v>150</v>
      </c>
      <c r="I78" s="99">
        <v>14162.358066999999</v>
      </c>
      <c r="J78" s="100">
        <v>270.8</v>
      </c>
      <c r="K78" s="97"/>
      <c r="L78" s="99">
        <v>38.351665645000004</v>
      </c>
      <c r="M78" s="101">
        <v>1.2602011484137513E-5</v>
      </c>
      <c r="N78" s="101">
        <f t="shared" si="1"/>
        <v>8.5586323005168684E-3</v>
      </c>
      <c r="O78" s="101">
        <f>L78/'סכום נכסי הקרן'!$C$42</f>
        <v>2.8552483001633008E-3</v>
      </c>
    </row>
    <row r="79" spans="2:15" s="117" customFormat="1">
      <c r="B79" s="87" t="s">
        <v>445</v>
      </c>
      <c r="C79" s="97" t="s">
        <v>446</v>
      </c>
      <c r="D79" s="98" t="s">
        <v>106</v>
      </c>
      <c r="E79" s="98" t="s">
        <v>239</v>
      </c>
      <c r="F79" s="97" t="s">
        <v>447</v>
      </c>
      <c r="G79" s="98" t="s">
        <v>247</v>
      </c>
      <c r="H79" s="98" t="s">
        <v>150</v>
      </c>
      <c r="I79" s="99">
        <v>1288.2901420000001</v>
      </c>
      <c r="J79" s="100">
        <v>840.1</v>
      </c>
      <c r="K79" s="97"/>
      <c r="L79" s="99">
        <v>10.822925483999999</v>
      </c>
      <c r="M79" s="101">
        <v>3.2166569915702018E-6</v>
      </c>
      <c r="N79" s="101">
        <f t="shared" si="1"/>
        <v>2.4152651019350413E-3</v>
      </c>
      <c r="O79" s="101">
        <f>L79/'סכום נכסי הקרן'!$C$42</f>
        <v>8.0575743116424075E-4</v>
      </c>
    </row>
    <row r="80" spans="2:15" s="117" customFormat="1">
      <c r="B80" s="87" t="s">
        <v>448</v>
      </c>
      <c r="C80" s="97" t="s">
        <v>449</v>
      </c>
      <c r="D80" s="98" t="s">
        <v>106</v>
      </c>
      <c r="E80" s="98" t="s">
        <v>239</v>
      </c>
      <c r="F80" s="97" t="s">
        <v>450</v>
      </c>
      <c r="G80" s="98" t="s">
        <v>247</v>
      </c>
      <c r="H80" s="98" t="s">
        <v>150</v>
      </c>
      <c r="I80" s="99">
        <v>3370.6048639999999</v>
      </c>
      <c r="J80" s="100">
        <v>1224</v>
      </c>
      <c r="K80" s="99">
        <v>0.66561356799999993</v>
      </c>
      <c r="L80" s="99">
        <v>41.921817097999998</v>
      </c>
      <c r="M80" s="101">
        <v>9.5087481965183969E-6</v>
      </c>
      <c r="N80" s="101">
        <f t="shared" si="1"/>
        <v>9.3553542428236065E-3</v>
      </c>
      <c r="O80" s="101">
        <f>L80/'סכום נכסי הקרן'!$C$42</f>
        <v>3.121042984593982E-3</v>
      </c>
    </row>
    <row r="81" spans="2:15" s="117" customFormat="1">
      <c r="B81" s="87" t="s">
        <v>451</v>
      </c>
      <c r="C81" s="97" t="s">
        <v>452</v>
      </c>
      <c r="D81" s="98" t="s">
        <v>106</v>
      </c>
      <c r="E81" s="98" t="s">
        <v>239</v>
      </c>
      <c r="F81" s="97" t="s">
        <v>453</v>
      </c>
      <c r="G81" s="98" t="s">
        <v>273</v>
      </c>
      <c r="H81" s="98" t="s">
        <v>150</v>
      </c>
      <c r="I81" s="99">
        <v>1487.0770230000001</v>
      </c>
      <c r="J81" s="100">
        <v>1532</v>
      </c>
      <c r="K81" s="97"/>
      <c r="L81" s="99">
        <v>22.782019997999999</v>
      </c>
      <c r="M81" s="101">
        <v>1.6803970212025064E-5</v>
      </c>
      <c r="N81" s="101">
        <f t="shared" si="1"/>
        <v>5.0840798944888702E-3</v>
      </c>
      <c r="O81" s="101">
        <f>L81/'סכום נכסי הקרן'!$C$42</f>
        <v>1.6961016628506283E-3</v>
      </c>
    </row>
    <row r="82" spans="2:15" s="117" customFormat="1">
      <c r="B82" s="88"/>
      <c r="C82" s="97"/>
      <c r="D82" s="97"/>
      <c r="E82" s="97"/>
      <c r="F82" s="97"/>
      <c r="G82" s="97"/>
      <c r="H82" s="97"/>
      <c r="I82" s="99"/>
      <c r="J82" s="100"/>
      <c r="K82" s="97"/>
      <c r="L82" s="97"/>
      <c r="M82" s="97"/>
      <c r="N82" s="101"/>
      <c r="O82" s="97"/>
    </row>
    <row r="83" spans="2:15" s="117" customFormat="1">
      <c r="B83" s="86" t="s">
        <v>25</v>
      </c>
      <c r="C83" s="93"/>
      <c r="D83" s="93"/>
      <c r="E83" s="93"/>
      <c r="F83" s="93"/>
      <c r="G83" s="93"/>
      <c r="H83" s="93"/>
      <c r="I83" s="94"/>
      <c r="J83" s="95"/>
      <c r="K83" s="94">
        <v>0.98318619800000007</v>
      </c>
      <c r="L83" s="94">
        <v>156.16104522000003</v>
      </c>
      <c r="M83" s="93"/>
      <c r="N83" s="96">
        <f t="shared" ref="N83:N120" si="2">L83/$L$11</f>
        <v>3.4849202589369507E-2</v>
      </c>
      <c r="O83" s="96">
        <f>L83/'סכום נכסי הקרן'!$C$42</f>
        <v>1.162605460329621E-2</v>
      </c>
    </row>
    <row r="84" spans="2:15" s="117" customFormat="1">
      <c r="B84" s="87" t="s">
        <v>454</v>
      </c>
      <c r="C84" s="97" t="s">
        <v>455</v>
      </c>
      <c r="D84" s="98" t="s">
        <v>106</v>
      </c>
      <c r="E84" s="98" t="s">
        <v>239</v>
      </c>
      <c r="F84" s="97" t="s">
        <v>456</v>
      </c>
      <c r="G84" s="98" t="s">
        <v>429</v>
      </c>
      <c r="H84" s="98" t="s">
        <v>150</v>
      </c>
      <c r="I84" s="99">
        <v>418.28903300000007</v>
      </c>
      <c r="J84" s="100">
        <v>638.20000000000005</v>
      </c>
      <c r="K84" s="97"/>
      <c r="L84" s="99">
        <v>2.669520608</v>
      </c>
      <c r="M84" s="101">
        <v>1.6241524006654117E-5</v>
      </c>
      <c r="N84" s="101">
        <f t="shared" si="2"/>
        <v>5.957354111816237E-4</v>
      </c>
      <c r="O84" s="101">
        <f>L84/'סכום נכסי הקרן'!$C$42</f>
        <v>1.9874349783909889E-4</v>
      </c>
    </row>
    <row r="85" spans="2:15" s="117" customFormat="1">
      <c r="B85" s="87" t="s">
        <v>457</v>
      </c>
      <c r="C85" s="97" t="s">
        <v>458</v>
      </c>
      <c r="D85" s="98" t="s">
        <v>106</v>
      </c>
      <c r="E85" s="98" t="s">
        <v>239</v>
      </c>
      <c r="F85" s="97" t="s">
        <v>459</v>
      </c>
      <c r="G85" s="98" t="s">
        <v>366</v>
      </c>
      <c r="H85" s="98" t="s">
        <v>150</v>
      </c>
      <c r="I85" s="99">
        <v>75.927874000000003</v>
      </c>
      <c r="J85" s="100">
        <v>3139</v>
      </c>
      <c r="K85" s="97"/>
      <c r="L85" s="99">
        <v>2.38337596</v>
      </c>
      <c r="M85" s="101">
        <v>1.5380566546564028E-5</v>
      </c>
      <c r="N85" s="101">
        <f t="shared" si="2"/>
        <v>5.3187881497373222E-4</v>
      </c>
      <c r="O85" s="101">
        <f>L85/'סכום נכסי הקרן'!$C$42</f>
        <v>1.7744027655620939E-4</v>
      </c>
    </row>
    <row r="86" spans="2:15" s="117" customFormat="1">
      <c r="B86" s="87" t="s">
        <v>460</v>
      </c>
      <c r="C86" s="97" t="s">
        <v>461</v>
      </c>
      <c r="D86" s="98" t="s">
        <v>106</v>
      </c>
      <c r="E86" s="98" t="s">
        <v>239</v>
      </c>
      <c r="F86" s="97" t="s">
        <v>462</v>
      </c>
      <c r="G86" s="98" t="s">
        <v>137</v>
      </c>
      <c r="H86" s="98" t="s">
        <v>150</v>
      </c>
      <c r="I86" s="99">
        <v>992.45859299999995</v>
      </c>
      <c r="J86" s="100">
        <v>480.4</v>
      </c>
      <c r="K86" s="99">
        <v>4.8731701000000002E-2</v>
      </c>
      <c r="L86" s="99">
        <v>4.816502785</v>
      </c>
      <c r="M86" s="101">
        <v>1.8048672398836833E-5</v>
      </c>
      <c r="N86" s="101">
        <f t="shared" si="2"/>
        <v>1.0748601297478394E-3</v>
      </c>
      <c r="O86" s="101">
        <f>L86/'סכום נכסי הקרן'!$C$42</f>
        <v>3.5858446193447077E-4</v>
      </c>
    </row>
    <row r="87" spans="2:15" s="117" customFormat="1">
      <c r="B87" s="87" t="s">
        <v>463</v>
      </c>
      <c r="C87" s="97" t="s">
        <v>464</v>
      </c>
      <c r="D87" s="98" t="s">
        <v>106</v>
      </c>
      <c r="E87" s="98" t="s">
        <v>239</v>
      </c>
      <c r="F87" s="97" t="s">
        <v>465</v>
      </c>
      <c r="G87" s="98" t="s">
        <v>376</v>
      </c>
      <c r="H87" s="98" t="s">
        <v>150</v>
      </c>
      <c r="I87" s="99">
        <v>315.91224899999997</v>
      </c>
      <c r="J87" s="100">
        <v>2148</v>
      </c>
      <c r="K87" s="97"/>
      <c r="L87" s="99">
        <v>6.7857951019999998</v>
      </c>
      <c r="M87" s="101">
        <v>2.3797984639708414E-5</v>
      </c>
      <c r="N87" s="101">
        <f t="shared" si="2"/>
        <v>1.5143312335441684E-3</v>
      </c>
      <c r="O87" s="101">
        <f>L87/'סכום נכסי הקרן'!$C$42</f>
        <v>5.0519656980707779E-4</v>
      </c>
    </row>
    <row r="88" spans="2:15" s="117" customFormat="1">
      <c r="B88" s="87" t="s">
        <v>466</v>
      </c>
      <c r="C88" s="97" t="s">
        <v>467</v>
      </c>
      <c r="D88" s="98" t="s">
        <v>106</v>
      </c>
      <c r="E88" s="98" t="s">
        <v>239</v>
      </c>
      <c r="F88" s="97" t="s">
        <v>468</v>
      </c>
      <c r="G88" s="98" t="s">
        <v>137</v>
      </c>
      <c r="H88" s="98" t="s">
        <v>150</v>
      </c>
      <c r="I88" s="99">
        <v>34.111044</v>
      </c>
      <c r="J88" s="100">
        <v>6464</v>
      </c>
      <c r="K88" s="97"/>
      <c r="L88" s="99">
        <v>2.2049378539999998</v>
      </c>
      <c r="M88" s="101">
        <v>3.3992071748878925E-6</v>
      </c>
      <c r="N88" s="101">
        <f t="shared" si="2"/>
        <v>4.9205822017112403E-4</v>
      </c>
      <c r="O88" s="101">
        <f>L88/'סכום נכסי הקרן'!$C$42</f>
        <v>1.641557140666195E-4</v>
      </c>
    </row>
    <row r="89" spans="2:15" s="117" customFormat="1">
      <c r="B89" s="87" t="s">
        <v>469</v>
      </c>
      <c r="C89" s="97" t="s">
        <v>470</v>
      </c>
      <c r="D89" s="98" t="s">
        <v>106</v>
      </c>
      <c r="E89" s="98" t="s">
        <v>239</v>
      </c>
      <c r="F89" s="97" t="s">
        <v>471</v>
      </c>
      <c r="G89" s="98" t="s">
        <v>472</v>
      </c>
      <c r="H89" s="98" t="s">
        <v>150</v>
      </c>
      <c r="I89" s="99">
        <v>4659.9497430000001</v>
      </c>
      <c r="J89" s="100">
        <v>135.69999999999999</v>
      </c>
      <c r="K89" s="97"/>
      <c r="L89" s="99">
        <v>6.323551801999999</v>
      </c>
      <c r="M89" s="101">
        <v>1.5598130150300383E-5</v>
      </c>
      <c r="N89" s="101">
        <f t="shared" si="2"/>
        <v>1.411176119638619E-3</v>
      </c>
      <c r="O89" s="101">
        <f>L89/'סכום נכסי הקרן'!$C$42</f>
        <v>4.7078295635926277E-4</v>
      </c>
    </row>
    <row r="90" spans="2:15" s="117" customFormat="1">
      <c r="B90" s="87" t="s">
        <v>473</v>
      </c>
      <c r="C90" s="97" t="s">
        <v>474</v>
      </c>
      <c r="D90" s="98" t="s">
        <v>106</v>
      </c>
      <c r="E90" s="98" t="s">
        <v>239</v>
      </c>
      <c r="F90" s="97" t="s">
        <v>475</v>
      </c>
      <c r="G90" s="98" t="s">
        <v>362</v>
      </c>
      <c r="H90" s="98" t="s">
        <v>150</v>
      </c>
      <c r="I90" s="99">
        <v>497.25356699999998</v>
      </c>
      <c r="J90" s="100">
        <v>231.6</v>
      </c>
      <c r="K90" s="97"/>
      <c r="L90" s="99">
        <v>1.1516392610000001</v>
      </c>
      <c r="M90" s="101">
        <v>2.5759980917288078E-5</v>
      </c>
      <c r="N90" s="101">
        <f t="shared" si="2"/>
        <v>2.570020574588261E-4</v>
      </c>
      <c r="O90" s="101">
        <f>L90/'סכום נכסי הקרן'!$C$42</f>
        <v>8.5738545825069345E-5</v>
      </c>
    </row>
    <row r="91" spans="2:15" s="117" customFormat="1">
      <c r="B91" s="87" t="s">
        <v>476</v>
      </c>
      <c r="C91" s="97" t="s">
        <v>477</v>
      </c>
      <c r="D91" s="98" t="s">
        <v>106</v>
      </c>
      <c r="E91" s="98" t="s">
        <v>239</v>
      </c>
      <c r="F91" s="97" t="s">
        <v>478</v>
      </c>
      <c r="G91" s="98" t="s">
        <v>175</v>
      </c>
      <c r="H91" s="98" t="s">
        <v>150</v>
      </c>
      <c r="I91" s="99">
        <v>298.450243</v>
      </c>
      <c r="J91" s="100">
        <v>918.2</v>
      </c>
      <c r="K91" s="97"/>
      <c r="L91" s="99">
        <v>2.740370129</v>
      </c>
      <c r="M91" s="101">
        <v>1.0034043199706346E-5</v>
      </c>
      <c r="N91" s="101">
        <f t="shared" si="2"/>
        <v>6.1154632809249862E-4</v>
      </c>
      <c r="O91" s="101">
        <f>L91/'סכום נכסי הקרן'!$C$42</f>
        <v>2.0401818333190503E-4</v>
      </c>
    </row>
    <row r="92" spans="2:15" s="117" customFormat="1">
      <c r="B92" s="87" t="s">
        <v>479</v>
      </c>
      <c r="C92" s="97" t="s">
        <v>480</v>
      </c>
      <c r="D92" s="98" t="s">
        <v>106</v>
      </c>
      <c r="E92" s="98" t="s">
        <v>239</v>
      </c>
      <c r="F92" s="97" t="s">
        <v>481</v>
      </c>
      <c r="G92" s="98" t="s">
        <v>284</v>
      </c>
      <c r="H92" s="98" t="s">
        <v>150</v>
      </c>
      <c r="I92" s="99">
        <v>312.86490199999997</v>
      </c>
      <c r="J92" s="100">
        <v>2280</v>
      </c>
      <c r="K92" s="97"/>
      <c r="L92" s="99">
        <v>7.1333197750000004</v>
      </c>
      <c r="M92" s="101">
        <v>1.1176231614929804E-5</v>
      </c>
      <c r="N92" s="101">
        <f t="shared" si="2"/>
        <v>1.5918855155171116E-3</v>
      </c>
      <c r="O92" s="101">
        <f>L92/'סכום נכסי הקרן'!$C$42</f>
        <v>5.3106948080481491E-4</v>
      </c>
    </row>
    <row r="93" spans="2:15" s="117" customFormat="1">
      <c r="B93" s="87" t="s">
        <v>482</v>
      </c>
      <c r="C93" s="97" t="s">
        <v>483</v>
      </c>
      <c r="D93" s="98" t="s">
        <v>106</v>
      </c>
      <c r="E93" s="98" t="s">
        <v>239</v>
      </c>
      <c r="F93" s="97" t="s">
        <v>484</v>
      </c>
      <c r="G93" s="98" t="s">
        <v>376</v>
      </c>
      <c r="H93" s="98" t="s">
        <v>150</v>
      </c>
      <c r="I93" s="99">
        <v>167.01994999999999</v>
      </c>
      <c r="J93" s="100">
        <v>1951</v>
      </c>
      <c r="K93" s="97"/>
      <c r="L93" s="99">
        <v>3.258559231</v>
      </c>
      <c r="M93" s="101">
        <v>2.5106683141898949E-5</v>
      </c>
      <c r="N93" s="101">
        <f t="shared" si="2"/>
        <v>7.2718641598868696E-4</v>
      </c>
      <c r="O93" s="101">
        <f>L93/'סכום נכסי הקרן'!$C$42</f>
        <v>2.4259691329748455E-4</v>
      </c>
    </row>
    <row r="94" spans="2:15" s="117" customFormat="1">
      <c r="B94" s="87" t="s">
        <v>485</v>
      </c>
      <c r="C94" s="97" t="s">
        <v>486</v>
      </c>
      <c r="D94" s="98" t="s">
        <v>106</v>
      </c>
      <c r="E94" s="98" t="s">
        <v>239</v>
      </c>
      <c r="F94" s="97" t="s">
        <v>487</v>
      </c>
      <c r="G94" s="98" t="s">
        <v>346</v>
      </c>
      <c r="H94" s="98" t="s">
        <v>150</v>
      </c>
      <c r="I94" s="99">
        <v>27.758976000000004</v>
      </c>
      <c r="J94" s="100">
        <v>0</v>
      </c>
      <c r="K94" s="97"/>
      <c r="L94" s="99">
        <v>2.6999999999999997E-8</v>
      </c>
      <c r="M94" s="101">
        <v>1.7558625898283987E-5</v>
      </c>
      <c r="N94" s="101">
        <f t="shared" si="2"/>
        <v>6.0253725158370603E-12</v>
      </c>
      <c r="O94" s="101">
        <f>L94/'סכום נכסי הקרן'!$C$42</f>
        <v>2.0101266218266517E-12</v>
      </c>
    </row>
    <row r="95" spans="2:15" s="117" customFormat="1">
      <c r="B95" s="87" t="s">
        <v>488</v>
      </c>
      <c r="C95" s="97" t="s">
        <v>489</v>
      </c>
      <c r="D95" s="98" t="s">
        <v>106</v>
      </c>
      <c r="E95" s="98" t="s">
        <v>239</v>
      </c>
      <c r="F95" s="97" t="s">
        <v>490</v>
      </c>
      <c r="G95" s="98" t="s">
        <v>284</v>
      </c>
      <c r="H95" s="98" t="s">
        <v>150</v>
      </c>
      <c r="I95" s="99">
        <v>143.94843800000001</v>
      </c>
      <c r="J95" s="100">
        <v>10530</v>
      </c>
      <c r="K95" s="97"/>
      <c r="L95" s="99">
        <v>15.157770491999999</v>
      </c>
      <c r="M95" s="101">
        <v>3.9621340288194916E-6</v>
      </c>
      <c r="N95" s="101">
        <f t="shared" si="2"/>
        <v>3.3826375453282521E-3</v>
      </c>
      <c r="O95" s="101">
        <f>L95/'סכום נכסי הקרן'!$C$42</f>
        <v>1.1284828886484321E-3</v>
      </c>
    </row>
    <row r="96" spans="2:15" s="117" customFormat="1">
      <c r="B96" s="87" t="s">
        <v>491</v>
      </c>
      <c r="C96" s="97" t="s">
        <v>492</v>
      </c>
      <c r="D96" s="98" t="s">
        <v>106</v>
      </c>
      <c r="E96" s="98" t="s">
        <v>239</v>
      </c>
      <c r="F96" s="97" t="s">
        <v>493</v>
      </c>
      <c r="G96" s="98" t="s">
        <v>472</v>
      </c>
      <c r="H96" s="98" t="s">
        <v>150</v>
      </c>
      <c r="I96" s="99">
        <v>310.98780299999999</v>
      </c>
      <c r="J96" s="100">
        <v>712.4</v>
      </c>
      <c r="K96" s="97"/>
      <c r="L96" s="99">
        <v>2.2154771090000001</v>
      </c>
      <c r="M96" s="101">
        <v>1.1492242856801297E-5</v>
      </c>
      <c r="N96" s="101">
        <f t="shared" si="2"/>
        <v>4.9441018081610181E-4</v>
      </c>
      <c r="O96" s="101">
        <f>L96/'סכום נכסי הקרן'!$C$42</f>
        <v>1.649403524758684E-4</v>
      </c>
    </row>
    <row r="97" spans="2:15" s="117" customFormat="1">
      <c r="B97" s="87" t="s">
        <v>494</v>
      </c>
      <c r="C97" s="97" t="s">
        <v>495</v>
      </c>
      <c r="D97" s="98" t="s">
        <v>106</v>
      </c>
      <c r="E97" s="98" t="s">
        <v>239</v>
      </c>
      <c r="F97" s="97" t="s">
        <v>496</v>
      </c>
      <c r="G97" s="98" t="s">
        <v>173</v>
      </c>
      <c r="H97" s="98" t="s">
        <v>150</v>
      </c>
      <c r="I97" s="99">
        <v>192.38433900000001</v>
      </c>
      <c r="J97" s="100">
        <v>700.1</v>
      </c>
      <c r="K97" s="97"/>
      <c r="L97" s="99">
        <v>1.3468827599999997</v>
      </c>
      <c r="M97" s="101">
        <v>3.189107928595299E-5</v>
      </c>
      <c r="N97" s="101">
        <f t="shared" si="2"/>
        <v>3.0057297645032455E-4</v>
      </c>
      <c r="O97" s="101">
        <f>L97/'סכום נכסי הקרן'!$C$42</f>
        <v>1.0027425527242062E-4</v>
      </c>
    </row>
    <row r="98" spans="2:15" s="117" customFormat="1">
      <c r="B98" s="87" t="s">
        <v>497</v>
      </c>
      <c r="C98" s="97" t="s">
        <v>498</v>
      </c>
      <c r="D98" s="98" t="s">
        <v>106</v>
      </c>
      <c r="E98" s="98" t="s">
        <v>239</v>
      </c>
      <c r="F98" s="97" t="s">
        <v>499</v>
      </c>
      <c r="G98" s="98" t="s">
        <v>176</v>
      </c>
      <c r="H98" s="98" t="s">
        <v>150</v>
      </c>
      <c r="I98" s="99">
        <v>439.59506499999998</v>
      </c>
      <c r="J98" s="100">
        <v>355</v>
      </c>
      <c r="K98" s="97"/>
      <c r="L98" s="99">
        <v>1.5605624820000001</v>
      </c>
      <c r="M98" s="101">
        <v>2.8501953631157884E-5</v>
      </c>
      <c r="N98" s="101">
        <f t="shared" si="2"/>
        <v>3.4825815882552847E-4</v>
      </c>
      <c r="O98" s="101">
        <f>L98/'סכום נכסי הקרן'!$C$42</f>
        <v>1.1618252555896577E-4</v>
      </c>
    </row>
    <row r="99" spans="2:15" s="117" customFormat="1">
      <c r="B99" s="87" t="s">
        <v>500</v>
      </c>
      <c r="C99" s="97" t="s">
        <v>501</v>
      </c>
      <c r="D99" s="98" t="s">
        <v>106</v>
      </c>
      <c r="E99" s="98" t="s">
        <v>239</v>
      </c>
      <c r="F99" s="97" t="s">
        <v>502</v>
      </c>
      <c r="G99" s="98" t="s">
        <v>266</v>
      </c>
      <c r="H99" s="98" t="s">
        <v>150</v>
      </c>
      <c r="I99" s="99">
        <v>615.39996299999996</v>
      </c>
      <c r="J99" s="100">
        <v>680.1</v>
      </c>
      <c r="K99" s="97"/>
      <c r="L99" s="99">
        <v>4.1853351480000001</v>
      </c>
      <c r="M99" s="101">
        <v>1.7977415147851538E-5</v>
      </c>
      <c r="N99" s="101">
        <f t="shared" si="2"/>
        <v>9.3400753223429769E-4</v>
      </c>
      <c r="O99" s="101">
        <f>L99/'סכום נכסי הקרן'!$C$42</f>
        <v>3.1159457786154036E-4</v>
      </c>
    </row>
    <row r="100" spans="2:15" s="117" customFormat="1">
      <c r="B100" s="87" t="s">
        <v>503</v>
      </c>
      <c r="C100" s="97" t="s">
        <v>504</v>
      </c>
      <c r="D100" s="98" t="s">
        <v>106</v>
      </c>
      <c r="E100" s="98" t="s">
        <v>239</v>
      </c>
      <c r="F100" s="97" t="s">
        <v>505</v>
      </c>
      <c r="G100" s="98" t="s">
        <v>266</v>
      </c>
      <c r="H100" s="98" t="s">
        <v>150</v>
      </c>
      <c r="I100" s="99">
        <v>384.209138</v>
      </c>
      <c r="J100" s="100">
        <v>1647</v>
      </c>
      <c r="K100" s="97"/>
      <c r="L100" s="99">
        <v>6.3279245059999996</v>
      </c>
      <c r="M100" s="101">
        <v>2.5310608390761201E-5</v>
      </c>
      <c r="N100" s="101">
        <f t="shared" si="2"/>
        <v>1.4121519407683041E-3</v>
      </c>
      <c r="O100" s="101">
        <f>L100/'סכום נכסי הקרן'!$C$42</f>
        <v>4.7110850038592088E-4</v>
      </c>
    </row>
    <row r="101" spans="2:15" s="117" customFormat="1">
      <c r="B101" s="87" t="s">
        <v>506</v>
      </c>
      <c r="C101" s="97" t="s">
        <v>507</v>
      </c>
      <c r="D101" s="98" t="s">
        <v>106</v>
      </c>
      <c r="E101" s="98" t="s">
        <v>239</v>
      </c>
      <c r="F101" s="97" t="s">
        <v>508</v>
      </c>
      <c r="G101" s="98" t="s">
        <v>273</v>
      </c>
      <c r="H101" s="98" t="s">
        <v>150</v>
      </c>
      <c r="I101" s="99">
        <v>361.62085200000001</v>
      </c>
      <c r="J101" s="100">
        <v>1130</v>
      </c>
      <c r="K101" s="97"/>
      <c r="L101" s="99">
        <v>4.0863156219999999</v>
      </c>
      <c r="M101" s="101">
        <v>1.8080138593070346E-5</v>
      </c>
      <c r="N101" s="101">
        <f t="shared" si="2"/>
        <v>9.1191014221608975E-4</v>
      </c>
      <c r="O101" s="101">
        <f>L101/'סכום נכסי הקרן'!$C$42</f>
        <v>3.0422265988771607E-4</v>
      </c>
    </row>
    <row r="102" spans="2:15" s="117" customFormat="1">
      <c r="B102" s="87" t="s">
        <v>509</v>
      </c>
      <c r="C102" s="97" t="s">
        <v>510</v>
      </c>
      <c r="D102" s="98" t="s">
        <v>106</v>
      </c>
      <c r="E102" s="98" t="s">
        <v>239</v>
      </c>
      <c r="F102" s="97" t="s">
        <v>511</v>
      </c>
      <c r="G102" s="98" t="s">
        <v>328</v>
      </c>
      <c r="H102" s="98" t="s">
        <v>150</v>
      </c>
      <c r="I102" s="99">
        <v>266.52514000000002</v>
      </c>
      <c r="J102" s="100">
        <v>1444</v>
      </c>
      <c r="K102" s="97"/>
      <c r="L102" s="99">
        <v>3.8486230209999999</v>
      </c>
      <c r="M102" s="101">
        <v>1.8445485030011401E-5</v>
      </c>
      <c r="N102" s="101">
        <f t="shared" si="2"/>
        <v>8.5886619905745185E-4</v>
      </c>
      <c r="O102" s="101">
        <f>L102/'סכום נכסי הקרן'!$C$42</f>
        <v>2.8652665155137085E-4</v>
      </c>
    </row>
    <row r="103" spans="2:15" s="117" customFormat="1">
      <c r="B103" s="87" t="s">
        <v>512</v>
      </c>
      <c r="C103" s="97" t="s">
        <v>513</v>
      </c>
      <c r="D103" s="98" t="s">
        <v>106</v>
      </c>
      <c r="E103" s="98" t="s">
        <v>239</v>
      </c>
      <c r="F103" s="97" t="s">
        <v>514</v>
      </c>
      <c r="G103" s="98" t="s">
        <v>346</v>
      </c>
      <c r="H103" s="98" t="s">
        <v>150</v>
      </c>
      <c r="I103" s="99">
        <v>198.93352999999999</v>
      </c>
      <c r="J103" s="100">
        <v>1406</v>
      </c>
      <c r="K103" s="97"/>
      <c r="L103" s="99">
        <v>2.7970054389999999</v>
      </c>
      <c r="M103" s="101">
        <v>1.6185959074081608E-5</v>
      </c>
      <c r="N103" s="101">
        <f t="shared" si="2"/>
        <v>6.241851740295323E-4</v>
      </c>
      <c r="O103" s="101">
        <f>L103/'סכום נכסי הקרן'!$C$42</f>
        <v>2.0823463312325338E-4</v>
      </c>
    </row>
    <row r="104" spans="2:15" s="117" customFormat="1">
      <c r="B104" s="87" t="s">
        <v>515</v>
      </c>
      <c r="C104" s="97" t="s">
        <v>516</v>
      </c>
      <c r="D104" s="98" t="s">
        <v>106</v>
      </c>
      <c r="E104" s="98" t="s">
        <v>239</v>
      </c>
      <c r="F104" s="97" t="s">
        <v>517</v>
      </c>
      <c r="G104" s="98" t="s">
        <v>175</v>
      </c>
      <c r="H104" s="98" t="s">
        <v>150</v>
      </c>
      <c r="I104" s="99">
        <v>6.5899999999999997E-4</v>
      </c>
      <c r="J104" s="100">
        <v>283</v>
      </c>
      <c r="K104" s="97"/>
      <c r="L104" s="99">
        <v>1.8669999999999999E-6</v>
      </c>
      <c r="M104" s="101">
        <v>4.087182112511366E-12</v>
      </c>
      <c r="N104" s="101">
        <f t="shared" si="2"/>
        <v>4.1664335137288118E-10</v>
      </c>
      <c r="O104" s="101">
        <f>L104/'סכום נכסי הקרן'!$C$42</f>
        <v>1.3899653344260588E-10</v>
      </c>
    </row>
    <row r="105" spans="2:15" s="117" customFormat="1">
      <c r="B105" s="87" t="s">
        <v>518</v>
      </c>
      <c r="C105" s="97" t="s">
        <v>519</v>
      </c>
      <c r="D105" s="98" t="s">
        <v>106</v>
      </c>
      <c r="E105" s="98" t="s">
        <v>239</v>
      </c>
      <c r="F105" s="97" t="s">
        <v>520</v>
      </c>
      <c r="G105" s="98" t="s">
        <v>376</v>
      </c>
      <c r="H105" s="98" t="s">
        <v>150</v>
      </c>
      <c r="I105" s="99">
        <v>266.74613699999998</v>
      </c>
      <c r="J105" s="100">
        <v>637.79999999999995</v>
      </c>
      <c r="K105" s="97"/>
      <c r="L105" s="99">
        <v>1.7013068609999999</v>
      </c>
      <c r="M105" s="101">
        <v>2.3145651730252546E-5</v>
      </c>
      <c r="N105" s="101">
        <f t="shared" si="2"/>
        <v>3.7966694819534897E-4</v>
      </c>
      <c r="O105" s="101">
        <f>L105/'סכום נכסי הקרן'!$C$42</f>
        <v>1.2666082271083092E-4</v>
      </c>
    </row>
    <row r="106" spans="2:15" s="117" customFormat="1">
      <c r="B106" s="87" t="s">
        <v>521</v>
      </c>
      <c r="C106" s="97" t="s">
        <v>522</v>
      </c>
      <c r="D106" s="98" t="s">
        <v>106</v>
      </c>
      <c r="E106" s="98" t="s">
        <v>239</v>
      </c>
      <c r="F106" s="97" t="s">
        <v>523</v>
      </c>
      <c r="G106" s="98" t="s">
        <v>247</v>
      </c>
      <c r="H106" s="98" t="s">
        <v>150</v>
      </c>
      <c r="I106" s="99">
        <v>111.89215299999999</v>
      </c>
      <c r="J106" s="100">
        <v>13400</v>
      </c>
      <c r="K106" s="97"/>
      <c r="L106" s="99">
        <v>14.993548527000002</v>
      </c>
      <c r="M106" s="101">
        <v>3.0653771911176179E-5</v>
      </c>
      <c r="N106" s="101">
        <f t="shared" si="2"/>
        <v>3.3459894522020394E-3</v>
      </c>
      <c r="O106" s="101">
        <f>L106/'סכום נכסי הקרן'!$C$42</f>
        <v>1.1162567055471291E-3</v>
      </c>
    </row>
    <row r="107" spans="2:15" s="117" customFormat="1">
      <c r="B107" s="87" t="s">
        <v>524</v>
      </c>
      <c r="C107" s="97" t="s">
        <v>525</v>
      </c>
      <c r="D107" s="98" t="s">
        <v>106</v>
      </c>
      <c r="E107" s="98" t="s">
        <v>239</v>
      </c>
      <c r="F107" s="97" t="s">
        <v>526</v>
      </c>
      <c r="G107" s="98" t="s">
        <v>137</v>
      </c>
      <c r="H107" s="98" t="s">
        <v>150</v>
      </c>
      <c r="I107" s="99">
        <v>276.57458500000001</v>
      </c>
      <c r="J107" s="100">
        <v>1581</v>
      </c>
      <c r="K107" s="99">
        <v>0.28820233500000003</v>
      </c>
      <c r="L107" s="99">
        <v>4.6608465169999995</v>
      </c>
      <c r="M107" s="101">
        <v>1.9213485257470468E-5</v>
      </c>
      <c r="N107" s="101">
        <f t="shared" si="2"/>
        <v>1.0401235742246923E-3</v>
      </c>
      <c r="O107" s="101">
        <f>L107/'סכום נכסי הקרן'!$C$42</f>
        <v>3.4699598755813798E-4</v>
      </c>
    </row>
    <row r="108" spans="2:15" s="117" customFormat="1">
      <c r="B108" s="87" t="s">
        <v>527</v>
      </c>
      <c r="C108" s="97" t="s">
        <v>528</v>
      </c>
      <c r="D108" s="98" t="s">
        <v>106</v>
      </c>
      <c r="E108" s="98" t="s">
        <v>239</v>
      </c>
      <c r="F108" s="97" t="s">
        <v>529</v>
      </c>
      <c r="G108" s="98" t="s">
        <v>137</v>
      </c>
      <c r="H108" s="98" t="s">
        <v>150</v>
      </c>
      <c r="I108" s="99">
        <v>722.84677299999998</v>
      </c>
      <c r="J108" s="100">
        <v>725</v>
      </c>
      <c r="K108" s="99">
        <v>0.248124382</v>
      </c>
      <c r="L108" s="99">
        <v>5.4887634890000001</v>
      </c>
      <c r="M108" s="101">
        <v>1.8244442727022418E-5</v>
      </c>
      <c r="N108" s="101">
        <f t="shared" si="2"/>
        <v>1.2248831360203902E-3</v>
      </c>
      <c r="O108" s="101">
        <f>L108/'סכום נכסי הקרן'!$C$42</f>
        <v>4.0863368926477919E-4</v>
      </c>
    </row>
    <row r="109" spans="2:15" s="117" customFormat="1">
      <c r="B109" s="87" t="s">
        <v>530</v>
      </c>
      <c r="C109" s="97" t="s">
        <v>531</v>
      </c>
      <c r="D109" s="98" t="s">
        <v>106</v>
      </c>
      <c r="E109" s="98" t="s">
        <v>239</v>
      </c>
      <c r="F109" s="97" t="s">
        <v>532</v>
      </c>
      <c r="G109" s="98" t="s">
        <v>137</v>
      </c>
      <c r="H109" s="98" t="s">
        <v>150</v>
      </c>
      <c r="I109" s="99">
        <v>1182.460851</v>
      </c>
      <c r="J109" s="100">
        <v>96.9</v>
      </c>
      <c r="K109" s="97"/>
      <c r="L109" s="99">
        <v>1.1458045649999999</v>
      </c>
      <c r="M109" s="101">
        <v>6.7629177019921202E-6</v>
      </c>
      <c r="N109" s="101">
        <f t="shared" si="2"/>
        <v>2.5569997535080145E-4</v>
      </c>
      <c r="O109" s="101">
        <f>L109/'סכום נכסי הקרן'!$C$42</f>
        <v>8.5304157759889118E-5</v>
      </c>
    </row>
    <row r="110" spans="2:15" s="117" customFormat="1">
      <c r="B110" s="87" t="s">
        <v>533</v>
      </c>
      <c r="C110" s="97" t="s">
        <v>534</v>
      </c>
      <c r="D110" s="98" t="s">
        <v>106</v>
      </c>
      <c r="E110" s="98" t="s">
        <v>239</v>
      </c>
      <c r="F110" s="97" t="s">
        <v>535</v>
      </c>
      <c r="G110" s="98" t="s">
        <v>137</v>
      </c>
      <c r="H110" s="98" t="s">
        <v>150</v>
      </c>
      <c r="I110" s="99">
        <v>2878.3241800000001</v>
      </c>
      <c r="J110" s="100">
        <v>117.5</v>
      </c>
      <c r="K110" s="99">
        <v>0.12335633900000001</v>
      </c>
      <c r="L110" s="99">
        <v>3.5053872510000006</v>
      </c>
      <c r="M110" s="101">
        <v>8.2237833714285714E-6</v>
      </c>
      <c r="N110" s="101">
        <f t="shared" si="2"/>
        <v>7.8226903702003823E-4</v>
      </c>
      <c r="O110" s="101">
        <f>L110/'סכום נכסי הקרן'!$C$42</f>
        <v>2.6097304566840169E-4</v>
      </c>
    </row>
    <row r="111" spans="2:15" s="117" customFormat="1">
      <c r="B111" s="87" t="s">
        <v>536</v>
      </c>
      <c r="C111" s="97" t="s">
        <v>537</v>
      </c>
      <c r="D111" s="98" t="s">
        <v>106</v>
      </c>
      <c r="E111" s="98" t="s">
        <v>239</v>
      </c>
      <c r="F111" s="97" t="s">
        <v>538</v>
      </c>
      <c r="G111" s="98" t="s">
        <v>333</v>
      </c>
      <c r="H111" s="98" t="s">
        <v>150</v>
      </c>
      <c r="I111" s="99">
        <v>132.773776</v>
      </c>
      <c r="J111" s="100">
        <v>3035</v>
      </c>
      <c r="K111" s="97"/>
      <c r="L111" s="99">
        <v>4.0296840980000006</v>
      </c>
      <c r="M111" s="101">
        <v>1.2608204700446616E-5</v>
      </c>
      <c r="N111" s="101">
        <f t="shared" si="2"/>
        <v>8.9927214117018004E-4</v>
      </c>
      <c r="O111" s="101">
        <f>L111/'סכום נכסי הקרן'!$C$42</f>
        <v>3.0000649196078961E-4</v>
      </c>
    </row>
    <row r="112" spans="2:15" s="117" customFormat="1">
      <c r="B112" s="87" t="s">
        <v>539</v>
      </c>
      <c r="C112" s="97" t="s">
        <v>540</v>
      </c>
      <c r="D112" s="98" t="s">
        <v>106</v>
      </c>
      <c r="E112" s="98" t="s">
        <v>239</v>
      </c>
      <c r="F112" s="97" t="s">
        <v>541</v>
      </c>
      <c r="G112" s="98" t="s">
        <v>247</v>
      </c>
      <c r="H112" s="98" t="s">
        <v>150</v>
      </c>
      <c r="I112" s="99">
        <v>3.4770690000000002</v>
      </c>
      <c r="J112" s="100">
        <v>42.3</v>
      </c>
      <c r="K112" s="97"/>
      <c r="L112" s="99">
        <v>1.4708000000000002E-3</v>
      </c>
      <c r="M112" s="101">
        <v>5.0718645755887561E-7</v>
      </c>
      <c r="N112" s="101">
        <f t="shared" si="2"/>
        <v>3.2822658875159815E-7</v>
      </c>
      <c r="O112" s="101">
        <f>L112/'סכום נכסי הקרן'!$C$42</f>
        <v>1.0949978649565333E-7</v>
      </c>
    </row>
    <row r="113" spans="2:15" s="117" customFormat="1">
      <c r="B113" s="87" t="s">
        <v>542</v>
      </c>
      <c r="C113" s="97" t="s">
        <v>543</v>
      </c>
      <c r="D113" s="98" t="s">
        <v>106</v>
      </c>
      <c r="E113" s="98" t="s">
        <v>239</v>
      </c>
      <c r="F113" s="97" t="s">
        <v>544</v>
      </c>
      <c r="G113" s="98" t="s">
        <v>266</v>
      </c>
      <c r="H113" s="98" t="s">
        <v>150</v>
      </c>
      <c r="I113" s="99">
        <v>167.86369400000001</v>
      </c>
      <c r="J113" s="100">
        <v>530</v>
      </c>
      <c r="K113" s="97"/>
      <c r="L113" s="99">
        <v>0.88967758100000005</v>
      </c>
      <c r="M113" s="101">
        <v>1.2789251322610032E-5</v>
      </c>
      <c r="N113" s="101">
        <f t="shared" si="2"/>
        <v>1.9854217942643707E-4</v>
      </c>
      <c r="O113" s="101">
        <f>L113/'סכום נכסי הקרן'!$C$42</f>
        <v>6.6235725570756951E-5</v>
      </c>
    </row>
    <row r="114" spans="2:15" s="117" customFormat="1">
      <c r="B114" s="87" t="s">
        <v>545</v>
      </c>
      <c r="C114" s="97" t="s">
        <v>546</v>
      </c>
      <c r="D114" s="98" t="s">
        <v>106</v>
      </c>
      <c r="E114" s="98" t="s">
        <v>239</v>
      </c>
      <c r="F114" s="97" t="s">
        <v>547</v>
      </c>
      <c r="G114" s="98" t="s">
        <v>266</v>
      </c>
      <c r="H114" s="98" t="s">
        <v>150</v>
      </c>
      <c r="I114" s="99">
        <v>368.28645299999994</v>
      </c>
      <c r="J114" s="100">
        <v>1809</v>
      </c>
      <c r="K114" s="97"/>
      <c r="L114" s="99">
        <v>6.6623019270000006</v>
      </c>
      <c r="M114" s="101">
        <v>1.4316014814413424E-5</v>
      </c>
      <c r="N114" s="101">
        <f t="shared" si="2"/>
        <v>1.4867722564131146E-3</v>
      </c>
      <c r="O114" s="101">
        <f>L114/'סכום נכסי הקרן'!$C$42</f>
        <v>4.9600260985591495E-4</v>
      </c>
    </row>
    <row r="115" spans="2:15" s="117" customFormat="1">
      <c r="B115" s="87" t="s">
        <v>548</v>
      </c>
      <c r="C115" s="97" t="s">
        <v>549</v>
      </c>
      <c r="D115" s="98" t="s">
        <v>106</v>
      </c>
      <c r="E115" s="98" t="s">
        <v>239</v>
      </c>
      <c r="F115" s="97" t="s">
        <v>550</v>
      </c>
      <c r="G115" s="98" t="s">
        <v>551</v>
      </c>
      <c r="H115" s="98" t="s">
        <v>150</v>
      </c>
      <c r="I115" s="99">
        <v>2829.690552</v>
      </c>
      <c r="J115" s="100">
        <v>197.2</v>
      </c>
      <c r="K115" s="99">
        <v>0.27477144100000001</v>
      </c>
      <c r="L115" s="99">
        <v>5.8549212100000005</v>
      </c>
      <c r="M115" s="101">
        <v>1.9625442576118389E-5</v>
      </c>
      <c r="N115" s="101">
        <f t="shared" si="2"/>
        <v>1.3065956052268693E-3</v>
      </c>
      <c r="O115" s="101">
        <f>L115/'סכום נכסי הקרן'!$C$42</f>
        <v>4.3589381455253758E-4</v>
      </c>
    </row>
    <row r="116" spans="2:15" s="117" customFormat="1">
      <c r="B116" s="87" t="s">
        <v>552</v>
      </c>
      <c r="C116" s="97" t="s">
        <v>553</v>
      </c>
      <c r="D116" s="98" t="s">
        <v>106</v>
      </c>
      <c r="E116" s="98" t="s">
        <v>239</v>
      </c>
      <c r="F116" s="97" t="s">
        <v>554</v>
      </c>
      <c r="G116" s="98" t="s">
        <v>258</v>
      </c>
      <c r="H116" s="98" t="s">
        <v>150</v>
      </c>
      <c r="I116" s="99">
        <v>163.314843</v>
      </c>
      <c r="J116" s="100">
        <v>1442</v>
      </c>
      <c r="K116" s="97"/>
      <c r="L116" s="99">
        <v>2.3550000350000002</v>
      </c>
      <c r="M116" s="101">
        <v>1.8464025725636399E-5</v>
      </c>
      <c r="N116" s="101">
        <f t="shared" si="2"/>
        <v>5.2554638835867844E-4</v>
      </c>
      <c r="O116" s="101">
        <f>L116/'סכום נכסי הקרן'!$C$42</f>
        <v>1.7532771350948879E-4</v>
      </c>
    </row>
    <row r="117" spans="2:15" s="117" customFormat="1">
      <c r="B117" s="87" t="s">
        <v>555</v>
      </c>
      <c r="C117" s="97" t="s">
        <v>556</v>
      </c>
      <c r="D117" s="98" t="s">
        <v>106</v>
      </c>
      <c r="E117" s="98" t="s">
        <v>239</v>
      </c>
      <c r="F117" s="97" t="s">
        <v>557</v>
      </c>
      <c r="G117" s="98" t="s">
        <v>173</v>
      </c>
      <c r="H117" s="98" t="s">
        <v>150</v>
      </c>
      <c r="I117" s="99">
        <v>85.492576000000014</v>
      </c>
      <c r="J117" s="100">
        <v>6806</v>
      </c>
      <c r="K117" s="97"/>
      <c r="L117" s="99">
        <v>5.8186247219999991</v>
      </c>
      <c r="M117" s="101">
        <v>1.0365714271857492E-5</v>
      </c>
      <c r="N117" s="101">
        <f t="shared" si="2"/>
        <v>1.2984956103669946E-3</v>
      </c>
      <c r="O117" s="101">
        <f>L117/'סכום נכסי הקרן'!$C$42</f>
        <v>4.3319157244855187E-4</v>
      </c>
    </row>
    <row r="118" spans="2:15" s="117" customFormat="1">
      <c r="B118" s="87" t="s">
        <v>558</v>
      </c>
      <c r="C118" s="97" t="s">
        <v>559</v>
      </c>
      <c r="D118" s="98" t="s">
        <v>106</v>
      </c>
      <c r="E118" s="98" t="s">
        <v>239</v>
      </c>
      <c r="F118" s="97" t="s">
        <v>560</v>
      </c>
      <c r="G118" s="98" t="s">
        <v>266</v>
      </c>
      <c r="H118" s="98" t="s">
        <v>150</v>
      </c>
      <c r="I118" s="99">
        <v>1882.5069800000001</v>
      </c>
      <c r="J118" s="100">
        <v>671.8</v>
      </c>
      <c r="K118" s="97"/>
      <c r="L118" s="99">
        <v>12.646681894999999</v>
      </c>
      <c r="M118" s="101">
        <v>2.2350023675503033E-5</v>
      </c>
      <c r="N118" s="101">
        <f t="shared" si="2"/>
        <v>2.8222581298765611E-3</v>
      </c>
      <c r="O118" s="101">
        <f>L118/'סכום נכסי הקרן'!$C$42</f>
        <v>9.4153451684861583E-4</v>
      </c>
    </row>
    <row r="119" spans="2:15" s="117" customFormat="1">
      <c r="B119" s="87" t="s">
        <v>561</v>
      </c>
      <c r="C119" s="97" t="s">
        <v>562</v>
      </c>
      <c r="D119" s="98" t="s">
        <v>106</v>
      </c>
      <c r="E119" s="98" t="s">
        <v>239</v>
      </c>
      <c r="F119" s="97" t="s">
        <v>563</v>
      </c>
      <c r="G119" s="98" t="s">
        <v>266</v>
      </c>
      <c r="H119" s="98" t="s">
        <v>150</v>
      </c>
      <c r="I119" s="99">
        <v>445.76607900000005</v>
      </c>
      <c r="J119" s="100">
        <v>1155</v>
      </c>
      <c r="K119" s="97"/>
      <c r="L119" s="99">
        <v>5.1485982110000004</v>
      </c>
      <c r="M119" s="101">
        <v>2.6538694879124553E-5</v>
      </c>
      <c r="N119" s="101">
        <f t="shared" si="2"/>
        <v>1.1489711909498986E-3</v>
      </c>
      <c r="O119" s="101">
        <f>L119/'סכום נכסי הקרן'!$C$42</f>
        <v>3.8330867885259904E-4</v>
      </c>
    </row>
    <row r="120" spans="2:15" s="117" customFormat="1">
      <c r="B120" s="87" t="s">
        <v>564</v>
      </c>
      <c r="C120" s="97" t="s">
        <v>565</v>
      </c>
      <c r="D120" s="98" t="s">
        <v>106</v>
      </c>
      <c r="E120" s="98" t="s">
        <v>239</v>
      </c>
      <c r="F120" s="97" t="s">
        <v>566</v>
      </c>
      <c r="G120" s="98" t="s">
        <v>346</v>
      </c>
      <c r="H120" s="98" t="s">
        <v>150</v>
      </c>
      <c r="I120" s="99">
        <v>2303.9700010000001</v>
      </c>
      <c r="J120" s="100">
        <v>11.5</v>
      </c>
      <c r="K120" s="97"/>
      <c r="L120" s="99">
        <v>0.26495655099999998</v>
      </c>
      <c r="M120" s="101">
        <v>5.5954956552644852E-6</v>
      </c>
      <c r="N120" s="101">
        <f t="shared" si="2"/>
        <v>5.9128219269865943E-5</v>
      </c>
      <c r="O120" s="101">
        <f>L120/'סכום נכסי הקרן'!$C$42</f>
        <v>1.9725785807128553E-5</v>
      </c>
    </row>
    <row r="121" spans="2:15" s="117" customFormat="1">
      <c r="B121" s="88"/>
      <c r="C121" s="97"/>
      <c r="D121" s="97"/>
      <c r="E121" s="97"/>
      <c r="F121" s="97"/>
      <c r="G121" s="97"/>
      <c r="H121" s="97"/>
      <c r="I121" s="99"/>
      <c r="J121" s="100"/>
      <c r="K121" s="97"/>
      <c r="L121" s="97"/>
      <c r="M121" s="97"/>
      <c r="N121" s="101"/>
      <c r="O121" s="97"/>
    </row>
    <row r="122" spans="2:15" s="117" customFormat="1">
      <c r="B122" s="85" t="s">
        <v>213</v>
      </c>
      <c r="C122" s="93"/>
      <c r="D122" s="93"/>
      <c r="E122" s="93"/>
      <c r="F122" s="93"/>
      <c r="G122" s="93"/>
      <c r="H122" s="93"/>
      <c r="I122" s="94"/>
      <c r="J122" s="95"/>
      <c r="K122" s="94">
        <v>0.155884095</v>
      </c>
      <c r="L122" s="94">
        <v>523.73289070300018</v>
      </c>
      <c r="M122" s="93"/>
      <c r="N122" s="96">
        <f t="shared" ref="N122:N144" si="3">L122/$L$11</f>
        <v>0.11687725056599084</v>
      </c>
      <c r="O122" s="96">
        <f>L122/'סכום נכסי הקרן'!$C$42</f>
        <v>3.8991460234382547E-2</v>
      </c>
    </row>
    <row r="123" spans="2:15" s="117" customFormat="1">
      <c r="B123" s="86" t="s">
        <v>46</v>
      </c>
      <c r="C123" s="93"/>
      <c r="D123" s="93"/>
      <c r="E123" s="93"/>
      <c r="F123" s="93"/>
      <c r="G123" s="93"/>
      <c r="H123" s="93"/>
      <c r="I123" s="94"/>
      <c r="J123" s="95"/>
      <c r="K123" s="94">
        <v>9.1613449999999999E-2</v>
      </c>
      <c r="L123" s="94">
        <f>SUM(L124:L144)</f>
        <v>363.17097195299999</v>
      </c>
      <c r="M123" s="93"/>
      <c r="N123" s="96">
        <f t="shared" si="3"/>
        <v>8.1045940479831047E-2</v>
      </c>
      <c r="O123" s="96">
        <f>L123/'סכום נכסי הקרן'!$C$42</f>
        <v>2.703776440731058E-2</v>
      </c>
    </row>
    <row r="124" spans="2:15" s="117" customFormat="1">
      <c r="B124" s="87" t="s">
        <v>567</v>
      </c>
      <c r="C124" s="97" t="s">
        <v>568</v>
      </c>
      <c r="D124" s="98" t="s">
        <v>569</v>
      </c>
      <c r="E124" s="98" t="s">
        <v>570</v>
      </c>
      <c r="F124" s="97" t="s">
        <v>349</v>
      </c>
      <c r="G124" s="98" t="s">
        <v>178</v>
      </c>
      <c r="H124" s="98" t="s">
        <v>149</v>
      </c>
      <c r="I124" s="99">
        <v>458.23262</v>
      </c>
      <c r="J124" s="100">
        <v>794</v>
      </c>
      <c r="K124" s="97"/>
      <c r="L124" s="99">
        <v>13.214548941999999</v>
      </c>
      <c r="M124" s="101">
        <v>1.3518677473010962E-5</v>
      </c>
      <c r="N124" s="101">
        <f t="shared" si="3"/>
        <v>2.9489844446040927E-3</v>
      </c>
      <c r="O124" s="101">
        <f>L124/'סכום נכסי הקרן'!$C$42</f>
        <v>9.8381172680538564E-4</v>
      </c>
    </row>
    <row r="125" spans="2:15" s="117" customFormat="1">
      <c r="B125" s="87" t="s">
        <v>571</v>
      </c>
      <c r="C125" s="97" t="s">
        <v>572</v>
      </c>
      <c r="D125" s="98" t="s">
        <v>569</v>
      </c>
      <c r="E125" s="98" t="s">
        <v>570</v>
      </c>
      <c r="F125" s="97" t="s">
        <v>573</v>
      </c>
      <c r="G125" s="98" t="s">
        <v>574</v>
      </c>
      <c r="H125" s="98" t="s">
        <v>149</v>
      </c>
      <c r="I125" s="99">
        <v>64.720923999999997</v>
      </c>
      <c r="J125" s="100">
        <v>12649</v>
      </c>
      <c r="K125" s="97"/>
      <c r="L125" s="99">
        <v>29.733548526</v>
      </c>
      <c r="M125" s="101">
        <v>4.1431023509504039E-7</v>
      </c>
      <c r="N125" s="101">
        <f t="shared" si="3"/>
        <v>6.6353965217358507E-3</v>
      </c>
      <c r="O125" s="101">
        <f>L125/'סכום נכסי הקרן'!$C$42</f>
        <v>2.2136369427217485E-3</v>
      </c>
    </row>
    <row r="126" spans="2:15" s="117" customFormat="1">
      <c r="B126" s="87" t="s">
        <v>575</v>
      </c>
      <c r="C126" s="97" t="s">
        <v>576</v>
      </c>
      <c r="D126" s="98" t="s">
        <v>569</v>
      </c>
      <c r="E126" s="98" t="s">
        <v>570</v>
      </c>
      <c r="F126" s="97" t="s">
        <v>577</v>
      </c>
      <c r="G126" s="98" t="s">
        <v>574</v>
      </c>
      <c r="H126" s="98" t="s">
        <v>149</v>
      </c>
      <c r="I126" s="99">
        <v>24.214160000000003</v>
      </c>
      <c r="J126" s="100">
        <v>11905</v>
      </c>
      <c r="K126" s="97"/>
      <c r="L126" s="99">
        <v>10.469950741</v>
      </c>
      <c r="M126" s="101">
        <v>6.5102233814039214E-7</v>
      </c>
      <c r="N126" s="101">
        <f t="shared" si="3"/>
        <v>2.3364945717403436E-3</v>
      </c>
      <c r="O126" s="101">
        <f>L126/'סכום נכסי הקרן'!$C$42</f>
        <v>7.7947876717399188E-4</v>
      </c>
    </row>
    <row r="127" spans="2:15" s="117" customFormat="1">
      <c r="B127" s="87" t="s">
        <v>578</v>
      </c>
      <c r="C127" s="97" t="s">
        <v>579</v>
      </c>
      <c r="D127" s="98" t="s">
        <v>109</v>
      </c>
      <c r="E127" s="98" t="s">
        <v>570</v>
      </c>
      <c r="F127" s="97" t="s">
        <v>580</v>
      </c>
      <c r="G127" s="98" t="s">
        <v>581</v>
      </c>
      <c r="H127" s="98" t="s">
        <v>152</v>
      </c>
      <c r="I127" s="99">
        <v>477.46230000000003</v>
      </c>
      <c r="J127" s="100">
        <v>764.5</v>
      </c>
      <c r="K127" s="97"/>
      <c r="L127" s="99">
        <v>17.274933129000001</v>
      </c>
      <c r="M127" s="101">
        <v>3.1140151981549541E-6</v>
      </c>
      <c r="N127" s="101">
        <f t="shared" si="3"/>
        <v>3.8551076773481381E-3</v>
      </c>
      <c r="O127" s="101">
        <f>L127/'סכום נכסי הקרן'!$C$42</f>
        <v>1.2861038138102993E-3</v>
      </c>
    </row>
    <row r="128" spans="2:15" s="117" customFormat="1">
      <c r="B128" s="87" t="s">
        <v>582</v>
      </c>
      <c r="C128" s="97" t="s">
        <v>583</v>
      </c>
      <c r="D128" s="98" t="s">
        <v>569</v>
      </c>
      <c r="E128" s="98" t="s">
        <v>570</v>
      </c>
      <c r="F128" s="97" t="s">
        <v>584</v>
      </c>
      <c r="G128" s="98" t="s">
        <v>429</v>
      </c>
      <c r="H128" s="98" t="s">
        <v>149</v>
      </c>
      <c r="I128" s="99">
        <v>131.68705800000001</v>
      </c>
      <c r="J128" s="100">
        <v>733</v>
      </c>
      <c r="K128" s="97"/>
      <c r="L128" s="99">
        <v>3.5058466030000002</v>
      </c>
      <c r="M128" s="101">
        <v>3.9625404131581552E-6</v>
      </c>
      <c r="N128" s="101">
        <f t="shared" si="3"/>
        <v>7.82371546905812E-4</v>
      </c>
      <c r="O128" s="101">
        <f>L128/'סכום נכסי הקרן'!$C$42</f>
        <v>2.6100724402706792E-4</v>
      </c>
    </row>
    <row r="129" spans="2:15" s="117" customFormat="1">
      <c r="B129" s="87" t="s">
        <v>585</v>
      </c>
      <c r="C129" s="97" t="s">
        <v>586</v>
      </c>
      <c r="D129" s="98" t="s">
        <v>587</v>
      </c>
      <c r="E129" s="98" t="s">
        <v>570</v>
      </c>
      <c r="F129" s="97">
        <v>29389</v>
      </c>
      <c r="G129" s="98" t="s">
        <v>243</v>
      </c>
      <c r="H129" s="98" t="s">
        <v>149</v>
      </c>
      <c r="I129" s="99">
        <v>12.050238999999999</v>
      </c>
      <c r="J129" s="100">
        <v>12879</v>
      </c>
      <c r="K129" s="99">
        <v>2.1701562000000001E-2</v>
      </c>
      <c r="L129" s="99">
        <v>5.6583849819999994</v>
      </c>
      <c r="M129" s="101">
        <v>1.1300478576560306E-7</v>
      </c>
      <c r="N129" s="101">
        <f t="shared" si="3"/>
        <v>1.2627361983173326E-3</v>
      </c>
      <c r="O129" s="101">
        <f>L129/'סכום נכסי הקרן'!$C$42</f>
        <v>4.2126186255045628E-4</v>
      </c>
    </row>
    <row r="130" spans="2:15" s="117" customFormat="1">
      <c r="B130" s="87" t="s">
        <v>588</v>
      </c>
      <c r="C130" s="97" t="s">
        <v>589</v>
      </c>
      <c r="D130" s="98" t="s">
        <v>569</v>
      </c>
      <c r="E130" s="98" t="s">
        <v>570</v>
      </c>
      <c r="F130" s="97" t="s">
        <v>590</v>
      </c>
      <c r="G130" s="98" t="s">
        <v>376</v>
      </c>
      <c r="H130" s="98" t="s">
        <v>149</v>
      </c>
      <c r="I130" s="99">
        <v>83.690729000000005</v>
      </c>
      <c r="J130" s="100">
        <v>3415</v>
      </c>
      <c r="K130" s="99">
        <v>6.9911888000000005E-2</v>
      </c>
      <c r="L130" s="99">
        <v>10.450307308999999</v>
      </c>
      <c r="M130" s="101">
        <v>3.9214822445883406E-6</v>
      </c>
      <c r="N130" s="101">
        <f t="shared" si="3"/>
        <v>2.3321109052481391E-3</v>
      </c>
      <c r="O130" s="101">
        <f>L130/'סכום נכסי הקרן'!$C$42</f>
        <v>7.7801633067001988E-4</v>
      </c>
    </row>
    <row r="131" spans="2:15" s="117" customFormat="1">
      <c r="B131" s="87" t="s">
        <v>591</v>
      </c>
      <c r="C131" s="97" t="s">
        <v>592</v>
      </c>
      <c r="D131" s="98" t="s">
        <v>569</v>
      </c>
      <c r="E131" s="98" t="s">
        <v>570</v>
      </c>
      <c r="F131" s="97" t="s">
        <v>428</v>
      </c>
      <c r="G131" s="98" t="s">
        <v>429</v>
      </c>
      <c r="H131" s="98" t="s">
        <v>149</v>
      </c>
      <c r="I131" s="99">
        <v>104.967586</v>
      </c>
      <c r="J131" s="100">
        <v>573</v>
      </c>
      <c r="K131" s="97"/>
      <c r="L131" s="99">
        <v>2.1845182140000001</v>
      </c>
      <c r="M131" s="101">
        <v>2.6067552149403164E-6</v>
      </c>
      <c r="N131" s="101">
        <f t="shared" si="3"/>
        <v>4.8750133359189125E-4</v>
      </c>
      <c r="O131" s="101">
        <f>L131/'סכום נכסי הקרן'!$C$42</f>
        <v>1.6263548954913374E-4</v>
      </c>
    </row>
    <row r="132" spans="2:15" s="117" customFormat="1">
      <c r="B132" s="87" t="s">
        <v>593</v>
      </c>
      <c r="C132" s="97" t="s">
        <v>594</v>
      </c>
      <c r="D132" s="98" t="s">
        <v>569</v>
      </c>
      <c r="E132" s="98" t="s">
        <v>570</v>
      </c>
      <c r="F132" s="97" t="s">
        <v>595</v>
      </c>
      <c r="G132" s="98" t="s">
        <v>24</v>
      </c>
      <c r="H132" s="98" t="s">
        <v>149</v>
      </c>
      <c r="I132" s="99">
        <v>170.88443899999999</v>
      </c>
      <c r="J132" s="100">
        <v>2380</v>
      </c>
      <c r="K132" s="97"/>
      <c r="L132" s="99">
        <v>14.771524345</v>
      </c>
      <c r="M132" s="101">
        <v>4.8576918876321788E-6</v>
      </c>
      <c r="N132" s="101">
        <f t="shared" si="3"/>
        <v>3.2964421039030018E-3</v>
      </c>
      <c r="O132" s="101">
        <f>L132/'סכום נכסי הקרן'!$C$42</f>
        <v>1.0997271974387036E-3</v>
      </c>
    </row>
    <row r="133" spans="2:15" s="117" customFormat="1">
      <c r="B133" s="87" t="s">
        <v>596</v>
      </c>
      <c r="C133" s="97" t="s">
        <v>597</v>
      </c>
      <c r="D133" s="98" t="s">
        <v>569</v>
      </c>
      <c r="E133" s="98" t="s">
        <v>570</v>
      </c>
      <c r="F133" s="97" t="s">
        <v>598</v>
      </c>
      <c r="G133" s="98" t="s">
        <v>599</v>
      </c>
      <c r="H133" s="98" t="s">
        <v>149</v>
      </c>
      <c r="I133" s="99">
        <v>434.06143200000008</v>
      </c>
      <c r="J133" s="100">
        <v>500</v>
      </c>
      <c r="K133" s="97"/>
      <c r="L133" s="99">
        <v>7.8825555990000007</v>
      </c>
      <c r="M133" s="101">
        <v>1.5970565630121291E-5</v>
      </c>
      <c r="N133" s="101">
        <f t="shared" si="3"/>
        <v>1.7590864392878572E-3</v>
      </c>
      <c r="O133" s="101">
        <f>L133/'סכום נכסי הקרן'!$C$42</f>
        <v>5.8684943916957892E-4</v>
      </c>
    </row>
    <row r="134" spans="2:15" s="117" customFormat="1">
      <c r="B134" s="87" t="s">
        <v>600</v>
      </c>
      <c r="C134" s="97" t="s">
        <v>601</v>
      </c>
      <c r="D134" s="98" t="s">
        <v>569</v>
      </c>
      <c r="E134" s="98" t="s">
        <v>570</v>
      </c>
      <c r="F134" s="97" t="s">
        <v>309</v>
      </c>
      <c r="G134" s="98" t="s">
        <v>178</v>
      </c>
      <c r="H134" s="98" t="s">
        <v>149</v>
      </c>
      <c r="I134" s="99">
        <v>261.68799200000001</v>
      </c>
      <c r="J134" s="100">
        <v>12251</v>
      </c>
      <c r="K134" s="97"/>
      <c r="L134" s="99">
        <v>116.43972595699999</v>
      </c>
      <c r="M134" s="101">
        <v>4.2189046134444332E-6</v>
      </c>
      <c r="N134" s="101">
        <f t="shared" si="3"/>
        <v>2.5984915723440999E-2</v>
      </c>
      <c r="O134" s="101">
        <f>L134/'סכום נכסי הקרן'!$C$42</f>
        <v>8.668836777198723E-3</v>
      </c>
    </row>
    <row r="135" spans="2:15" s="117" customFormat="1">
      <c r="B135" s="87" t="s">
        <v>602</v>
      </c>
      <c r="C135" s="97" t="s">
        <v>603</v>
      </c>
      <c r="D135" s="98" t="s">
        <v>569</v>
      </c>
      <c r="E135" s="98" t="s">
        <v>570</v>
      </c>
      <c r="F135" s="97" t="s">
        <v>404</v>
      </c>
      <c r="G135" s="98" t="s">
        <v>288</v>
      </c>
      <c r="H135" s="98" t="s">
        <v>149</v>
      </c>
      <c r="I135" s="99">
        <v>194.01384999999999</v>
      </c>
      <c r="J135" s="100">
        <v>2518</v>
      </c>
      <c r="K135" s="97"/>
      <c r="L135" s="99">
        <v>17.743296063999999</v>
      </c>
      <c r="M135" s="101">
        <v>6.9495411570625663E-6</v>
      </c>
      <c r="N135" s="101">
        <f t="shared" si="3"/>
        <v>3.959628460903167E-3</v>
      </c>
      <c r="O135" s="101">
        <f>L135/'סכום נכסי הקרן'!$C$42</f>
        <v>1.3209730287851277E-3</v>
      </c>
    </row>
    <row r="136" spans="2:15" s="117" customFormat="1">
      <c r="B136" s="87" t="s">
        <v>606</v>
      </c>
      <c r="C136" s="97" t="s">
        <v>607</v>
      </c>
      <c r="D136" s="98" t="s">
        <v>569</v>
      </c>
      <c r="E136" s="98" t="s">
        <v>570</v>
      </c>
      <c r="F136" s="97" t="s">
        <v>422</v>
      </c>
      <c r="G136" s="98" t="s">
        <v>258</v>
      </c>
      <c r="H136" s="98" t="s">
        <v>149</v>
      </c>
      <c r="I136" s="99">
        <v>16.815085</v>
      </c>
      <c r="J136" s="100">
        <v>374</v>
      </c>
      <c r="K136" s="97"/>
      <c r="L136" s="99">
        <v>0.228410739</v>
      </c>
      <c r="M136" s="101">
        <v>1.0296897332412245E-7</v>
      </c>
      <c r="N136" s="101">
        <f t="shared" si="3"/>
        <v>5.0972584781208604E-5</v>
      </c>
      <c r="O136" s="101">
        <f>L136/'סכום נכסי הקרן'!$C$42</f>
        <v>1.7004981747222188E-5</v>
      </c>
    </row>
    <row r="137" spans="2:15" s="117" customFormat="1">
      <c r="B137" s="87" t="s">
        <v>610</v>
      </c>
      <c r="C137" s="97" t="s">
        <v>611</v>
      </c>
      <c r="D137" s="98" t="s">
        <v>109</v>
      </c>
      <c r="E137" s="98" t="s">
        <v>570</v>
      </c>
      <c r="F137" s="97" t="s">
        <v>541</v>
      </c>
      <c r="G137" s="98" t="s">
        <v>247</v>
      </c>
      <c r="H137" s="98" t="s">
        <v>152</v>
      </c>
      <c r="I137" s="99">
        <v>4.2646480000000002</v>
      </c>
      <c r="J137" s="100">
        <v>35</v>
      </c>
      <c r="K137" s="97"/>
      <c r="L137" s="99">
        <v>7.0640049999999999E-3</v>
      </c>
      <c r="M137" s="101">
        <v>6.2206752637222438E-7</v>
      </c>
      <c r="N137" s="101">
        <f t="shared" si="3"/>
        <v>1.5764170955087252E-6</v>
      </c>
      <c r="O137" s="101">
        <f>L137/'סכום נכסי הקרן'!$C$42</f>
        <v>5.2590905582283622E-7</v>
      </c>
    </row>
    <row r="138" spans="2:15" s="117" customFormat="1">
      <c r="B138" s="87" t="s">
        <v>612</v>
      </c>
      <c r="C138" s="97" t="s">
        <v>613</v>
      </c>
      <c r="D138" s="98" t="s">
        <v>569</v>
      </c>
      <c r="E138" s="98" t="s">
        <v>570</v>
      </c>
      <c r="F138" s="97" t="s">
        <v>435</v>
      </c>
      <c r="G138" s="98" t="s">
        <v>429</v>
      </c>
      <c r="H138" s="98" t="s">
        <v>149</v>
      </c>
      <c r="I138" s="99">
        <v>88.652017000000001</v>
      </c>
      <c r="J138" s="100">
        <v>831</v>
      </c>
      <c r="K138" s="97"/>
      <c r="L138" s="99">
        <v>2.6756880770000002</v>
      </c>
      <c r="M138" s="101">
        <v>3.1249949812629703E-6</v>
      </c>
      <c r="N138" s="101">
        <f t="shared" si="3"/>
        <v>5.9711175555958223E-4</v>
      </c>
      <c r="O138" s="101">
        <f>L138/'סכום נכסי הקרן'!$C$42</f>
        <v>1.9920266056599486E-4</v>
      </c>
    </row>
    <row r="139" spans="2:15" s="117" customFormat="1">
      <c r="B139" s="87" t="s">
        <v>616</v>
      </c>
      <c r="C139" s="97" t="s">
        <v>617</v>
      </c>
      <c r="D139" s="98" t="s">
        <v>569</v>
      </c>
      <c r="E139" s="98" t="s">
        <v>570</v>
      </c>
      <c r="F139" s="97" t="s">
        <v>618</v>
      </c>
      <c r="G139" s="98" t="s">
        <v>619</v>
      </c>
      <c r="H139" s="98" t="s">
        <v>149</v>
      </c>
      <c r="I139" s="99">
        <v>123.36284400000001</v>
      </c>
      <c r="J139" s="100">
        <v>3768</v>
      </c>
      <c r="K139" s="97"/>
      <c r="L139" s="99">
        <v>16.882669031000002</v>
      </c>
      <c r="M139" s="101">
        <v>2.6105651044817776E-6</v>
      </c>
      <c r="N139" s="101">
        <f t="shared" si="3"/>
        <v>3.7675692582726269E-3</v>
      </c>
      <c r="O139" s="101">
        <f>L139/'סכום נכסי הקרן'!$C$42</f>
        <v>1.2569000913593136E-3</v>
      </c>
    </row>
    <row r="140" spans="2:15" s="117" customFormat="1">
      <c r="B140" s="87" t="s">
        <v>620</v>
      </c>
      <c r="C140" s="97" t="s">
        <v>621</v>
      </c>
      <c r="D140" s="98" t="s">
        <v>569</v>
      </c>
      <c r="E140" s="98" t="s">
        <v>570</v>
      </c>
      <c r="F140" s="97" t="s">
        <v>291</v>
      </c>
      <c r="G140" s="98" t="s">
        <v>266</v>
      </c>
      <c r="H140" s="98" t="s">
        <v>149</v>
      </c>
      <c r="I140" s="99">
        <v>753.20814600000017</v>
      </c>
      <c r="J140" s="100">
        <v>1568</v>
      </c>
      <c r="K140" s="97"/>
      <c r="L140" s="99">
        <v>42.895023168000002</v>
      </c>
      <c r="M140" s="101">
        <v>6.9140441394303246E-7</v>
      </c>
      <c r="N140" s="101">
        <f t="shared" si="3"/>
        <v>9.5725368023207857E-3</v>
      </c>
      <c r="O140" s="101">
        <f>L140/'סכום נכסי הקרן'!$C$42</f>
        <v>3.1934973338469562E-3</v>
      </c>
    </row>
    <row r="141" spans="2:15" s="117" customFormat="1">
      <c r="B141" s="87" t="s">
        <v>622</v>
      </c>
      <c r="C141" s="97" t="s">
        <v>623</v>
      </c>
      <c r="D141" s="98" t="s">
        <v>569</v>
      </c>
      <c r="E141" s="98" t="s">
        <v>570</v>
      </c>
      <c r="F141" s="97" t="s">
        <v>287</v>
      </c>
      <c r="G141" s="98" t="s">
        <v>288</v>
      </c>
      <c r="H141" s="98" t="s">
        <v>149</v>
      </c>
      <c r="I141" s="99">
        <v>220.10557299999999</v>
      </c>
      <c r="J141" s="100">
        <v>1656</v>
      </c>
      <c r="K141" s="97"/>
      <c r="L141" s="99">
        <v>13.238452187</v>
      </c>
      <c r="M141" s="101">
        <v>2.078772499014072E-6</v>
      </c>
      <c r="N141" s="101">
        <f t="shared" si="3"/>
        <v>2.9543187392508455E-3</v>
      </c>
      <c r="O141" s="101">
        <f>L141/'סכום נכסי הקרן'!$C$42</f>
        <v>9.8559130269881335E-4</v>
      </c>
    </row>
    <row r="142" spans="2:15" s="117" customFormat="1">
      <c r="B142" s="87" t="s">
        <v>624</v>
      </c>
      <c r="C142" s="97" t="s">
        <v>625</v>
      </c>
      <c r="D142" s="98" t="s">
        <v>569</v>
      </c>
      <c r="E142" s="98" t="s">
        <v>570</v>
      </c>
      <c r="F142" s="97" t="s">
        <v>626</v>
      </c>
      <c r="G142" s="98" t="s">
        <v>627</v>
      </c>
      <c r="H142" s="98" t="s">
        <v>149</v>
      </c>
      <c r="I142" s="99">
        <v>80.327803000000003</v>
      </c>
      <c r="J142" s="100">
        <v>3694</v>
      </c>
      <c r="K142" s="97"/>
      <c r="L142" s="99">
        <v>10.777266394</v>
      </c>
      <c r="M142" s="101">
        <v>3.922937348054054E-6</v>
      </c>
      <c r="N142" s="101">
        <f t="shared" si="3"/>
        <v>2.4050757306022961E-3</v>
      </c>
      <c r="O142" s="101">
        <f>L142/'סכום נכסי הקרן'!$C$42</f>
        <v>8.0235815144804159E-4</v>
      </c>
    </row>
    <row r="143" spans="2:15" s="117" customFormat="1">
      <c r="B143" s="87" t="s">
        <v>628</v>
      </c>
      <c r="C143" s="97" t="s">
        <v>629</v>
      </c>
      <c r="D143" s="98" t="s">
        <v>569</v>
      </c>
      <c r="E143" s="98" t="s">
        <v>570</v>
      </c>
      <c r="F143" s="97" t="s">
        <v>630</v>
      </c>
      <c r="G143" s="98" t="s">
        <v>574</v>
      </c>
      <c r="H143" s="98" t="s">
        <v>149</v>
      </c>
      <c r="I143" s="99">
        <v>29.558554000000001</v>
      </c>
      <c r="J143" s="100">
        <v>5986</v>
      </c>
      <c r="K143" s="97"/>
      <c r="L143" s="99">
        <v>6.4263701929999986</v>
      </c>
      <c r="M143" s="101">
        <v>4.5243229920964659E-7</v>
      </c>
      <c r="N143" s="101">
        <f t="shared" si="3"/>
        <v>1.4341212717591371E-3</v>
      </c>
      <c r="O143" s="101">
        <f>L143/'סכום נכסי הקרן'!$C$42</f>
        <v>4.7843769654305838E-4</v>
      </c>
    </row>
    <row r="144" spans="2:15" s="117" customFormat="1">
      <c r="B144" s="87" t="s">
        <v>631</v>
      </c>
      <c r="C144" s="97" t="s">
        <v>632</v>
      </c>
      <c r="D144" s="98" t="s">
        <v>569</v>
      </c>
      <c r="E144" s="98" t="s">
        <v>570</v>
      </c>
      <c r="F144" s="97" t="s">
        <v>633</v>
      </c>
      <c r="G144" s="98" t="s">
        <v>574</v>
      </c>
      <c r="H144" s="98" t="s">
        <v>149</v>
      </c>
      <c r="I144" s="99">
        <v>47.193055999999999</v>
      </c>
      <c r="J144" s="100">
        <v>12083</v>
      </c>
      <c r="K144" s="97"/>
      <c r="L144" s="99">
        <v>20.710887748000001</v>
      </c>
      <c r="M144" s="101">
        <v>9.7607977598320437E-7</v>
      </c>
      <c r="N144" s="101">
        <f t="shared" si="3"/>
        <v>4.6218819931624347E-3</v>
      </c>
      <c r="O144" s="101">
        <f>L144/'סכום נכסי הקרן'!$C$42</f>
        <v>1.5419076601451199E-3</v>
      </c>
    </row>
    <row r="145" spans="2:15" s="117" customFormat="1">
      <c r="B145" s="88"/>
      <c r="C145" s="97"/>
      <c r="D145" s="97"/>
      <c r="E145" s="97"/>
      <c r="F145" s="97"/>
      <c r="G145" s="97"/>
      <c r="H145" s="97"/>
      <c r="I145" s="99"/>
      <c r="J145" s="100"/>
      <c r="K145" s="97"/>
      <c r="L145" s="97"/>
      <c r="M145" s="97"/>
      <c r="N145" s="101"/>
      <c r="O145" s="97"/>
    </row>
    <row r="146" spans="2:15" s="117" customFormat="1">
      <c r="B146" s="86" t="s">
        <v>45</v>
      </c>
      <c r="C146" s="93"/>
      <c r="D146" s="93"/>
      <c r="E146" s="93"/>
      <c r="F146" s="93"/>
      <c r="G146" s="93"/>
      <c r="H146" s="93"/>
      <c r="I146" s="94"/>
      <c r="J146" s="95"/>
      <c r="K146" s="94">
        <v>6.4270645000000001E-2</v>
      </c>
      <c r="L146" s="94">
        <f>SUM(L147:L154)</f>
        <v>160.56191874999996</v>
      </c>
      <c r="M146" s="93"/>
      <c r="N146" s="96">
        <f t="shared" ref="N146:N154" si="4">L146/$L$11</f>
        <v>3.5831310086159744E-2</v>
      </c>
      <c r="O146" s="96">
        <f>L146/'סכום נכסי הקרן'!$C$42</f>
        <v>1.1953695827071955E-2</v>
      </c>
    </row>
    <row r="147" spans="2:15" s="117" customFormat="1">
      <c r="B147" s="87" t="s">
        <v>634</v>
      </c>
      <c r="C147" s="97" t="s">
        <v>635</v>
      </c>
      <c r="D147" s="98" t="s">
        <v>587</v>
      </c>
      <c r="E147" s="98" t="s">
        <v>570</v>
      </c>
      <c r="F147" s="97"/>
      <c r="G147" s="98" t="s">
        <v>243</v>
      </c>
      <c r="H147" s="98" t="s">
        <v>149</v>
      </c>
      <c r="I147" s="99">
        <v>52.293489999999998</v>
      </c>
      <c r="J147" s="100">
        <v>2731</v>
      </c>
      <c r="K147" s="97"/>
      <c r="L147" s="99">
        <v>5.1869870899999997</v>
      </c>
      <c r="M147" s="101">
        <v>1.3566145823263117E-7</v>
      </c>
      <c r="N147" s="101">
        <f t="shared" si="4"/>
        <v>1.1575381278550983E-3</v>
      </c>
      <c r="O147" s="101">
        <f>L147/'סכום נכסי הקרן'!$C$42</f>
        <v>3.8616669765482054E-4</v>
      </c>
    </row>
    <row r="148" spans="2:15" s="117" customFormat="1">
      <c r="B148" s="87" t="s">
        <v>636</v>
      </c>
      <c r="C148" s="97" t="s">
        <v>637</v>
      </c>
      <c r="D148" s="98" t="s">
        <v>569</v>
      </c>
      <c r="E148" s="98" t="s">
        <v>570</v>
      </c>
      <c r="F148" s="97"/>
      <c r="G148" s="98" t="s">
        <v>627</v>
      </c>
      <c r="H148" s="98" t="s">
        <v>149</v>
      </c>
      <c r="I148" s="99">
        <v>411.52703000000002</v>
      </c>
      <c r="J148" s="100">
        <v>2834</v>
      </c>
      <c r="K148" s="97"/>
      <c r="L148" s="99">
        <v>42.358839341999996</v>
      </c>
      <c r="M148" s="101">
        <v>7.9761037517387399E-7</v>
      </c>
      <c r="N148" s="101">
        <f t="shared" si="4"/>
        <v>9.4528809768164596E-3</v>
      </c>
      <c r="O148" s="101">
        <f>L148/'סכום נכסי הקרן'!$C$42</f>
        <v>3.1535789122604566E-3</v>
      </c>
    </row>
    <row r="149" spans="2:15" s="117" customFormat="1">
      <c r="B149" s="87" t="s">
        <v>638</v>
      </c>
      <c r="C149" s="97" t="s">
        <v>639</v>
      </c>
      <c r="D149" s="98" t="s">
        <v>587</v>
      </c>
      <c r="E149" s="98" t="s">
        <v>570</v>
      </c>
      <c r="F149" s="97"/>
      <c r="G149" s="98" t="s">
        <v>243</v>
      </c>
      <c r="H149" s="98" t="s">
        <v>149</v>
      </c>
      <c r="I149" s="99">
        <v>41.152703000000002</v>
      </c>
      <c r="J149" s="100">
        <v>5276</v>
      </c>
      <c r="K149" s="99">
        <v>6.4270645000000001E-2</v>
      </c>
      <c r="L149" s="99">
        <v>7.9501293740000003</v>
      </c>
      <c r="M149" s="101">
        <v>6.8159432331728053E-8</v>
      </c>
      <c r="N149" s="101">
        <f t="shared" si="4"/>
        <v>1.7741663343499444E-3</v>
      </c>
      <c r="O149" s="101">
        <f>L149/'סכום נכסי הקרן'!$C$42</f>
        <v>5.9188024820901685E-4</v>
      </c>
    </row>
    <row r="150" spans="2:15" s="117" customFormat="1">
      <c r="B150" s="87" t="s">
        <v>604</v>
      </c>
      <c r="C150" s="97" t="s">
        <v>605</v>
      </c>
      <c r="D150" s="98" t="s">
        <v>587</v>
      </c>
      <c r="E150" s="98" t="s">
        <v>570</v>
      </c>
      <c r="F150" s="97"/>
      <c r="G150" s="98" t="s">
        <v>176</v>
      </c>
      <c r="H150" s="98" t="s">
        <v>149</v>
      </c>
      <c r="I150" s="99">
        <v>236.311455</v>
      </c>
      <c r="J150" s="100">
        <v>5515</v>
      </c>
      <c r="K150" s="97"/>
      <c r="L150" s="99">
        <v>47.334318771999996</v>
      </c>
      <c r="M150" s="101">
        <v>4.660775591200488E-6</v>
      </c>
      <c r="N150" s="101">
        <f t="shared" si="4"/>
        <v>1.0563218643877001E-2</v>
      </c>
      <c r="O150" s="101">
        <f>L150/'סכום נכסי הקרן'!$C$42</f>
        <v>3.5239990477639342E-3</v>
      </c>
    </row>
    <row r="151" spans="2:15" s="117" customFormat="1">
      <c r="B151" s="87" t="s">
        <v>640</v>
      </c>
      <c r="C151" s="97" t="s">
        <v>641</v>
      </c>
      <c r="D151" s="98" t="s">
        <v>587</v>
      </c>
      <c r="E151" s="98" t="s">
        <v>570</v>
      </c>
      <c r="F151" s="97"/>
      <c r="G151" s="98" t="s">
        <v>642</v>
      </c>
      <c r="H151" s="98" t="s">
        <v>149</v>
      </c>
      <c r="I151" s="99">
        <v>11.891085</v>
      </c>
      <c r="J151" s="100">
        <v>24288</v>
      </c>
      <c r="K151" s="97"/>
      <c r="L151" s="99">
        <v>10.489603537000001</v>
      </c>
      <c r="M151" s="101">
        <v>1.2686130778361373E-7</v>
      </c>
      <c r="N151" s="101">
        <f t="shared" si="4"/>
        <v>2.3408803279210012E-3</v>
      </c>
      <c r="O151" s="101">
        <f>L151/'סכום נכסי הקרן'!$C$42</f>
        <v>7.8094190081965591E-4</v>
      </c>
    </row>
    <row r="152" spans="2:15" s="117" customFormat="1">
      <c r="B152" s="87" t="s">
        <v>608</v>
      </c>
      <c r="C152" s="97" t="s">
        <v>609</v>
      </c>
      <c r="D152" s="98" t="s">
        <v>569</v>
      </c>
      <c r="E152" s="98" t="s">
        <v>570</v>
      </c>
      <c r="F152" s="97"/>
      <c r="G152" s="98" t="s">
        <v>266</v>
      </c>
      <c r="H152" s="98" t="s">
        <v>149</v>
      </c>
      <c r="I152" s="99">
        <v>171.90211600000004</v>
      </c>
      <c r="J152" s="100">
        <v>4816</v>
      </c>
      <c r="K152" s="97"/>
      <c r="L152" s="99">
        <v>30.068623060999997</v>
      </c>
      <c r="M152" s="101">
        <v>1.2651669478371761E-6</v>
      </c>
      <c r="N152" s="101">
        <f t="shared" si="4"/>
        <v>6.7101724066968085E-3</v>
      </c>
      <c r="O152" s="101">
        <f>L152/'סכום נכסי הקרן'!$C$42</f>
        <v>2.23858295172544E-3</v>
      </c>
    </row>
    <row r="153" spans="2:15" s="117" customFormat="1">
      <c r="B153" s="87" t="s">
        <v>614</v>
      </c>
      <c r="C153" s="97" t="s">
        <v>615</v>
      </c>
      <c r="D153" s="98" t="s">
        <v>569</v>
      </c>
      <c r="E153" s="98" t="s">
        <v>570</v>
      </c>
      <c r="F153" s="97"/>
      <c r="G153" s="98" t="s">
        <v>178</v>
      </c>
      <c r="H153" s="98" t="s">
        <v>149</v>
      </c>
      <c r="I153" s="99">
        <v>116.020611</v>
      </c>
      <c r="J153" s="100">
        <v>1528</v>
      </c>
      <c r="K153" s="97"/>
      <c r="L153" s="99">
        <v>6.4387911820000001</v>
      </c>
      <c r="M153" s="101">
        <v>2.3299035480838292E-6</v>
      </c>
      <c r="N153" s="101">
        <f t="shared" si="4"/>
        <v>1.4368931638235861E-3</v>
      </c>
      <c r="O153" s="101">
        <f>L153/'סכום נכסי הקרן'!$C$42</f>
        <v>4.7936242841929239E-4</v>
      </c>
    </row>
    <row r="154" spans="2:15" s="117" customFormat="1">
      <c r="B154" s="87" t="s">
        <v>643</v>
      </c>
      <c r="C154" s="97" t="s">
        <v>644</v>
      </c>
      <c r="D154" s="98" t="s">
        <v>569</v>
      </c>
      <c r="E154" s="98" t="s">
        <v>570</v>
      </c>
      <c r="F154" s="97"/>
      <c r="G154" s="98" t="s">
        <v>574</v>
      </c>
      <c r="H154" s="98" t="s">
        <v>149</v>
      </c>
      <c r="I154" s="99">
        <v>49.565134</v>
      </c>
      <c r="J154" s="100">
        <v>5963</v>
      </c>
      <c r="K154" s="97"/>
      <c r="L154" s="99">
        <v>10.734626392000001</v>
      </c>
      <c r="M154" s="101">
        <v>1.653217013523322E-6</v>
      </c>
      <c r="N154" s="101">
        <f t="shared" si="4"/>
        <v>2.3955601048198504E-3</v>
      </c>
      <c r="O154" s="101">
        <f>L154/'סכום נכסי הקרן'!$C$42</f>
        <v>7.9918364021934008E-4</v>
      </c>
    </row>
    <row r="155" spans="2:15" s="117" customFormat="1">
      <c r="B155" s="119"/>
      <c r="C155" s="119"/>
      <c r="D155" s="119"/>
    </row>
    <row r="156" spans="2:15" s="117" customFormat="1">
      <c r="B156" s="119"/>
      <c r="C156" s="119"/>
      <c r="D156" s="119"/>
    </row>
    <row r="157" spans="2:15" s="117" customFormat="1">
      <c r="B157" s="119"/>
      <c r="C157" s="119"/>
      <c r="D157" s="119"/>
    </row>
    <row r="158" spans="2:15" s="117" customFormat="1">
      <c r="B158" s="120" t="s">
        <v>232</v>
      </c>
      <c r="C158" s="119"/>
      <c r="D158" s="119"/>
    </row>
    <row r="159" spans="2:15" s="117" customFormat="1">
      <c r="B159" s="120" t="s">
        <v>97</v>
      </c>
      <c r="C159" s="119"/>
      <c r="D159" s="119"/>
    </row>
    <row r="160" spans="2:15" s="117" customFormat="1">
      <c r="B160" s="120" t="s">
        <v>215</v>
      </c>
      <c r="C160" s="119"/>
      <c r="D160" s="119"/>
    </row>
    <row r="161" spans="2:7" s="117" customFormat="1">
      <c r="B161" s="120" t="s">
        <v>223</v>
      </c>
      <c r="C161" s="119"/>
      <c r="D161" s="119"/>
    </row>
    <row r="162" spans="2:7" s="117" customFormat="1">
      <c r="B162" s="120" t="s">
        <v>229</v>
      </c>
      <c r="C162" s="119"/>
      <c r="D162" s="119"/>
    </row>
    <row r="163" spans="2:7" s="117" customFormat="1">
      <c r="B163" s="119"/>
      <c r="C163" s="119"/>
      <c r="D163" s="119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0 B162"/>
    <dataValidation type="list" allowBlank="1" showInputMessage="1" showErrorMessage="1" sqref="E12:E35 E37:E136 E137:E138 E139:E357">
      <formula1>$BF$6:$BF$23</formula1>
    </dataValidation>
    <dataValidation type="list" allowBlank="1" showInputMessage="1" showErrorMessage="1" sqref="H12:H35 H37:H136 H137:H138 H139:H357">
      <formula1>$BJ$6:$BJ$19</formula1>
    </dataValidation>
    <dataValidation type="list" allowBlank="1" showInputMessage="1" showErrorMessage="1" sqref="G12:G35 G37: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6"/>
  <sheetViews>
    <sheetView rightToLeft="1" zoomScale="90" zoomScaleNormal="9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165</v>
      </c>
      <c r="C1" s="80" t="s" vm="1">
        <v>233</v>
      </c>
    </row>
    <row r="2" spans="2:63">
      <c r="B2" s="58" t="s">
        <v>164</v>
      </c>
      <c r="C2" s="80" t="s">
        <v>234</v>
      </c>
    </row>
    <row r="3" spans="2:63">
      <c r="B3" s="58" t="s">
        <v>166</v>
      </c>
      <c r="C3" s="80" t="s">
        <v>235</v>
      </c>
    </row>
    <row r="4" spans="2:63">
      <c r="B4" s="58" t="s">
        <v>167</v>
      </c>
      <c r="C4" s="80">
        <v>2146</v>
      </c>
    </row>
    <row r="6" spans="2:63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K6" s="3"/>
    </row>
    <row r="7" spans="2:63" ht="26.25" customHeight="1">
      <c r="B7" s="137" t="s">
        <v>74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H7" s="3"/>
      <c r="BK7" s="3"/>
    </row>
    <row r="8" spans="2:63" s="3" customFormat="1" ht="74.25" customHeight="1">
      <c r="B8" s="23" t="s">
        <v>100</v>
      </c>
      <c r="C8" s="31" t="s">
        <v>33</v>
      </c>
      <c r="D8" s="31" t="s">
        <v>105</v>
      </c>
      <c r="E8" s="31" t="s">
        <v>102</v>
      </c>
      <c r="F8" s="31" t="s">
        <v>47</v>
      </c>
      <c r="G8" s="31" t="s">
        <v>85</v>
      </c>
      <c r="H8" s="31" t="s">
        <v>217</v>
      </c>
      <c r="I8" s="31" t="s">
        <v>216</v>
      </c>
      <c r="J8" s="31" t="s">
        <v>231</v>
      </c>
      <c r="K8" s="31" t="s">
        <v>44</v>
      </c>
      <c r="L8" s="31" t="s">
        <v>43</v>
      </c>
      <c r="M8" s="31" t="s">
        <v>168</v>
      </c>
      <c r="N8" s="15" t="s">
        <v>170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224</v>
      </c>
      <c r="I9" s="33"/>
      <c r="J9" s="17" t="s">
        <v>220</v>
      </c>
      <c r="K9" s="33" t="s">
        <v>220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5" customFormat="1" ht="18" customHeight="1">
      <c r="B11" s="84" t="s">
        <v>27</v>
      </c>
      <c r="C11" s="89"/>
      <c r="D11" s="89"/>
      <c r="E11" s="89"/>
      <c r="F11" s="89"/>
      <c r="G11" s="89"/>
      <c r="H11" s="90"/>
      <c r="I11" s="91"/>
      <c r="J11" s="90">
        <v>3.8872600000000004</v>
      </c>
      <c r="K11" s="90">
        <v>8267.313699585</v>
      </c>
      <c r="L11" s="89"/>
      <c r="M11" s="92">
        <v>1</v>
      </c>
      <c r="N11" s="92">
        <f>K11/'סכום נכסי הקרן'!$C$42</f>
        <v>0.61549434661214797</v>
      </c>
      <c r="O11" s="121"/>
      <c r="BH11" s="117"/>
      <c r="BI11" s="118"/>
      <c r="BK11" s="117"/>
    </row>
    <row r="12" spans="2:63" s="117" customFormat="1" ht="20.25">
      <c r="B12" s="85" t="s">
        <v>214</v>
      </c>
      <c r="C12" s="93"/>
      <c r="D12" s="93"/>
      <c r="E12" s="93"/>
      <c r="F12" s="93"/>
      <c r="G12" s="93"/>
      <c r="H12" s="94"/>
      <c r="I12" s="95"/>
      <c r="J12" s="93"/>
      <c r="K12" s="94">
        <v>99.649559585000006</v>
      </c>
      <c r="L12" s="93"/>
      <c r="M12" s="96">
        <v>1.205343878387029E-2</v>
      </c>
      <c r="N12" s="96">
        <f>K12/'סכום נכסי הקרן'!$C$42</f>
        <v>7.4188234287077678E-3</v>
      </c>
      <c r="BI12" s="115"/>
    </row>
    <row r="13" spans="2:63" s="117" customFormat="1">
      <c r="B13" s="86" t="s">
        <v>49</v>
      </c>
      <c r="C13" s="93"/>
      <c r="D13" s="93"/>
      <c r="E13" s="93"/>
      <c r="F13" s="93"/>
      <c r="G13" s="93"/>
      <c r="H13" s="94"/>
      <c r="I13" s="95"/>
      <c r="J13" s="93"/>
      <c r="K13" s="94">
        <v>99.649559585000006</v>
      </c>
      <c r="L13" s="93"/>
      <c r="M13" s="96">
        <v>1.205343878387029E-2</v>
      </c>
      <c r="N13" s="96">
        <f>K13/'סכום נכסי הקרן'!$C$42</f>
        <v>7.4188234287077678E-3</v>
      </c>
    </row>
    <row r="14" spans="2:63" s="117" customFormat="1">
      <c r="B14" s="87" t="s">
        <v>645</v>
      </c>
      <c r="C14" s="97" t="s">
        <v>646</v>
      </c>
      <c r="D14" s="98" t="s">
        <v>106</v>
      </c>
      <c r="E14" s="97" t="s">
        <v>647</v>
      </c>
      <c r="F14" s="98" t="s">
        <v>648</v>
      </c>
      <c r="G14" s="98" t="s">
        <v>150</v>
      </c>
      <c r="H14" s="99">
        <v>1477.847677</v>
      </c>
      <c r="I14" s="100">
        <v>2097</v>
      </c>
      <c r="J14" s="97"/>
      <c r="K14" s="99">
        <v>30.990465789000002</v>
      </c>
      <c r="L14" s="101">
        <v>5.6101643765371649E-5</v>
      </c>
      <c r="M14" s="101">
        <v>3.7485532683434585E-3</v>
      </c>
      <c r="N14" s="101">
        <f>K14/'סכום נכסי הקרן'!$C$42</f>
        <v>2.3072133446398889E-3</v>
      </c>
    </row>
    <row r="15" spans="2:63" s="117" customFormat="1">
      <c r="B15" s="87" t="s">
        <v>649</v>
      </c>
      <c r="C15" s="97" t="s">
        <v>650</v>
      </c>
      <c r="D15" s="98" t="s">
        <v>106</v>
      </c>
      <c r="E15" s="97" t="s">
        <v>651</v>
      </c>
      <c r="F15" s="98" t="s">
        <v>648</v>
      </c>
      <c r="G15" s="98" t="s">
        <v>150</v>
      </c>
      <c r="H15" s="99">
        <v>1.8189040000000001</v>
      </c>
      <c r="I15" s="100">
        <v>1148</v>
      </c>
      <c r="J15" s="97"/>
      <c r="K15" s="99">
        <v>2.0881017999999998E-2</v>
      </c>
      <c r="L15" s="101">
        <v>2.5874119109735384E-6</v>
      </c>
      <c r="M15" s="101">
        <v>2.5257319074572161E-6</v>
      </c>
      <c r="N15" s="101">
        <f>K15/'סכום נכסי הקרן'!$C$42</f>
        <v>1.5545737100978336E-6</v>
      </c>
    </row>
    <row r="16" spans="2:63" s="117" customFormat="1" ht="20.25">
      <c r="B16" s="87" t="s">
        <v>652</v>
      </c>
      <c r="C16" s="97" t="s">
        <v>653</v>
      </c>
      <c r="D16" s="98" t="s">
        <v>106</v>
      </c>
      <c r="E16" s="97" t="s">
        <v>651</v>
      </c>
      <c r="F16" s="98" t="s">
        <v>648</v>
      </c>
      <c r="G16" s="98" t="s">
        <v>150</v>
      </c>
      <c r="H16" s="99">
        <v>1045.8697999999999</v>
      </c>
      <c r="I16" s="100">
        <v>2078</v>
      </c>
      <c r="J16" s="97"/>
      <c r="K16" s="99">
        <v>21.733174443999999</v>
      </c>
      <c r="L16" s="101">
        <v>1.5172115935604831E-5</v>
      </c>
      <c r="M16" s="101">
        <v>2.628807280542766E-3</v>
      </c>
      <c r="N16" s="101">
        <f>K16/'סכום נכסי הקרן'!$C$42</f>
        <v>1.6180160195069274E-3</v>
      </c>
      <c r="BH16" s="115"/>
    </row>
    <row r="17" spans="2:14" s="117" customFormat="1">
      <c r="B17" s="87" t="s">
        <v>654</v>
      </c>
      <c r="C17" s="97" t="s">
        <v>655</v>
      </c>
      <c r="D17" s="98" t="s">
        <v>106</v>
      </c>
      <c r="E17" s="97" t="s">
        <v>656</v>
      </c>
      <c r="F17" s="98" t="s">
        <v>648</v>
      </c>
      <c r="G17" s="98" t="s">
        <v>150</v>
      </c>
      <c r="H17" s="99">
        <v>2.8200000000000002E-4</v>
      </c>
      <c r="I17" s="100">
        <v>15320</v>
      </c>
      <c r="J17" s="97"/>
      <c r="K17" s="99">
        <v>4.3192000000000003E-5</v>
      </c>
      <c r="L17" s="101">
        <v>3.3066836519201868E-11</v>
      </c>
      <c r="M17" s="101">
        <v>5.2244297929771479E-9</v>
      </c>
      <c r="N17" s="101">
        <f>K17/'סכום נכסי הקרן'!$C$42</f>
        <v>3.2156070018495094E-9</v>
      </c>
    </row>
    <row r="18" spans="2:14" s="117" customFormat="1">
      <c r="B18" s="87" t="s">
        <v>657</v>
      </c>
      <c r="C18" s="97" t="s">
        <v>658</v>
      </c>
      <c r="D18" s="98" t="s">
        <v>106</v>
      </c>
      <c r="E18" s="97" t="s">
        <v>656</v>
      </c>
      <c r="F18" s="98" t="s">
        <v>648</v>
      </c>
      <c r="G18" s="98" t="s">
        <v>150</v>
      </c>
      <c r="H18" s="99">
        <v>50.588267999999999</v>
      </c>
      <c r="I18" s="100">
        <v>20360</v>
      </c>
      <c r="J18" s="97"/>
      <c r="K18" s="99">
        <v>10.299771263</v>
      </c>
      <c r="L18" s="101">
        <v>7.1812993074685086E-6</v>
      </c>
      <c r="M18" s="101">
        <v>1.2458425599015343E-3</v>
      </c>
      <c r="N18" s="101">
        <f>K18/'סכום נכסי הקרן'!$C$42</f>
        <v>7.6680905238820068E-4</v>
      </c>
    </row>
    <row r="19" spans="2:14" s="117" customFormat="1">
      <c r="B19" s="87" t="s">
        <v>659</v>
      </c>
      <c r="C19" s="97" t="s">
        <v>660</v>
      </c>
      <c r="D19" s="98" t="s">
        <v>106</v>
      </c>
      <c r="E19" s="97" t="s">
        <v>656</v>
      </c>
      <c r="F19" s="98" t="s">
        <v>648</v>
      </c>
      <c r="G19" s="98" t="s">
        <v>150</v>
      </c>
      <c r="H19" s="99">
        <v>22.7363</v>
      </c>
      <c r="I19" s="100">
        <v>14100</v>
      </c>
      <c r="J19" s="97"/>
      <c r="K19" s="99">
        <v>3.2058183000000002</v>
      </c>
      <c r="L19" s="101">
        <v>1.6543759179133018E-6</v>
      </c>
      <c r="M19" s="101">
        <v>3.8777024998590834E-4</v>
      </c>
      <c r="N19" s="101">
        <f>K19/'סכום נכסי הקרן'!$C$42</f>
        <v>2.3867039665070595E-4</v>
      </c>
    </row>
    <row r="20" spans="2:14" s="117" customFormat="1">
      <c r="B20" s="87" t="s">
        <v>661</v>
      </c>
      <c r="C20" s="97" t="s">
        <v>662</v>
      </c>
      <c r="D20" s="98" t="s">
        <v>106</v>
      </c>
      <c r="E20" s="97" t="s">
        <v>663</v>
      </c>
      <c r="F20" s="98" t="s">
        <v>648</v>
      </c>
      <c r="G20" s="98" t="s">
        <v>150</v>
      </c>
      <c r="H20" s="99">
        <v>5.3700000000000004E-4</v>
      </c>
      <c r="I20" s="100">
        <v>1536</v>
      </c>
      <c r="J20" s="97"/>
      <c r="K20" s="99">
        <v>8.242E-6</v>
      </c>
      <c r="L20" s="101">
        <v>6.6113744005810334E-12</v>
      </c>
      <c r="M20" s="101">
        <v>9.9693809857653392E-10</v>
      </c>
      <c r="N20" s="101">
        <f>K20/'סכום נכסי הקרן'!$C$42</f>
        <v>6.1360976359612096E-10</v>
      </c>
    </row>
    <row r="21" spans="2:14" s="117" customFormat="1">
      <c r="B21" s="87" t="s">
        <v>664</v>
      </c>
      <c r="C21" s="97" t="s">
        <v>665</v>
      </c>
      <c r="D21" s="98" t="s">
        <v>106</v>
      </c>
      <c r="E21" s="97" t="s">
        <v>663</v>
      </c>
      <c r="F21" s="98" t="s">
        <v>648</v>
      </c>
      <c r="G21" s="98" t="s">
        <v>150</v>
      </c>
      <c r="H21" s="99">
        <v>1614.2773000000002</v>
      </c>
      <c r="I21" s="100">
        <v>2069</v>
      </c>
      <c r="J21" s="97"/>
      <c r="K21" s="99">
        <v>33.399397337000003</v>
      </c>
      <c r="L21" s="101">
        <v>2.8247212129992062E-5</v>
      </c>
      <c r="M21" s="101">
        <v>4.0399334718212729E-3</v>
      </c>
      <c r="N21" s="101">
        <f>K21/'סכום נכסי הקרן'!$C$42</f>
        <v>2.4865562125951811E-3</v>
      </c>
    </row>
    <row r="22" spans="2:14" s="117" customFormat="1">
      <c r="B22" s="88"/>
      <c r="C22" s="97"/>
      <c r="D22" s="97"/>
      <c r="E22" s="97"/>
      <c r="F22" s="97"/>
      <c r="G22" s="97"/>
      <c r="H22" s="99"/>
      <c r="I22" s="100"/>
      <c r="J22" s="97"/>
      <c r="K22" s="97"/>
      <c r="L22" s="97"/>
      <c r="M22" s="101"/>
      <c r="N22" s="97"/>
    </row>
    <row r="23" spans="2:14" s="117" customFormat="1">
      <c r="B23" s="85" t="s">
        <v>213</v>
      </c>
      <c r="C23" s="93"/>
      <c r="D23" s="93"/>
      <c r="E23" s="93"/>
      <c r="F23" s="93"/>
      <c r="G23" s="93"/>
      <c r="H23" s="94"/>
      <c r="I23" s="95"/>
      <c r="J23" s="94">
        <v>3.8872600000000004</v>
      </c>
      <c r="K23" s="94">
        <v>8167.6641400000017</v>
      </c>
      <c r="L23" s="93"/>
      <c r="M23" s="96">
        <v>0.98794656121612989</v>
      </c>
      <c r="N23" s="96">
        <f>K23/'סכום נכסי הקרן'!$C$42</f>
        <v>0.60807552318344038</v>
      </c>
    </row>
    <row r="24" spans="2:14" s="117" customFormat="1">
      <c r="B24" s="86" t="s">
        <v>50</v>
      </c>
      <c r="C24" s="93"/>
      <c r="D24" s="93"/>
      <c r="E24" s="93"/>
      <c r="F24" s="93"/>
      <c r="G24" s="93"/>
      <c r="H24" s="94"/>
      <c r="I24" s="95"/>
      <c r="J24" s="94">
        <v>3.8872600000000004</v>
      </c>
      <c r="K24" s="94">
        <v>8167.6641400000017</v>
      </c>
      <c r="L24" s="93"/>
      <c r="M24" s="96">
        <v>0.98794656121612989</v>
      </c>
      <c r="N24" s="96">
        <f>K24/'סכום נכסי הקרן'!$C$42</f>
        <v>0.60807552318344038</v>
      </c>
    </row>
    <row r="25" spans="2:14" s="117" customFormat="1">
      <c r="B25" s="87" t="s">
        <v>666</v>
      </c>
      <c r="C25" s="97" t="s">
        <v>667</v>
      </c>
      <c r="D25" s="98" t="s">
        <v>110</v>
      </c>
      <c r="E25" s="97"/>
      <c r="F25" s="98" t="s">
        <v>648</v>
      </c>
      <c r="G25" s="98" t="s">
        <v>159</v>
      </c>
      <c r="H25" s="99">
        <v>4870</v>
      </c>
      <c r="I25" s="100">
        <v>1684</v>
      </c>
      <c r="J25" s="97"/>
      <c r="K25" s="99">
        <v>268.815</v>
      </c>
      <c r="L25" s="101">
        <v>1.9542216131385625E-6</v>
      </c>
      <c r="M25" s="101">
        <v>3.2515398564529355E-2</v>
      </c>
      <c r="N25" s="101">
        <f>K25/'סכום נכסי הקרן'!$C$42</f>
        <v>2.0013043994308571E-2</v>
      </c>
    </row>
    <row r="26" spans="2:14" s="117" customFormat="1">
      <c r="B26" s="87" t="s">
        <v>668</v>
      </c>
      <c r="C26" s="97" t="s">
        <v>669</v>
      </c>
      <c r="D26" s="98" t="s">
        <v>24</v>
      </c>
      <c r="E26" s="97"/>
      <c r="F26" s="98" t="s">
        <v>648</v>
      </c>
      <c r="G26" s="98" t="s">
        <v>151</v>
      </c>
      <c r="H26" s="99">
        <v>526</v>
      </c>
      <c r="I26" s="100">
        <v>8061</v>
      </c>
      <c r="J26" s="97"/>
      <c r="K26" s="99">
        <v>172.91918000020002</v>
      </c>
      <c r="L26" s="101">
        <v>3.2676595878971854E-5</v>
      </c>
      <c r="M26" s="101">
        <v>2.09160056438744E-2</v>
      </c>
      <c r="N26" s="101">
        <f>K26/'סכום נכסי הקרן'!$C$42</f>
        <v>1.2873683227512474E-2</v>
      </c>
    </row>
    <row r="27" spans="2:14" s="117" customFormat="1">
      <c r="B27" s="87" t="s">
        <v>670</v>
      </c>
      <c r="C27" s="97" t="s">
        <v>671</v>
      </c>
      <c r="D27" s="98" t="s">
        <v>24</v>
      </c>
      <c r="E27" s="97"/>
      <c r="F27" s="98" t="s">
        <v>648</v>
      </c>
      <c r="G27" s="98" t="s">
        <v>158</v>
      </c>
      <c r="H27" s="99">
        <v>700</v>
      </c>
      <c r="I27" s="100">
        <v>3481</v>
      </c>
      <c r="J27" s="97"/>
      <c r="K27" s="99">
        <v>65.917609999999996</v>
      </c>
      <c r="L27" s="101">
        <v>1.3010612403392253E-5</v>
      </c>
      <c r="M27" s="101">
        <v>7.9732803659438873E-3</v>
      </c>
      <c r="N27" s="101">
        <f>K27/'סכום נכסי הקרן'!$C$42</f>
        <v>4.9075089891921003E-3</v>
      </c>
    </row>
    <row r="28" spans="2:14" s="117" customFormat="1">
      <c r="B28" s="87" t="s">
        <v>672</v>
      </c>
      <c r="C28" s="97" t="s">
        <v>673</v>
      </c>
      <c r="D28" s="98" t="s">
        <v>109</v>
      </c>
      <c r="E28" s="97"/>
      <c r="F28" s="98" t="s">
        <v>648</v>
      </c>
      <c r="G28" s="98" t="s">
        <v>149</v>
      </c>
      <c r="H28" s="99">
        <v>856</v>
      </c>
      <c r="I28" s="100">
        <v>27776</v>
      </c>
      <c r="J28" s="97"/>
      <c r="K28" s="99">
        <v>863.55362000000002</v>
      </c>
      <c r="L28" s="101">
        <v>7.5409592575890371E-6</v>
      </c>
      <c r="M28" s="101">
        <v>0.10445395582888653</v>
      </c>
      <c r="N28" s="101">
        <f>K28/'סכום נכסי הקרן'!$C$42</f>
        <v>6.4290819293954679E-2</v>
      </c>
    </row>
    <row r="29" spans="2:14" s="117" customFormat="1">
      <c r="B29" s="87" t="s">
        <v>674</v>
      </c>
      <c r="C29" s="97" t="s">
        <v>675</v>
      </c>
      <c r="D29" s="98" t="s">
        <v>587</v>
      </c>
      <c r="E29" s="97"/>
      <c r="F29" s="98" t="s">
        <v>648</v>
      </c>
      <c r="G29" s="98" t="s">
        <v>149</v>
      </c>
      <c r="H29" s="99">
        <v>7532</v>
      </c>
      <c r="I29" s="100">
        <v>2549</v>
      </c>
      <c r="J29" s="97"/>
      <c r="K29" s="99">
        <v>697.31015000000002</v>
      </c>
      <c r="L29" s="101">
        <v>7.3126213592233013E-4</v>
      </c>
      <c r="M29" s="101">
        <v>8.4345432547818205E-2</v>
      </c>
      <c r="N29" s="101">
        <f>K29/'סכום נכסי הקרן'!$C$42</f>
        <v>5.1914136895738365E-2</v>
      </c>
    </row>
    <row r="30" spans="2:14" s="117" customFormat="1">
      <c r="B30" s="87" t="s">
        <v>676</v>
      </c>
      <c r="C30" s="97" t="s">
        <v>677</v>
      </c>
      <c r="D30" s="98" t="s">
        <v>587</v>
      </c>
      <c r="E30" s="97"/>
      <c r="F30" s="98" t="s">
        <v>648</v>
      </c>
      <c r="G30" s="98" t="s">
        <v>149</v>
      </c>
      <c r="H30" s="99">
        <v>2631</v>
      </c>
      <c r="I30" s="100">
        <v>3079</v>
      </c>
      <c r="J30" s="97"/>
      <c r="K30" s="99">
        <v>294.22284000000002</v>
      </c>
      <c r="L30" s="101">
        <v>1.4260162601626016E-4</v>
      </c>
      <c r="M30" s="101">
        <v>3.5588687050156248E-2</v>
      </c>
      <c r="N30" s="101">
        <f>K30/'סכום נכסי הקרן'!$C$42</f>
        <v>2.1904635682720133E-2</v>
      </c>
    </row>
    <row r="31" spans="2:14" s="117" customFormat="1">
      <c r="B31" s="87" t="s">
        <v>678</v>
      </c>
      <c r="C31" s="97" t="s">
        <v>679</v>
      </c>
      <c r="D31" s="98" t="s">
        <v>109</v>
      </c>
      <c r="E31" s="97"/>
      <c r="F31" s="98" t="s">
        <v>648</v>
      </c>
      <c r="G31" s="98" t="s">
        <v>149</v>
      </c>
      <c r="H31" s="99">
        <v>11515</v>
      </c>
      <c r="I31" s="100">
        <v>2890.13</v>
      </c>
      <c r="J31" s="97"/>
      <c r="K31" s="99">
        <v>1208.7240400000001</v>
      </c>
      <c r="L31" s="101">
        <v>9.6841830227668125E-5</v>
      </c>
      <c r="M31" s="101">
        <v>0.14620517424670545</v>
      </c>
      <c r="N31" s="101">
        <f>K31/'סכום נכסי הקרן'!$C$42</f>
        <v>8.9988458194291215E-2</v>
      </c>
    </row>
    <row r="32" spans="2:14" s="117" customFormat="1">
      <c r="B32" s="87" t="s">
        <v>680</v>
      </c>
      <c r="C32" s="97" t="s">
        <v>681</v>
      </c>
      <c r="D32" s="98" t="s">
        <v>109</v>
      </c>
      <c r="E32" s="97"/>
      <c r="F32" s="98" t="s">
        <v>648</v>
      </c>
      <c r="G32" s="98" t="s">
        <v>149</v>
      </c>
      <c r="H32" s="99">
        <v>531</v>
      </c>
      <c r="I32" s="100">
        <v>50972</v>
      </c>
      <c r="J32" s="97"/>
      <c r="K32" s="99">
        <v>983.04191000000003</v>
      </c>
      <c r="L32" s="101">
        <v>5.7023042786074996E-5</v>
      </c>
      <c r="M32" s="101">
        <v>0.118907053212381</v>
      </c>
      <c r="N32" s="101">
        <f>K32/'סכום נכסי הקרן'!$C$42</f>
        <v>7.3186619024530358E-2</v>
      </c>
    </row>
    <row r="33" spans="2:14" s="117" customFormat="1">
      <c r="B33" s="87" t="s">
        <v>682</v>
      </c>
      <c r="C33" s="97" t="s">
        <v>683</v>
      </c>
      <c r="D33" s="98" t="s">
        <v>24</v>
      </c>
      <c r="E33" s="97"/>
      <c r="F33" s="98" t="s">
        <v>648</v>
      </c>
      <c r="G33" s="98" t="s">
        <v>151</v>
      </c>
      <c r="H33" s="99">
        <v>1624</v>
      </c>
      <c r="I33" s="100">
        <v>7976</v>
      </c>
      <c r="J33" s="97"/>
      <c r="K33" s="99">
        <v>528.25021999980004</v>
      </c>
      <c r="L33" s="101">
        <v>5.3728915784225471E-4</v>
      </c>
      <c r="M33" s="101">
        <v>6.3896235124877021E-2</v>
      </c>
      <c r="N33" s="101">
        <f>K33/'סכום נכסי הקרן'!$C$42</f>
        <v>3.9327771489162361E-2</v>
      </c>
    </row>
    <row r="34" spans="2:14" s="117" customFormat="1">
      <c r="B34" s="87" t="s">
        <v>684</v>
      </c>
      <c r="C34" s="97" t="s">
        <v>685</v>
      </c>
      <c r="D34" s="98" t="s">
        <v>121</v>
      </c>
      <c r="E34" s="97"/>
      <c r="F34" s="98" t="s">
        <v>648</v>
      </c>
      <c r="G34" s="98" t="s">
        <v>153</v>
      </c>
      <c r="H34" s="99">
        <v>321</v>
      </c>
      <c r="I34" s="100">
        <v>7920</v>
      </c>
      <c r="J34" s="97"/>
      <c r="K34" s="99">
        <v>65.411349999999999</v>
      </c>
      <c r="L34" s="101">
        <v>7.573098090729962E-6</v>
      </c>
      <c r="M34" s="101">
        <v>7.9120440298864544E-3</v>
      </c>
      <c r="N34" s="101">
        <f>K34/'סכום נכסי הקרן'!$C$42</f>
        <v>4.8698183705415095E-3</v>
      </c>
    </row>
    <row r="35" spans="2:14" s="117" customFormat="1">
      <c r="B35" s="87" t="s">
        <v>686</v>
      </c>
      <c r="C35" s="97" t="s">
        <v>687</v>
      </c>
      <c r="D35" s="98" t="s">
        <v>587</v>
      </c>
      <c r="E35" s="97"/>
      <c r="F35" s="98" t="s">
        <v>648</v>
      </c>
      <c r="G35" s="98" t="s">
        <v>149</v>
      </c>
      <c r="H35" s="99">
        <v>3803.0000000000005</v>
      </c>
      <c r="I35" s="100">
        <v>4250</v>
      </c>
      <c r="J35" s="97"/>
      <c r="K35" s="99">
        <v>587.03107999999997</v>
      </c>
      <c r="L35" s="101">
        <v>2.5292580672589817E-6</v>
      </c>
      <c r="M35" s="101">
        <v>7.1006266525179468E-2</v>
      </c>
      <c r="N35" s="101">
        <f>K35/'סכום נכסי הקרן'!$C$42</f>
        <v>4.3703955620283369E-2</v>
      </c>
    </row>
    <row r="36" spans="2:14" s="117" customFormat="1">
      <c r="B36" s="87" t="s">
        <v>688</v>
      </c>
      <c r="C36" s="97" t="s">
        <v>689</v>
      </c>
      <c r="D36" s="98" t="s">
        <v>587</v>
      </c>
      <c r="E36" s="97"/>
      <c r="F36" s="98" t="s">
        <v>648</v>
      </c>
      <c r="G36" s="98" t="s">
        <v>149</v>
      </c>
      <c r="H36" s="99">
        <v>336</v>
      </c>
      <c r="I36" s="100">
        <v>25954</v>
      </c>
      <c r="J36" s="97"/>
      <c r="K36" s="99">
        <v>316.73015000000004</v>
      </c>
      <c r="L36" s="101">
        <v>8.0948183463256537E-7</v>
      </c>
      <c r="M36" s="101">
        <v>3.8311132431795729E-2</v>
      </c>
      <c r="N36" s="101">
        <f>K36/'סכום נכסי הקרן'!$C$42</f>
        <v>2.3580285424079587E-2</v>
      </c>
    </row>
    <row r="37" spans="2:14" s="117" customFormat="1">
      <c r="B37" s="87" t="s">
        <v>690</v>
      </c>
      <c r="C37" s="97" t="s">
        <v>691</v>
      </c>
      <c r="D37" s="98" t="s">
        <v>109</v>
      </c>
      <c r="E37" s="97"/>
      <c r="F37" s="98" t="s">
        <v>648</v>
      </c>
      <c r="G37" s="98" t="s">
        <v>149</v>
      </c>
      <c r="H37" s="99">
        <v>4560</v>
      </c>
      <c r="I37" s="100">
        <v>5364.25</v>
      </c>
      <c r="J37" s="99">
        <v>3.8872600000000004</v>
      </c>
      <c r="K37" s="99">
        <v>892.31006000000002</v>
      </c>
      <c r="L37" s="101">
        <v>1.0928518101716981E-5</v>
      </c>
      <c r="M37" s="101">
        <v>0.10793228519256405</v>
      </c>
      <c r="N37" s="101">
        <f>K37/'סכום נכסי הקרן'!$C$42</f>
        <v>6.6431711352953227E-2</v>
      </c>
    </row>
    <row r="38" spans="2:14" s="117" customFormat="1">
      <c r="B38" s="87" t="s">
        <v>692</v>
      </c>
      <c r="C38" s="97" t="s">
        <v>693</v>
      </c>
      <c r="D38" s="98" t="s">
        <v>109</v>
      </c>
      <c r="E38" s="97"/>
      <c r="F38" s="98" t="s">
        <v>648</v>
      </c>
      <c r="G38" s="98" t="s">
        <v>149</v>
      </c>
      <c r="H38" s="99">
        <v>2840</v>
      </c>
      <c r="I38" s="100">
        <v>5152</v>
      </c>
      <c r="J38" s="97"/>
      <c r="K38" s="99">
        <v>531.42262000000005</v>
      </c>
      <c r="L38" s="101">
        <v>2.9234841235562389E-5</v>
      </c>
      <c r="M38" s="101">
        <v>6.4279963154981801E-2</v>
      </c>
      <c r="N38" s="101">
        <f>K38/'סכום נכסי הקרן'!$C$42</f>
        <v>3.9563953922328469E-2</v>
      </c>
    </row>
    <row r="39" spans="2:14" s="117" customFormat="1">
      <c r="B39" s="87" t="s">
        <v>694</v>
      </c>
      <c r="C39" s="97" t="s">
        <v>695</v>
      </c>
      <c r="D39" s="98" t="s">
        <v>587</v>
      </c>
      <c r="E39" s="97"/>
      <c r="F39" s="98" t="s">
        <v>648</v>
      </c>
      <c r="G39" s="98" t="s">
        <v>149</v>
      </c>
      <c r="H39" s="99">
        <v>6723</v>
      </c>
      <c r="I39" s="100">
        <v>2834</v>
      </c>
      <c r="J39" s="97"/>
      <c r="K39" s="99">
        <v>692.00431000000003</v>
      </c>
      <c r="L39" s="101">
        <v>2.4626372724308691E-4</v>
      </c>
      <c r="M39" s="101">
        <v>8.3703647296550152E-2</v>
      </c>
      <c r="N39" s="101">
        <f>K39/'סכום נכסי הקרן'!$C$42</f>
        <v>5.1519121701843827E-2</v>
      </c>
    </row>
    <row r="40" spans="2:14" s="117" customFormat="1">
      <c r="B40" s="87"/>
      <c r="C40" s="97"/>
      <c r="D40" s="98"/>
      <c r="E40" s="97"/>
      <c r="F40" s="98"/>
      <c r="G40" s="98"/>
      <c r="H40" s="99"/>
      <c r="I40" s="100"/>
      <c r="J40" s="97"/>
      <c r="K40" s="99"/>
      <c r="L40" s="101"/>
      <c r="M40" s="101"/>
      <c r="N40" s="101"/>
    </row>
    <row r="41" spans="2:14" s="117" customFormat="1">
      <c r="B41" s="119"/>
      <c r="C41" s="119"/>
    </row>
    <row r="42" spans="2:14">
      <c r="D42" s="1"/>
      <c r="E42" s="1"/>
      <c r="F42" s="1"/>
      <c r="G42" s="1"/>
    </row>
    <row r="43" spans="2:14">
      <c r="B43" s="82" t="s">
        <v>232</v>
      </c>
      <c r="D43" s="1"/>
      <c r="E43" s="1"/>
      <c r="F43" s="1"/>
      <c r="G43" s="1"/>
    </row>
    <row r="44" spans="2:14">
      <c r="B44" s="82" t="s">
        <v>97</v>
      </c>
      <c r="D44" s="1"/>
      <c r="E44" s="1"/>
      <c r="F44" s="1"/>
      <c r="G44" s="1"/>
    </row>
    <row r="45" spans="2:14">
      <c r="B45" s="82" t="s">
        <v>215</v>
      </c>
      <c r="D45" s="1"/>
      <c r="E45" s="1"/>
      <c r="F45" s="1"/>
      <c r="G45" s="1"/>
    </row>
    <row r="46" spans="2:14">
      <c r="B46" s="82" t="s">
        <v>223</v>
      </c>
      <c r="D46" s="1"/>
      <c r="E46" s="1"/>
      <c r="F46" s="1"/>
      <c r="G46" s="1"/>
    </row>
    <row r="47" spans="2:14">
      <c r="B47" s="82" t="s">
        <v>230</v>
      </c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5"/>
      <c r="D241" s="1"/>
      <c r="E241" s="1"/>
      <c r="F241" s="1"/>
      <c r="G241" s="1"/>
    </row>
    <row r="242" spans="2:7">
      <c r="B242" s="45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4:B1048576 K1:XFD1048576 B1:B42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165</v>
      </c>
      <c r="C1" s="80" t="s" vm="1">
        <v>233</v>
      </c>
    </row>
    <row r="2" spans="2:65">
      <c r="B2" s="58" t="s">
        <v>164</v>
      </c>
      <c r="C2" s="80" t="s">
        <v>234</v>
      </c>
    </row>
    <row r="3" spans="2:65">
      <c r="B3" s="58" t="s">
        <v>166</v>
      </c>
      <c r="C3" s="80" t="s">
        <v>235</v>
      </c>
    </row>
    <row r="4" spans="2:65">
      <c r="B4" s="58" t="s">
        <v>167</v>
      </c>
      <c r="C4" s="80">
        <v>2146</v>
      </c>
    </row>
    <row r="6" spans="2:65" ht="26.25" customHeight="1">
      <c r="B6" s="137" t="s">
        <v>195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75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2:65" s="3" customFormat="1" ht="78.75">
      <c r="B8" s="23" t="s">
        <v>100</v>
      </c>
      <c r="C8" s="31" t="s">
        <v>33</v>
      </c>
      <c r="D8" s="31" t="s">
        <v>105</v>
      </c>
      <c r="E8" s="31" t="s">
        <v>102</v>
      </c>
      <c r="F8" s="31" t="s">
        <v>47</v>
      </c>
      <c r="G8" s="31" t="s">
        <v>15</v>
      </c>
      <c r="H8" s="31" t="s">
        <v>48</v>
      </c>
      <c r="I8" s="31" t="s">
        <v>85</v>
      </c>
      <c r="J8" s="31" t="s">
        <v>217</v>
      </c>
      <c r="K8" s="31" t="s">
        <v>216</v>
      </c>
      <c r="L8" s="31" t="s">
        <v>44</v>
      </c>
      <c r="M8" s="31" t="s">
        <v>43</v>
      </c>
      <c r="N8" s="31" t="s">
        <v>168</v>
      </c>
      <c r="O8" s="21" t="s">
        <v>170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224</v>
      </c>
      <c r="K9" s="33"/>
      <c r="L9" s="33" t="s">
        <v>220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82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82" t="s">
        <v>97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2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2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EE9BF70-C1BD-462C-86EA-2F1C2D139A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