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9" i="58" l="1"/>
  <c r="J11" i="58" s="1"/>
  <c r="J10" i="58" s="1"/>
  <c r="J12" i="58"/>
  <c r="C31" i="88" l="1"/>
  <c r="C17" i="88"/>
  <c r="C15" i="88"/>
  <c r="C13" i="88"/>
  <c r="C12" i="88" s="1"/>
  <c r="C11" i="88"/>
  <c r="C23" i="88" l="1"/>
  <c r="C10" i="88"/>
  <c r="C42" i="88" l="1"/>
  <c r="D10" i="88" s="1"/>
  <c r="K34" i="76" l="1"/>
  <c r="K29" i="76"/>
  <c r="K25" i="76"/>
  <c r="K21" i="76"/>
  <c r="K17" i="76"/>
  <c r="K13" i="76"/>
  <c r="N52" i="63"/>
  <c r="N48" i="63"/>
  <c r="N44" i="63"/>
  <c r="N39" i="63"/>
  <c r="N35" i="63"/>
  <c r="N31" i="63"/>
  <c r="N26" i="63"/>
  <c r="N22" i="63"/>
  <c r="N17" i="63"/>
  <c r="N13" i="63"/>
  <c r="U13" i="61"/>
  <c r="R45" i="59"/>
  <c r="R41" i="59"/>
  <c r="R37" i="59"/>
  <c r="R33" i="59"/>
  <c r="R29" i="59"/>
  <c r="R24" i="59"/>
  <c r="R20" i="59"/>
  <c r="R16" i="59"/>
  <c r="R12" i="59"/>
  <c r="L26" i="58"/>
  <c r="L22" i="58"/>
  <c r="L17" i="58"/>
  <c r="L13" i="58"/>
  <c r="D42" i="88"/>
  <c r="K33" i="76"/>
  <c r="K28" i="76"/>
  <c r="K24" i="76"/>
  <c r="K16" i="76"/>
  <c r="K12" i="76"/>
  <c r="N47" i="63"/>
  <c r="N38" i="63"/>
  <c r="N30" i="63"/>
  <c r="N21" i="63"/>
  <c r="N12" i="63"/>
  <c r="R44" i="59"/>
  <c r="R40" i="59"/>
  <c r="R32" i="59"/>
  <c r="R23" i="59"/>
  <c r="R19" i="59"/>
  <c r="R11" i="59"/>
  <c r="L16" i="58"/>
  <c r="D38" i="88"/>
  <c r="K27" i="76"/>
  <c r="K23" i="76"/>
  <c r="K15" i="76"/>
  <c r="N50" i="63"/>
  <c r="N41" i="63"/>
  <c r="N37" i="63"/>
  <c r="N28" i="63"/>
  <c r="N20" i="63"/>
  <c r="N15" i="63"/>
  <c r="U11" i="61"/>
  <c r="R39" i="59"/>
  <c r="R31" i="59"/>
  <c r="R22" i="59"/>
  <c r="R14" i="59"/>
  <c r="L24" i="58"/>
  <c r="L20" i="58"/>
  <c r="L11" i="58"/>
  <c r="K31" i="76"/>
  <c r="K26" i="76"/>
  <c r="K22" i="76"/>
  <c r="K18" i="76"/>
  <c r="K14" i="76"/>
  <c r="N53" i="63"/>
  <c r="N49" i="63"/>
  <c r="N45" i="63"/>
  <c r="N40" i="63"/>
  <c r="N36" i="63"/>
  <c r="N32" i="63"/>
  <c r="N27" i="63"/>
  <c r="N23" i="63"/>
  <c r="N18" i="63"/>
  <c r="N14" i="63"/>
  <c r="U14" i="61"/>
  <c r="R46" i="59"/>
  <c r="R42" i="59"/>
  <c r="R38" i="59"/>
  <c r="R34" i="59"/>
  <c r="R30" i="59"/>
  <c r="R25" i="59"/>
  <c r="R21" i="59"/>
  <c r="R17" i="59"/>
  <c r="R13" i="59"/>
  <c r="L27" i="58"/>
  <c r="L23" i="58"/>
  <c r="L19" i="58"/>
  <c r="L14" i="58"/>
  <c r="L10" i="58"/>
  <c r="K20" i="76"/>
  <c r="N51" i="63"/>
  <c r="N42" i="63"/>
  <c r="N34" i="63"/>
  <c r="N25" i="63"/>
  <c r="N16" i="63"/>
  <c r="U12" i="61"/>
  <c r="R36" i="59"/>
  <c r="R28" i="59"/>
  <c r="R15" i="59"/>
  <c r="L25" i="58"/>
  <c r="L21" i="58"/>
  <c r="L12" i="58"/>
  <c r="K32" i="76"/>
  <c r="K19" i="76"/>
  <c r="K11" i="76"/>
  <c r="N46" i="63"/>
  <c r="N33" i="63"/>
  <c r="N24" i="63"/>
  <c r="N11" i="63"/>
  <c r="R43" i="59"/>
  <c r="R35" i="59"/>
  <c r="R26" i="59"/>
  <c r="R18" i="59"/>
  <c r="L28" i="58"/>
  <c r="L15" i="58"/>
  <c r="D11" i="88"/>
  <c r="D13" i="88"/>
  <c r="D31" i="88"/>
  <c r="D17" i="88"/>
  <c r="D15" i="88"/>
  <c r="D12" i="88"/>
  <c r="D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90331]}"/>
    <s v="{[Medida].[Medida].&amp;[2]}"/>
    <s v="{[Keren].[Keren].[All]}"/>
    <s v="{[Cheshbon KM].[Hie Peilut].[Peilut 7].&amp;[Kod_Peilut_L7_477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3" si="33">
        <n x="1" s="1"/>
        <n x="31"/>
        <n x="32"/>
      </t>
    </mdx>
    <mdx n="0" f="v">
      <t c="3" si="33">
        <n x="1" s="1"/>
        <n x="34"/>
        <n x="32"/>
      </t>
    </mdx>
    <mdx n="0" f="v">
      <t c="3" si="33">
        <n x="1" s="1"/>
        <n x="35"/>
        <n x="32"/>
      </t>
    </mdx>
    <mdx n="0" f="v">
      <t c="3" si="33">
        <n x="1" s="1"/>
        <n x="36"/>
        <n x="32"/>
      </t>
    </mdx>
    <mdx n="0" f="v">
      <t c="3" si="33">
        <n x="1" s="1"/>
        <n x="37"/>
        <n x="32"/>
      </t>
    </mdx>
    <mdx n="0" f="v">
      <t c="3" si="33">
        <n x="1" s="1"/>
        <n x="38"/>
        <n x="32"/>
      </t>
    </mdx>
    <mdx n="0" f="v">
      <t c="3" si="33">
        <n x="1" s="1"/>
        <n x="39"/>
        <n x="32"/>
      </t>
    </mdx>
    <mdx n="0" f="v">
      <t c="3" si="33">
        <n x="1" s="1"/>
        <n x="40"/>
        <n x="32"/>
      </t>
    </mdx>
    <mdx n="0" f="v">
      <t c="3" si="33">
        <n x="1" s="1"/>
        <n x="41"/>
        <n x="32"/>
      </t>
    </mdx>
    <mdx n="0" f="v">
      <t c="3" si="33">
        <n x="1" s="1"/>
        <n x="42"/>
        <n x="32"/>
      </t>
    </mdx>
    <mdx n="0" f="v">
      <t c="3" si="33">
        <n x="1" s="1"/>
        <n x="43"/>
        <n x="32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<sst xmlns="http://schemas.openxmlformats.org/spreadsheetml/2006/main" count="2270" uniqueCount="427">
  <si>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</si>
  <si>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</si>
  <si>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</si>
  <si>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</si>
  <si>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</si>
  <si>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</si>
  <si>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</si>
  <si>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</si>
  <si>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</si>
  <si>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</si>
  <si>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</si>
  <si>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</si>
  <si>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</si>
  <si>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</si>
  <si>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</si>
  <si>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</si>
  <si>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</si>
  <si>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</si>
  <si>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</si>
  <si>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</si>
  <si>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</si>
  <si>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</si>
  <si>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</si>
  <si>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</si>
  <si>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</si>
  <si>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</si>
  <si>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</si>
  <si>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</si>
  <si>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</si>
  <si>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</si>
  <si>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</si>
  <si>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</si>
  <si>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</si>
  <si>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</si>
  <si>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</si>
  <si>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</si>
  <si>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</si>
  <si>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</si>
  <si>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</si>
  <si>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</si>
  <si>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</si>
  <si>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</si>
  <si>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</si>
  <si>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</si>
  <si>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</si>
  <si>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</si>
  <si>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</si>
  <si>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</si>
  <si>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</si>
  <si>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</si>
  <si>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</si>
  <si>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</si>
  <si>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</si>
  <si>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</si>
  <si>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</si>
  <si>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</si>
  <si>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</si>
  <si>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</si>
  <si>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</si>
  <si>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</si>
  <si>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</si>
  <si>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</si>
  <si>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</si>
  <si>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</si>
  <si>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</si>
  <si>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</si>
  <si>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</si>
  <si>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</si>
  <si>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</si>
  <si>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</si>
  <si>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</si>
  <si>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</si>
  <si>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</si>
  <si>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</si>
  <si>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</si>
  <si>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</si>
  <si>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</si>
  <si>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</si>
  <si>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</si>
  <si>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</si>
  <si>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</si>
  <si>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</si>
  <si>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</si>
  <si>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</si>
  <si>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</si>
  <si>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</si>
  <si>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</si>
  <si>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</si>
  <si>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</si>
  <si>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</si>
  <si>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</si>
  <si>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</si>
  <si>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</si>
  <si>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</si>
  <si>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</si>
  <si>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</si>
  <si>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</si>
  <si>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</si>
  <si>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</si>
  <si>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</si>
  <si>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</si>
  <si>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</si>
  <si>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</si>
  <si>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</si>
  <si>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</si>
  <si>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</si>
  <si>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</si>
  <si>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</si>
  <si>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</si>
  <si>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</si>
  <si>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</si>
  <si>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</si>
  <si>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</si>
  <si>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</si>
  <si>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</si>
  <si>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</si>
  <si>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</si>
  <si>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</si>
  <si>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</si>
  <si>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</si>
  <si>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</si>
  <si>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</si>
  <si>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</si>
  <si>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</si>
  <si>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</si>
  <si>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</si>
  <si>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</si>
  <si>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</si>
  <si>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</si>
  <si>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</si>
  <si>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</si>
  <si>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</si>
  <si>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</si>
  <si>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</si>
  <si>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</si>
  <si>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</si>
  <si>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</si>
  <si>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</si>
  <si>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</si>
  <si>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</si>
  <si>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</si>
  <si>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</si>
  <si>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</si>
  <si>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</si>
  <si>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</si>
  <si>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</si>
  <si>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</si>
  <si>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</si>
  <si>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</si>
  <si>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</si>
  <si>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</si>
  <si>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</si>
  <si>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</si>
  <si>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</si>
  <si>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</si>
  <si>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</si>
  <si>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</si>
  <si>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</si>
  <si>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</si>
  <si>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</si>
  <si>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</si>
  <si>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</si>
  <si>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</si>
  <si>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</si>
  <si>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</si>
  <si>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</si>
  <si>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</si>
  <si>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</si>
  <si>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</si>
  <si>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</si>
  <si>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</si>
  <si>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</si>
  <si>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</si>
  <si>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</si>
  <si>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</si>
  <si>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</si>
  <si>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</si>
  <si>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</si>
  <si>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</si>
  <si>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</si>
  <si>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</si>
  <si>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</si>
  <si>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</si>
  <si>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</si>
  <si>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</si>
  <si>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</si>
  <si>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</si>
  <si>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</si>
  <si>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</si>
  <si>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</si>
  <si>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</si>
  <si>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</si>
  <si>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</si>
  <si>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</si>
  <si>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</si>
  <si>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</si>
  <si>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</si>
  <si>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</si>
  <si>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</si>
  <si>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</si>
  <si>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</si>
  <si>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</si>
  <si>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</si>
  <si>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</si>
  <si>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</si>
  <si>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</si>
  <si>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</si>
  <si>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</si>
  <si>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</si>
  <si>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</si>
  <si>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</si>
  <si>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</si>
  <si>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</si>
  <si>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</si>
  <si>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</si>
  <si>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</si>
  <si>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</si>
  <si>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</si>
  <si>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</si>
  <si>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</si>
  <si>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</si>
  <si>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</si>
  <si>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</si>
  <si>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</si>
  <si>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</si>
  <si>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</si>
  <si>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</si>
  <si>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</si>
  <si>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</si>
  <si>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</si>
  <si>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</si>
  <si>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</si>
  <si>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</si>
  <si>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</si>
  <si>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</si>
  <si>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</si>
  <si>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</si>
  <si>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</si>
  <si>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</si>
  <si>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משלימה -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</si>
  <si>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</si>
  <si>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</si>
  <si>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</si>
  <si>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</si>
  <si>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</si>
  <si>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</si>
  <si>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</si>
  <si>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</si>
  <si>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</si>
  <si>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</si>
  <si>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</si>
  <si>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</si>
  <si>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</si>
  <si>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</si>
  <si>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</si>
  <si>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</si>
  <si>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</si>
  <si>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</si>
  <si>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</si>
  <si>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</si>
  <si>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</si>
  <si>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</si>
  <si>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</si>
  <si>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</si>
  <si>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</si>
  <si>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</si>
  <si>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</si>
  <si>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</si>
  <si>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</si>
  <si>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</si>
  <si>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</si>
  <si>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</si>
  <si>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</si>
  <si>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</si>
  <si>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</si>
  <si>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</si>
  <si>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</si>
  <si>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</si>
  <si>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</si>
  <si>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</si>
  <si>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</si>
  <si>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</si>
  <si>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</si>
  <si>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</si>
  <si>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</si>
  <si>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</si>
  <si>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</si>
  <si>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</si>
  <si>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</si>
  <si>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</si>
  <si>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</si>
  <si>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</si>
  <si>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</si>
  <si>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</si>
  <si>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</si>
  <si>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</si>
  <si>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</si>
  <si>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</si>
  <si>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</si>
  <si>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פועלים הנפקות התח אגח י</t>
  </si>
  <si>
    <t>1940402</t>
  </si>
  <si>
    <t>מגמה</t>
  </si>
  <si>
    <t>520000118</t>
  </si>
  <si>
    <t>בנקים</t>
  </si>
  <si>
    <t>AA+.IL</t>
  </si>
  <si>
    <t>הראל סל כשר תל אביב 125</t>
  </si>
  <si>
    <t>1155340</t>
  </si>
  <si>
    <t>514103811</t>
  </si>
  <si>
    <t>מניות</t>
  </si>
  <si>
    <t>פסגות ETF כש תא 125</t>
  </si>
  <si>
    <t>1155324</t>
  </si>
  <si>
    <t>513464289</t>
  </si>
  <si>
    <t>פסגות ETF תל אביב 125</t>
  </si>
  <si>
    <t>1148808</t>
  </si>
  <si>
    <t>קסם ETF כשרה תא 125</t>
  </si>
  <si>
    <t>1155365</t>
  </si>
  <si>
    <t>520041989</t>
  </si>
  <si>
    <t>תכלית סל כש תא 125</t>
  </si>
  <si>
    <t>1155373</t>
  </si>
  <si>
    <t>513540310</t>
  </si>
  <si>
    <t>הראל סל כשרה תל בונד 60</t>
  </si>
  <si>
    <t>1155092</t>
  </si>
  <si>
    <t>אג"ח</t>
  </si>
  <si>
    <t>הראל סל כשרה תל בונד שקלי</t>
  </si>
  <si>
    <t>1155191</t>
  </si>
  <si>
    <t>הראל סל תלבונד 60</t>
  </si>
  <si>
    <t>1150473</t>
  </si>
  <si>
    <t>פסגות ETF כש תלבונד 60</t>
  </si>
  <si>
    <t>1155076</t>
  </si>
  <si>
    <t>פסגות ETF תל בונד שקלי כשר</t>
  </si>
  <si>
    <t>1155175</t>
  </si>
  <si>
    <t>קסם  ETF כשרה תל בונד שקלי</t>
  </si>
  <si>
    <t>1155159</t>
  </si>
  <si>
    <t>קסם ETF כשרה תל בונד 60</t>
  </si>
  <si>
    <t>1155126</t>
  </si>
  <si>
    <t>תכלית סל כש תלבונד שקלי</t>
  </si>
  <si>
    <t>1155183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</si>
  <si>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</si>
  <si>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</si>
  <si>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</si>
  <si>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</si>
  <si>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</si>
  <si>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</si>
  <si>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</si>
  <si>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</si>
  <si>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</si>
  <si>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</si>
  <si>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</si>
  <si>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</si>
  <si>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</si>
  <si>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</si>
  <si>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</si>
  <si>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</si>
  <si>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</si>
  <si>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</si>
  <si>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</si>
  <si>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</si>
  <si>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</si>
  <si>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</si>
  <si>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</si>
  <si>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</si>
  <si>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</si>
  <si>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</si>
  <si>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</si>
  <si>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</si>
  <si>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</si>
  <si>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</si>
  <si>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</si>
  <si>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</si>
  <si>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</si>
  <si>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</si>
  <si>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</si>
  <si>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</si>
  <si>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</si>
  <si>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</si>
  <si>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</si>
  <si>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</si>
  <si>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</si>
  <si>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₪ / מט"ח</t>
  </si>
  <si>
    <t>פורוורד ש"ח-מט"ח</t>
  </si>
  <si>
    <t>10000433</t>
  </si>
  <si>
    <t>ל.ר.</t>
  </si>
  <si>
    <t>10000404</t>
  </si>
  <si>
    <t>10000411</t>
  </si>
  <si>
    <t>10000416</t>
  </si>
  <si>
    <t>10000377</t>
  </si>
  <si>
    <t>10000406</t>
  </si>
  <si>
    <t>10000424</t>
  </si>
  <si>
    <t>10000372</t>
  </si>
  <si>
    <t>10000423</t>
  </si>
  <si>
    <t>10000435</t>
  </si>
  <si>
    <t>10000431</t>
  </si>
  <si>
    <t>10000418</t>
  </si>
  <si>
    <t>10000384</t>
  </si>
  <si>
    <t>10000413</t>
  </si>
  <si>
    <t>10000447</t>
  </si>
  <si>
    <t>10000458</t>
  </si>
  <si>
    <t>פורוורד מט"ח-מט"ח</t>
  </si>
  <si>
    <t>10000439</t>
  </si>
  <si>
    <t>10000454</t>
  </si>
  <si>
    <t>10000456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</si>
  <si>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</si>
  <si>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</si>
  <si>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</si>
  <si>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</si>
  <si>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</si>
  <si>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</si>
  <si>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</si>
  <si>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</si>
  <si>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</si>
  <si>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</si>
  <si>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</si>
  <si>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</si>
  <si>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</si>
  <si>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</si>
  <si>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</si>
  <si>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</si>
  <si>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</si>
  <si>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34010000</t>
  </si>
  <si>
    <t>34510000</t>
  </si>
  <si>
    <t>31710000</t>
  </si>
  <si>
    <t>31110000</t>
  </si>
  <si>
    <t>31210000</t>
  </si>
  <si>
    <t>31126000</t>
  </si>
  <si>
    <t>31226000</t>
  </si>
  <si>
    <t>30326000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</si>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</sst>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164" fontId="4" fillId="0" borderId="0" xfId="13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L21" sqref="L2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168</v>
      </c>
      <c r="C1" s="80" t="s" vm="1">
        <v>237</v>
      </c>
    </row>
    <row r="2" spans="1:32">
      <c r="B2" s="58" t="s">
        <v>167</v>
      </c>
      <c r="C2" s="80" t="s">
        <v>238</v>
      </c>
    </row>
    <row r="3" spans="1:32">
      <c r="B3" s="58" t="s">
        <v>169</v>
      </c>
      <c r="C3" s="80" t="s">
        <v>239</v>
      </c>
    </row>
    <row r="4" spans="1:32">
      <c r="B4" s="58" t="s">
        <v>170</v>
      </c>
      <c r="C4" s="80">
        <v>2149</v>
      </c>
    </row>
    <row r="6" spans="1:32" ht="26.25" customHeight="1">
      <c r="B6" s="129" t="s">
        <v>184</v>
      </c>
      <c r="C6" s="130"/>
      <c r="D6" s="131"/>
    </row>
    <row r="7" spans="1:32" s="10" customFormat="1">
      <c r="B7" s="23"/>
      <c r="C7" s="24" t="s">
        <v>97</v>
      </c>
      <c r="D7" s="25" t="s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97</v>
      </c>
    </row>
    <row r="8" spans="1:32" s="10" customFormat="1">
      <c r="B8" s="23"/>
      <c r="C8" s="26" t="s">
        <v>224</v>
      </c>
      <c r="D8" s="27" t="s">
        <v>20</v>
      </c>
      <c r="AF8" s="38" t="s">
        <v>98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107</v>
      </c>
    </row>
    <row r="10" spans="1:32" s="11" customFormat="1" ht="18" customHeight="1">
      <c r="B10" s="69" t="s">
        <v>183</v>
      </c>
      <c r="C10" s="108">
        <f>C11+C12+C23</f>
        <v>2447.9708898911999</v>
      </c>
      <c r="D10" s="119">
        <f>C10/$C$42</f>
        <v>1</v>
      </c>
      <c r="AF10" s="68"/>
    </row>
    <row r="11" spans="1:32">
      <c r="A11" s="46" t="s">
        <v>130</v>
      </c>
      <c r="B11" s="29" t="s">
        <v>185</v>
      </c>
      <c r="C11" s="108">
        <f>מזומנים!J10</f>
        <v>175.362322054</v>
      </c>
      <c r="D11" s="119">
        <f t="shared" ref="D11:D13" si="0">C11/$C$42</f>
        <v>7.1635787328252903E-2</v>
      </c>
    </row>
    <row r="12" spans="1:32">
      <c r="B12" s="29" t="s">
        <v>186</v>
      </c>
      <c r="C12" s="108">
        <f>SUM(C13:C22)</f>
        <v>2275.9286078372002</v>
      </c>
      <c r="D12" s="119">
        <f t="shared" si="0"/>
        <v>0.92972045428953354</v>
      </c>
    </row>
    <row r="13" spans="1:32">
      <c r="A13" s="56" t="s">
        <v>130</v>
      </c>
      <c r="B13" s="30" t="s">
        <v>54</v>
      </c>
      <c r="C13" s="108">
        <f>'תעודות התחייבות ממשלתיות'!O11</f>
        <v>458.54076783699998</v>
      </c>
      <c r="D13" s="119">
        <f t="shared" si="0"/>
        <v>0.18731463259245693</v>
      </c>
    </row>
    <row r="14" spans="1:32">
      <c r="A14" s="56" t="s">
        <v>130</v>
      </c>
      <c r="B14" s="30" t="s">
        <v>55</v>
      </c>
      <c r="C14" s="108" t="s" vm="2">
        <v>401</v>
      </c>
      <c r="D14" s="119" t="s" vm="3">
        <v>401</v>
      </c>
    </row>
    <row r="15" spans="1:32">
      <c r="A15" s="56" t="s">
        <v>130</v>
      </c>
      <c r="B15" s="30" t="s">
        <v>56</v>
      </c>
      <c r="C15" s="108">
        <f>'אג"ח קונצרני'!R11</f>
        <v>0.95940999999999999</v>
      </c>
      <c r="D15" s="119">
        <f>C15/$C$42</f>
        <v>3.9192051015060923E-4</v>
      </c>
    </row>
    <row r="16" spans="1:32">
      <c r="A16" s="56" t="s">
        <v>130</v>
      </c>
      <c r="B16" s="30" t="s">
        <v>57</v>
      </c>
      <c r="C16" s="108" t="s" vm="4">
        <v>401</v>
      </c>
      <c r="D16" s="119" t="s" vm="5">
        <v>401</v>
      </c>
    </row>
    <row r="17" spans="1:4">
      <c r="A17" s="56" t="s">
        <v>130</v>
      </c>
      <c r="B17" s="30" t="s">
        <v>58</v>
      </c>
      <c r="C17" s="108">
        <f>'תעודות סל'!K11</f>
        <v>1816.4284300002</v>
      </c>
      <c r="D17" s="119">
        <f>C17/$C$42</f>
        <v>0.74201390118692601</v>
      </c>
    </row>
    <row r="18" spans="1:4">
      <c r="A18" s="56" t="s">
        <v>130</v>
      </c>
      <c r="B18" s="30" t="s">
        <v>59</v>
      </c>
      <c r="C18" s="108" t="s" vm="6">
        <v>401</v>
      </c>
      <c r="D18" s="119" t="s" vm="7">
        <v>401</v>
      </c>
    </row>
    <row r="19" spans="1:4">
      <c r="A19" s="56" t="s">
        <v>130</v>
      </c>
      <c r="B19" s="30" t="s">
        <v>60</v>
      </c>
      <c r="C19" s="108" t="s" vm="8">
        <v>401</v>
      </c>
      <c r="D19" s="119" t="s" vm="9">
        <v>401</v>
      </c>
    </row>
    <row r="20" spans="1:4">
      <c r="A20" s="56" t="s">
        <v>130</v>
      </c>
      <c r="B20" s="30" t="s">
        <v>61</v>
      </c>
      <c r="C20" s="108" t="s" vm="10">
        <v>401</v>
      </c>
      <c r="D20" s="119" t="s" vm="11">
        <v>401</v>
      </c>
    </row>
    <row r="21" spans="1:4">
      <c r="A21" s="56" t="s">
        <v>130</v>
      </c>
      <c r="B21" s="30" t="s">
        <v>62</v>
      </c>
      <c r="C21" s="108" t="s" vm="12">
        <v>401</v>
      </c>
      <c r="D21" s="119" t="s" vm="13">
        <v>401</v>
      </c>
    </row>
    <row r="22" spans="1:4">
      <c r="A22" s="56" t="s">
        <v>130</v>
      </c>
      <c r="B22" s="30" t="s">
        <v>63</v>
      </c>
      <c r="C22" s="108" t="s" vm="14">
        <v>401</v>
      </c>
      <c r="D22" s="119" t="s" vm="15">
        <v>401</v>
      </c>
    </row>
    <row r="23" spans="1:4">
      <c r="B23" s="29" t="s">
        <v>187</v>
      </c>
      <c r="C23" s="108">
        <f>C31</f>
        <v>-3.3200400000000001</v>
      </c>
      <c r="D23" s="119">
        <f>C23/$C$42</f>
        <v>-1.3562416177863778E-3</v>
      </c>
    </row>
    <row r="24" spans="1:4">
      <c r="A24" s="56" t="s">
        <v>130</v>
      </c>
      <c r="B24" s="30" t="s">
        <v>64</v>
      </c>
      <c r="C24" s="108" t="s" vm="16">
        <v>401</v>
      </c>
      <c r="D24" s="119" t="s" vm="17">
        <v>401</v>
      </c>
    </row>
    <row r="25" spans="1:4">
      <c r="A25" s="56" t="s">
        <v>130</v>
      </c>
      <c r="B25" s="30" t="s">
        <v>65</v>
      </c>
      <c r="C25" s="108" t="s" vm="18">
        <v>401</v>
      </c>
      <c r="D25" s="119" t="s" vm="19">
        <v>401</v>
      </c>
    </row>
    <row r="26" spans="1:4">
      <c r="A26" s="56" t="s">
        <v>130</v>
      </c>
      <c r="B26" s="30" t="s">
        <v>56</v>
      </c>
      <c r="C26" s="108" t="s" vm="20">
        <v>401</v>
      </c>
      <c r="D26" s="119" t="s" vm="21">
        <v>401</v>
      </c>
    </row>
    <row r="27" spans="1:4">
      <c r="A27" s="56" t="s">
        <v>130</v>
      </c>
      <c r="B27" s="30" t="s">
        <v>66</v>
      </c>
      <c r="C27" s="108" t="s" vm="22">
        <v>401</v>
      </c>
      <c r="D27" s="119" t="s" vm="23">
        <v>401</v>
      </c>
    </row>
    <row r="28" spans="1:4">
      <c r="A28" s="56" t="s">
        <v>130</v>
      </c>
      <c r="B28" s="30" t="s">
        <v>67</v>
      </c>
      <c r="C28" s="108" t="s" vm="24">
        <v>401</v>
      </c>
      <c r="D28" s="119" t="s" vm="25">
        <v>401</v>
      </c>
    </row>
    <row r="29" spans="1:4">
      <c r="A29" s="56" t="s">
        <v>130</v>
      </c>
      <c r="B29" s="30" t="s">
        <v>68</v>
      </c>
      <c r="C29" s="108" t="s" vm="26">
        <v>401</v>
      </c>
      <c r="D29" s="119" t="s" vm="27">
        <v>401</v>
      </c>
    </row>
    <row r="30" spans="1:4">
      <c r="A30" s="56" t="s">
        <v>130</v>
      </c>
      <c r="B30" s="30" t="s">
        <v>210</v>
      </c>
      <c r="C30" s="108" t="s" vm="28">
        <v>401</v>
      </c>
      <c r="D30" s="119" t="s" vm="29">
        <v>401</v>
      </c>
    </row>
    <row r="31" spans="1:4">
      <c r="A31" s="56" t="s">
        <v>130</v>
      </c>
      <c r="B31" s="30" t="s">
        <v>91</v>
      </c>
      <c r="C31" s="108">
        <f>'לא סחיר - חוזים עתידיים'!I11</f>
        <v>-3.3200400000000001</v>
      </c>
      <c r="D31" s="119">
        <f>C31/$C$42</f>
        <v>-1.3562416177863778E-3</v>
      </c>
    </row>
    <row r="32" spans="1:4">
      <c r="A32" s="56" t="s">
        <v>130</v>
      </c>
      <c r="B32" s="30" t="s">
        <v>69</v>
      </c>
      <c r="C32" s="108" t="s" vm="30">
        <v>401</v>
      </c>
      <c r="D32" s="119" t="s" vm="31">
        <v>401</v>
      </c>
    </row>
    <row r="33" spans="1:4">
      <c r="A33" s="56" t="s">
        <v>130</v>
      </c>
      <c r="B33" s="29" t="s">
        <v>188</v>
      </c>
      <c r="C33" s="108" t="s" vm="32">
        <v>401</v>
      </c>
      <c r="D33" s="119" t="s" vm="33">
        <v>401</v>
      </c>
    </row>
    <row r="34" spans="1:4">
      <c r="A34" s="56" t="s">
        <v>130</v>
      </c>
      <c r="B34" s="29" t="s">
        <v>189</v>
      </c>
      <c r="C34" s="108" t="s" vm="34">
        <v>401</v>
      </c>
      <c r="D34" s="119" t="s" vm="35">
        <v>401</v>
      </c>
    </row>
    <row r="35" spans="1:4">
      <c r="A35" s="56" t="s">
        <v>130</v>
      </c>
      <c r="B35" s="29" t="s">
        <v>190</v>
      </c>
      <c r="C35" s="108" t="s" vm="36">
        <v>401</v>
      </c>
      <c r="D35" s="119" t="s" vm="37">
        <v>401</v>
      </c>
    </row>
    <row r="36" spans="1:4">
      <c r="A36" s="56" t="s">
        <v>130</v>
      </c>
      <c r="B36" s="57" t="s">
        <v>191</v>
      </c>
      <c r="C36" s="108" t="s" vm="38">
        <v>401</v>
      </c>
      <c r="D36" s="119" t="s" vm="39">
        <v>401</v>
      </c>
    </row>
    <row r="37" spans="1:4">
      <c r="A37" s="56" t="s">
        <v>130</v>
      </c>
      <c r="B37" s="29" t="s">
        <v>192</v>
      </c>
      <c r="C37" s="108" t="s" vm="40">
        <v>401</v>
      </c>
      <c r="D37" s="119" t="s" vm="41">
        <v>401</v>
      </c>
    </row>
    <row r="38" spans="1:4">
      <c r="A38" s="56"/>
      <c r="B38" s="70" t="s">
        <v>194</v>
      </c>
      <c r="C38" s="108">
        <v>0</v>
      </c>
      <c r="D38" s="119">
        <f>C38/$C$42</f>
        <v>0</v>
      </c>
    </row>
    <row r="39" spans="1:4">
      <c r="A39" s="56" t="s">
        <v>130</v>
      </c>
      <c r="B39" s="71" t="s">
        <v>195</v>
      </c>
      <c r="C39" s="108" t="s" vm="42">
        <v>401</v>
      </c>
      <c r="D39" s="119" t="s" vm="43">
        <v>401</v>
      </c>
    </row>
    <row r="40" spans="1:4">
      <c r="A40" s="56" t="s">
        <v>130</v>
      </c>
      <c r="B40" s="71" t="s">
        <v>222</v>
      </c>
      <c r="C40" s="108" t="s" vm="44">
        <v>401</v>
      </c>
      <c r="D40" s="119" t="s" vm="45">
        <v>401</v>
      </c>
    </row>
    <row r="41" spans="1:4">
      <c r="A41" s="56" t="s">
        <v>130</v>
      </c>
      <c r="B41" s="71" t="s">
        <v>196</v>
      </c>
      <c r="C41" s="108" t="s" vm="46">
        <v>401</v>
      </c>
      <c r="D41" s="119" t="s" vm="47">
        <v>401</v>
      </c>
    </row>
    <row r="42" spans="1:4">
      <c r="B42" s="71" t="s">
        <v>70</v>
      </c>
      <c r="C42" s="108">
        <f>C38+C10</f>
        <v>2447.9708898911999</v>
      </c>
      <c r="D42" s="119">
        <f>C42/$C$42</f>
        <v>1</v>
      </c>
    </row>
    <row r="43" spans="1:4">
      <c r="A43" s="56" t="s">
        <v>130</v>
      </c>
      <c r="B43" s="71" t="s">
        <v>193</v>
      </c>
      <c r="C43" s="108"/>
      <c r="D43" s="119"/>
    </row>
    <row r="44" spans="1:4">
      <c r="B44" s="6" t="s">
        <v>96</v>
      </c>
    </row>
    <row r="45" spans="1:4">
      <c r="C45" s="77" t="s">
        <v>175</v>
      </c>
      <c r="D45" s="36" t="s">
        <v>90</v>
      </c>
    </row>
    <row r="46" spans="1:4">
      <c r="C46" s="78" t="s">
        <v>1</v>
      </c>
      <c r="D46" s="25" t="s">
        <v>2</v>
      </c>
    </row>
    <row r="47" spans="1:4">
      <c r="C47" s="109" t="s">
        <v>156</v>
      </c>
      <c r="D47" s="110" vm="48">
        <v>2.5729000000000002</v>
      </c>
    </row>
    <row r="48" spans="1:4">
      <c r="C48" s="109" t="s">
        <v>165</v>
      </c>
      <c r="D48" s="110">
        <v>0.92769022502618081</v>
      </c>
    </row>
    <row r="49" spans="2:4">
      <c r="C49" s="109" t="s">
        <v>161</v>
      </c>
      <c r="D49" s="110" vm="49">
        <v>2.7052</v>
      </c>
    </row>
    <row r="50" spans="2:4">
      <c r="B50" s="12"/>
      <c r="C50" s="109" t="s">
        <v>402</v>
      </c>
      <c r="D50" s="110" vm="50">
        <v>3.6494</v>
      </c>
    </row>
    <row r="51" spans="2:4">
      <c r="C51" s="109" t="s">
        <v>154</v>
      </c>
      <c r="D51" s="110" vm="51">
        <v>4.0781999999999998</v>
      </c>
    </row>
    <row r="52" spans="2:4">
      <c r="C52" s="109" t="s">
        <v>155</v>
      </c>
      <c r="D52" s="110" vm="52">
        <v>4.7325999999999997</v>
      </c>
    </row>
    <row r="53" spans="2:4">
      <c r="C53" s="109" t="s">
        <v>157</v>
      </c>
      <c r="D53" s="110">
        <v>0.46267515923566882</v>
      </c>
    </row>
    <row r="54" spans="2:4">
      <c r="C54" s="109" t="s">
        <v>162</v>
      </c>
      <c r="D54" s="110" vm="53">
        <v>3.2778</v>
      </c>
    </row>
    <row r="55" spans="2:4">
      <c r="C55" s="109" t="s">
        <v>163</v>
      </c>
      <c r="D55" s="110">
        <v>0.18716729107296534</v>
      </c>
    </row>
    <row r="56" spans="2:4">
      <c r="C56" s="109" t="s">
        <v>160</v>
      </c>
      <c r="D56" s="110" vm="54">
        <v>0.54620000000000002</v>
      </c>
    </row>
    <row r="57" spans="2:4">
      <c r="C57" s="109" t="s">
        <v>403</v>
      </c>
      <c r="D57" s="110">
        <v>2.4723023999999998</v>
      </c>
    </row>
    <row r="58" spans="2:4">
      <c r="C58" s="109" t="s">
        <v>159</v>
      </c>
      <c r="D58" s="110" vm="55">
        <v>0.39090000000000003</v>
      </c>
    </row>
    <row r="59" spans="2:4">
      <c r="C59" s="109" t="s">
        <v>152</v>
      </c>
      <c r="D59" s="110" vm="56">
        <v>3.6320000000000001</v>
      </c>
    </row>
    <row r="60" spans="2:4">
      <c r="C60" s="109" t="s">
        <v>166</v>
      </c>
      <c r="D60" s="110" vm="57">
        <v>0.24929999999999999</v>
      </c>
    </row>
    <row r="61" spans="2:4">
      <c r="C61" s="109" t="s">
        <v>404</v>
      </c>
      <c r="D61" s="110" vm="58">
        <v>0.42030000000000001</v>
      </c>
    </row>
    <row r="62" spans="2:4">
      <c r="C62" s="109" t="s">
        <v>405</v>
      </c>
      <c r="D62" s="110">
        <v>5.533464356993769E-2</v>
      </c>
    </row>
    <row r="63" spans="2:4">
      <c r="C63" s="109" t="s">
        <v>153</v>
      </c>
      <c r="D63" s="11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168</v>
      </c>
      <c r="C1" s="80" t="s" vm="1">
        <v>237</v>
      </c>
    </row>
    <row r="2" spans="2:60">
      <c r="B2" s="58" t="s">
        <v>167</v>
      </c>
      <c r="C2" s="80" t="s">
        <v>238</v>
      </c>
    </row>
    <row r="3" spans="2:60">
      <c r="B3" s="58" t="s">
        <v>169</v>
      </c>
      <c r="C3" s="80" t="s">
        <v>239</v>
      </c>
    </row>
    <row r="4" spans="2:60">
      <c r="B4" s="58" t="s">
        <v>170</v>
      </c>
      <c r="C4" s="80">
        <v>2149</v>
      </c>
    </row>
    <row r="6" spans="2:60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0" ht="26.25" customHeight="1">
      <c r="B7" s="143" t="s">
        <v>79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H7" s="3"/>
    </row>
    <row r="8" spans="2:60" s="3" customFormat="1" ht="78.75">
      <c r="B8" s="23" t="s">
        <v>104</v>
      </c>
      <c r="C8" s="31" t="s">
        <v>36</v>
      </c>
      <c r="D8" s="31" t="s">
        <v>108</v>
      </c>
      <c r="E8" s="31" t="s">
        <v>48</v>
      </c>
      <c r="F8" s="31" t="s">
        <v>88</v>
      </c>
      <c r="G8" s="31" t="s">
        <v>221</v>
      </c>
      <c r="H8" s="31" t="s">
        <v>220</v>
      </c>
      <c r="I8" s="31" t="s">
        <v>47</v>
      </c>
      <c r="J8" s="31" t="s">
        <v>46</v>
      </c>
      <c r="K8" s="31" t="s">
        <v>171</v>
      </c>
      <c r="L8" s="31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168</v>
      </c>
      <c r="C1" s="80" t="s" vm="1">
        <v>237</v>
      </c>
    </row>
    <row r="2" spans="2:61">
      <c r="B2" s="58" t="s">
        <v>167</v>
      </c>
      <c r="C2" s="80" t="s">
        <v>238</v>
      </c>
    </row>
    <row r="3" spans="2:61">
      <c r="B3" s="58" t="s">
        <v>169</v>
      </c>
      <c r="C3" s="80" t="s">
        <v>239</v>
      </c>
    </row>
    <row r="4" spans="2:61">
      <c r="B4" s="58" t="s">
        <v>170</v>
      </c>
      <c r="C4" s="80">
        <v>2149</v>
      </c>
    </row>
    <row r="6" spans="2:61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1" ht="26.25" customHeight="1">
      <c r="B7" s="143" t="s">
        <v>80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I7" s="3"/>
    </row>
    <row r="8" spans="2:61" s="3" customFormat="1" ht="78.75">
      <c r="B8" s="23" t="s">
        <v>104</v>
      </c>
      <c r="C8" s="31" t="s">
        <v>36</v>
      </c>
      <c r="D8" s="31" t="s">
        <v>108</v>
      </c>
      <c r="E8" s="31" t="s">
        <v>48</v>
      </c>
      <c r="F8" s="31" t="s">
        <v>88</v>
      </c>
      <c r="G8" s="31" t="s">
        <v>221</v>
      </c>
      <c r="H8" s="31" t="s">
        <v>220</v>
      </c>
      <c r="I8" s="31" t="s">
        <v>47</v>
      </c>
      <c r="J8" s="31" t="s">
        <v>46</v>
      </c>
      <c r="K8" s="31" t="s">
        <v>171</v>
      </c>
      <c r="L8" s="32" t="s">
        <v>173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168</v>
      </c>
      <c r="C1" s="80" t="s" vm="1">
        <v>237</v>
      </c>
    </row>
    <row r="2" spans="1:60">
      <c r="B2" s="58" t="s">
        <v>167</v>
      </c>
      <c r="C2" s="80" t="s">
        <v>238</v>
      </c>
    </row>
    <row r="3" spans="1:60">
      <c r="B3" s="58" t="s">
        <v>169</v>
      </c>
      <c r="C3" s="80" t="s">
        <v>239</v>
      </c>
    </row>
    <row r="4" spans="1:60">
      <c r="B4" s="58" t="s">
        <v>170</v>
      </c>
      <c r="C4" s="80">
        <v>2149</v>
      </c>
    </row>
    <row r="6" spans="1:60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5"/>
      <c r="BD6" s="1" t="s">
        <v>109</v>
      </c>
      <c r="BF6" s="1" t="s">
        <v>176</v>
      </c>
      <c r="BH6" s="3" t="s">
        <v>153</v>
      </c>
    </row>
    <row r="7" spans="1:60" ht="26.25" customHeight="1">
      <c r="B7" s="143" t="s">
        <v>81</v>
      </c>
      <c r="C7" s="144"/>
      <c r="D7" s="144"/>
      <c r="E7" s="144"/>
      <c r="F7" s="144"/>
      <c r="G7" s="144"/>
      <c r="H7" s="144"/>
      <c r="I7" s="144"/>
      <c r="J7" s="144"/>
      <c r="K7" s="145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104</v>
      </c>
      <c r="C8" s="31" t="s">
        <v>36</v>
      </c>
      <c r="D8" s="31" t="s">
        <v>108</v>
      </c>
      <c r="E8" s="31" t="s">
        <v>48</v>
      </c>
      <c r="F8" s="31" t="s">
        <v>88</v>
      </c>
      <c r="G8" s="31" t="s">
        <v>221</v>
      </c>
      <c r="H8" s="31" t="s">
        <v>220</v>
      </c>
      <c r="I8" s="31" t="s">
        <v>47</v>
      </c>
      <c r="J8" s="31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33" t="s">
        <v>20</v>
      </c>
      <c r="K9" s="59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118</v>
      </c>
      <c r="BE13" s="1" t="s">
        <v>136</v>
      </c>
      <c r="BG13" s="1" t="s">
        <v>158</v>
      </c>
    </row>
    <row r="14" spans="1:60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115</v>
      </c>
      <c r="BE14" s="1" t="s">
        <v>137</v>
      </c>
      <c r="BG14" s="1" t="s">
        <v>160</v>
      </c>
    </row>
    <row r="15" spans="1:60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122</v>
      </c>
      <c r="BE17" s="1" t="s">
        <v>139</v>
      </c>
      <c r="BG17" s="1" t="s">
        <v>164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110</v>
      </c>
      <c r="BF18" s="1" t="s">
        <v>140</v>
      </c>
      <c r="BH18" s="1" t="s">
        <v>27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123</v>
      </c>
      <c r="BF19" s="1" t="s">
        <v>141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128</v>
      </c>
      <c r="BF20" s="1" t="s">
        <v>142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113</v>
      </c>
      <c r="BE21" s="1" t="s">
        <v>129</v>
      </c>
      <c r="BF21" s="1" t="s">
        <v>143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119</v>
      </c>
      <c r="BF22" s="1" t="s">
        <v>144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27</v>
      </c>
      <c r="BE23" s="1" t="s">
        <v>120</v>
      </c>
      <c r="BF23" s="1" t="s">
        <v>179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182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145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146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181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147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148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180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27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168</v>
      </c>
      <c r="C1" s="80" t="s" vm="1">
        <v>237</v>
      </c>
    </row>
    <row r="2" spans="2:81">
      <c r="B2" s="58" t="s">
        <v>167</v>
      </c>
      <c r="C2" s="80" t="s">
        <v>238</v>
      </c>
    </row>
    <row r="3" spans="2:81">
      <c r="B3" s="58" t="s">
        <v>169</v>
      </c>
      <c r="C3" s="80" t="s">
        <v>239</v>
      </c>
      <c r="E3" s="2"/>
    </row>
    <row r="4" spans="2:81">
      <c r="B4" s="58" t="s">
        <v>170</v>
      </c>
      <c r="C4" s="80">
        <v>2149</v>
      </c>
    </row>
    <row r="6" spans="2:81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81" ht="26.25" customHeight="1">
      <c r="B7" s="143" t="s">
        <v>82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81" s="3" customFormat="1" ht="47.25">
      <c r="B8" s="23" t="s">
        <v>104</v>
      </c>
      <c r="C8" s="31" t="s">
        <v>36</v>
      </c>
      <c r="D8" s="14" t="s">
        <v>39</v>
      </c>
      <c r="E8" s="31" t="s">
        <v>15</v>
      </c>
      <c r="F8" s="31" t="s">
        <v>49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47</v>
      </c>
      <c r="O8" s="31" t="s">
        <v>46</v>
      </c>
      <c r="P8" s="31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33" t="s">
        <v>224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168</v>
      </c>
      <c r="C1" s="80" t="s" vm="1">
        <v>237</v>
      </c>
    </row>
    <row r="2" spans="2:72">
      <c r="B2" s="58" t="s">
        <v>167</v>
      </c>
      <c r="C2" s="80" t="s">
        <v>238</v>
      </c>
    </row>
    <row r="3" spans="2:72">
      <c r="B3" s="58" t="s">
        <v>169</v>
      </c>
      <c r="C3" s="80" t="s">
        <v>239</v>
      </c>
    </row>
    <row r="4" spans="2:72">
      <c r="B4" s="58" t="s">
        <v>170</v>
      </c>
      <c r="C4" s="80">
        <v>2149</v>
      </c>
    </row>
    <row r="6" spans="2:72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72" ht="26.25" customHeight="1">
      <c r="B7" s="143" t="s">
        <v>73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72" s="3" customFormat="1" ht="78.75">
      <c r="B8" s="23" t="s">
        <v>104</v>
      </c>
      <c r="C8" s="31" t="s">
        <v>36</v>
      </c>
      <c r="D8" s="31" t="s">
        <v>15</v>
      </c>
      <c r="E8" s="31" t="s">
        <v>49</v>
      </c>
      <c r="F8" s="31" t="s">
        <v>89</v>
      </c>
      <c r="G8" s="31" t="s">
        <v>18</v>
      </c>
      <c r="H8" s="31" t="s">
        <v>88</v>
      </c>
      <c r="I8" s="31" t="s">
        <v>17</v>
      </c>
      <c r="J8" s="31" t="s">
        <v>19</v>
      </c>
      <c r="K8" s="31" t="s">
        <v>221</v>
      </c>
      <c r="L8" s="31" t="s">
        <v>220</v>
      </c>
      <c r="M8" s="31" t="s">
        <v>97</v>
      </c>
      <c r="N8" s="31" t="s">
        <v>46</v>
      </c>
      <c r="O8" s="31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228</v>
      </c>
      <c r="L9" s="33"/>
      <c r="M9" s="33" t="s">
        <v>224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227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168</v>
      </c>
      <c r="C1" s="80" t="s" vm="1">
        <v>237</v>
      </c>
    </row>
    <row r="2" spans="2:65">
      <c r="B2" s="58" t="s">
        <v>167</v>
      </c>
      <c r="C2" s="80" t="s">
        <v>238</v>
      </c>
    </row>
    <row r="3" spans="2:65">
      <c r="B3" s="58" t="s">
        <v>169</v>
      </c>
      <c r="C3" s="80" t="s">
        <v>239</v>
      </c>
    </row>
    <row r="4" spans="2:65">
      <c r="B4" s="58" t="s">
        <v>170</v>
      </c>
      <c r="C4" s="80">
        <v>2149</v>
      </c>
    </row>
    <row r="6" spans="2:65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65" ht="26.25" customHeight="1">
      <c r="B7" s="143" t="s">
        <v>74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65" s="3" customFormat="1" ht="78.75">
      <c r="B8" s="23" t="s">
        <v>104</v>
      </c>
      <c r="C8" s="31" t="s">
        <v>36</v>
      </c>
      <c r="D8" s="31" t="s">
        <v>106</v>
      </c>
      <c r="E8" s="31" t="s">
        <v>105</v>
      </c>
      <c r="F8" s="31" t="s">
        <v>48</v>
      </c>
      <c r="G8" s="31" t="s">
        <v>15</v>
      </c>
      <c r="H8" s="31" t="s">
        <v>49</v>
      </c>
      <c r="I8" s="31" t="s">
        <v>89</v>
      </c>
      <c r="J8" s="31" t="s">
        <v>18</v>
      </c>
      <c r="K8" s="31" t="s">
        <v>88</v>
      </c>
      <c r="L8" s="31" t="s">
        <v>17</v>
      </c>
      <c r="M8" s="73" t="s">
        <v>19</v>
      </c>
      <c r="N8" s="31" t="s">
        <v>221</v>
      </c>
      <c r="O8" s="31" t="s">
        <v>220</v>
      </c>
      <c r="P8" s="31" t="s">
        <v>97</v>
      </c>
      <c r="Q8" s="31" t="s">
        <v>46</v>
      </c>
      <c r="R8" s="31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1" t="s">
        <v>102</v>
      </c>
      <c r="S10" s="21" t="s">
        <v>174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168</v>
      </c>
      <c r="C1" s="80" t="s" vm="1">
        <v>237</v>
      </c>
    </row>
    <row r="2" spans="2:81">
      <c r="B2" s="58" t="s">
        <v>167</v>
      </c>
      <c r="C2" s="80" t="s">
        <v>238</v>
      </c>
    </row>
    <row r="3" spans="2:81">
      <c r="B3" s="58" t="s">
        <v>169</v>
      </c>
      <c r="C3" s="80" t="s">
        <v>239</v>
      </c>
    </row>
    <row r="4" spans="2:81">
      <c r="B4" s="58" t="s">
        <v>170</v>
      </c>
      <c r="C4" s="80">
        <v>2149</v>
      </c>
    </row>
    <row r="6" spans="2:81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81" ht="26.25" customHeight="1">
      <c r="B7" s="143" t="s">
        <v>75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81" s="3" customFormat="1" ht="78.75">
      <c r="B8" s="23" t="s">
        <v>104</v>
      </c>
      <c r="C8" s="31" t="s">
        <v>36</v>
      </c>
      <c r="D8" s="31" t="s">
        <v>106</v>
      </c>
      <c r="E8" s="31" t="s">
        <v>105</v>
      </c>
      <c r="F8" s="31" t="s">
        <v>48</v>
      </c>
      <c r="G8" s="31" t="s">
        <v>15</v>
      </c>
      <c r="H8" s="31" t="s">
        <v>49</v>
      </c>
      <c r="I8" s="31" t="s">
        <v>89</v>
      </c>
      <c r="J8" s="31" t="s">
        <v>18</v>
      </c>
      <c r="K8" s="31" t="s">
        <v>88</v>
      </c>
      <c r="L8" s="31" t="s">
        <v>17</v>
      </c>
      <c r="M8" s="73" t="s">
        <v>19</v>
      </c>
      <c r="N8" s="73" t="s">
        <v>221</v>
      </c>
      <c r="O8" s="31" t="s">
        <v>220</v>
      </c>
      <c r="P8" s="31" t="s">
        <v>97</v>
      </c>
      <c r="Q8" s="31" t="s">
        <v>46</v>
      </c>
      <c r="R8" s="31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21" t="s">
        <v>102</v>
      </c>
      <c r="S10" s="21" t="s">
        <v>174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168</v>
      </c>
      <c r="C1" s="80" t="s" vm="1">
        <v>237</v>
      </c>
    </row>
    <row r="2" spans="2:98">
      <c r="B2" s="58" t="s">
        <v>167</v>
      </c>
      <c r="C2" s="80" t="s">
        <v>238</v>
      </c>
    </row>
    <row r="3" spans="2:98">
      <c r="B3" s="58" t="s">
        <v>169</v>
      </c>
      <c r="C3" s="80" t="s">
        <v>239</v>
      </c>
    </row>
    <row r="4" spans="2:98">
      <c r="B4" s="58" t="s">
        <v>170</v>
      </c>
      <c r="C4" s="80">
        <v>2149</v>
      </c>
    </row>
    <row r="6" spans="2:98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</row>
    <row r="7" spans="2:98" ht="26.25" customHeight="1">
      <c r="B7" s="143" t="s">
        <v>76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98" s="3" customFormat="1" ht="78.75">
      <c r="B8" s="23" t="s">
        <v>104</v>
      </c>
      <c r="C8" s="31" t="s">
        <v>36</v>
      </c>
      <c r="D8" s="31" t="s">
        <v>106</v>
      </c>
      <c r="E8" s="31" t="s">
        <v>105</v>
      </c>
      <c r="F8" s="31" t="s">
        <v>48</v>
      </c>
      <c r="G8" s="31" t="s">
        <v>88</v>
      </c>
      <c r="H8" s="31" t="s">
        <v>221</v>
      </c>
      <c r="I8" s="31" t="s">
        <v>220</v>
      </c>
      <c r="J8" s="31" t="s">
        <v>97</v>
      </c>
      <c r="K8" s="31" t="s">
        <v>46</v>
      </c>
      <c r="L8" s="31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228</v>
      </c>
      <c r="I9" s="33"/>
      <c r="J9" s="33" t="s">
        <v>224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168</v>
      </c>
      <c r="C1" s="80" t="s" vm="1">
        <v>237</v>
      </c>
    </row>
    <row r="2" spans="2:55">
      <c r="B2" s="58" t="s">
        <v>167</v>
      </c>
      <c r="C2" s="80" t="s">
        <v>238</v>
      </c>
    </row>
    <row r="3" spans="2:55">
      <c r="B3" s="58" t="s">
        <v>169</v>
      </c>
      <c r="C3" s="80" t="s">
        <v>239</v>
      </c>
    </row>
    <row r="4" spans="2:55">
      <c r="B4" s="58" t="s">
        <v>170</v>
      </c>
      <c r="C4" s="80">
        <v>2149</v>
      </c>
    </row>
    <row r="6" spans="2:55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5" ht="26.25" customHeight="1">
      <c r="B7" s="143" t="s">
        <v>83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5" s="3" customFormat="1" ht="78.75">
      <c r="B8" s="23" t="s">
        <v>104</v>
      </c>
      <c r="C8" s="31" t="s">
        <v>36</v>
      </c>
      <c r="D8" s="31" t="s">
        <v>88</v>
      </c>
      <c r="E8" s="31" t="s">
        <v>89</v>
      </c>
      <c r="F8" s="31" t="s">
        <v>221</v>
      </c>
      <c r="G8" s="31" t="s">
        <v>220</v>
      </c>
      <c r="H8" s="31" t="s">
        <v>97</v>
      </c>
      <c r="I8" s="31" t="s">
        <v>46</v>
      </c>
      <c r="J8" s="31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228</v>
      </c>
      <c r="G9" s="33"/>
      <c r="H9" s="33" t="s">
        <v>224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219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227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168</v>
      </c>
      <c r="C1" s="80" t="s" vm="1">
        <v>237</v>
      </c>
    </row>
    <row r="2" spans="2:59">
      <c r="B2" s="58" t="s">
        <v>167</v>
      </c>
      <c r="C2" s="80" t="s">
        <v>238</v>
      </c>
    </row>
    <row r="3" spans="2:59">
      <c r="B3" s="58" t="s">
        <v>169</v>
      </c>
      <c r="C3" s="80" t="s">
        <v>239</v>
      </c>
    </row>
    <row r="4" spans="2:59">
      <c r="B4" s="58" t="s">
        <v>170</v>
      </c>
      <c r="C4" s="80">
        <v>2149</v>
      </c>
    </row>
    <row r="6" spans="2:59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9" ht="26.25" customHeight="1">
      <c r="B7" s="143" t="s">
        <v>84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9" s="3" customFormat="1" ht="78.75">
      <c r="B8" s="23" t="s">
        <v>104</v>
      </c>
      <c r="C8" s="31" t="s">
        <v>36</v>
      </c>
      <c r="D8" s="31" t="s">
        <v>48</v>
      </c>
      <c r="E8" s="31" t="s">
        <v>88</v>
      </c>
      <c r="F8" s="31" t="s">
        <v>89</v>
      </c>
      <c r="G8" s="31" t="s">
        <v>221</v>
      </c>
      <c r="H8" s="31" t="s">
        <v>220</v>
      </c>
      <c r="I8" s="31" t="s">
        <v>97</v>
      </c>
      <c r="J8" s="31" t="s">
        <v>46</v>
      </c>
      <c r="K8" s="31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6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6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6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71</v>
      </c>
      <c r="C6" s="14" t="s">
        <v>36</v>
      </c>
      <c r="E6" s="14" t="s">
        <v>105</v>
      </c>
      <c r="I6" s="14" t="s">
        <v>15</v>
      </c>
      <c r="J6" s="14" t="s">
        <v>49</v>
      </c>
      <c r="M6" s="14" t="s">
        <v>88</v>
      </c>
      <c r="Q6" s="14" t="s">
        <v>17</v>
      </c>
      <c r="R6" s="14" t="s">
        <v>19</v>
      </c>
      <c r="U6" s="14" t="s">
        <v>47</v>
      </c>
      <c r="W6" s="15" t="s">
        <v>45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73</v>
      </c>
      <c r="C8" s="31" t="s">
        <v>36</v>
      </c>
      <c r="D8" s="31" t="s">
        <v>108</v>
      </c>
      <c r="I8" s="31" t="s">
        <v>15</v>
      </c>
      <c r="J8" s="31" t="s">
        <v>49</v>
      </c>
      <c r="K8" s="31" t="s">
        <v>89</v>
      </c>
      <c r="L8" s="31" t="s">
        <v>18</v>
      </c>
      <c r="M8" s="31" t="s">
        <v>88</v>
      </c>
      <c r="Q8" s="31" t="s">
        <v>17</v>
      </c>
      <c r="R8" s="31" t="s">
        <v>19</v>
      </c>
      <c r="S8" s="31" t="s">
        <v>0</v>
      </c>
      <c r="T8" s="31" t="s">
        <v>92</v>
      </c>
      <c r="U8" s="31" t="s">
        <v>47</v>
      </c>
      <c r="V8" s="31" t="s">
        <v>46</v>
      </c>
      <c r="W8" s="32" t="s">
        <v>99</v>
      </c>
    </row>
    <row r="9" spans="2:25" ht="31.5">
      <c r="B9" s="50" t="str">
        <f>'תעודות חוב מסחריות '!B7:T7</f>
        <v>2. תעודות חוב מסחריות</v>
      </c>
      <c r="C9" s="14" t="s">
        <v>36</v>
      </c>
      <c r="D9" s="14" t="s">
        <v>108</v>
      </c>
      <c r="E9" s="43" t="s">
        <v>105</v>
      </c>
      <c r="G9" s="14" t="s">
        <v>48</v>
      </c>
      <c r="I9" s="14" t="s">
        <v>15</v>
      </c>
      <c r="J9" s="14" t="s">
        <v>49</v>
      </c>
      <c r="K9" s="14" t="s">
        <v>89</v>
      </c>
      <c r="L9" s="14" t="s">
        <v>18</v>
      </c>
      <c r="M9" s="14" t="s">
        <v>88</v>
      </c>
      <c r="Q9" s="14" t="s">
        <v>17</v>
      </c>
      <c r="R9" s="14" t="s">
        <v>19</v>
      </c>
      <c r="S9" s="14" t="s">
        <v>0</v>
      </c>
      <c r="T9" s="14" t="s">
        <v>92</v>
      </c>
      <c r="U9" s="14" t="s">
        <v>47</v>
      </c>
      <c r="V9" s="14" t="s">
        <v>46</v>
      </c>
      <c r="W9" s="40" t="s">
        <v>99</v>
      </c>
    </row>
    <row r="10" spans="2:25" ht="31.5">
      <c r="B10" s="50" t="str">
        <f>'אג"ח קונצרני'!B7:U7</f>
        <v>3. אג"ח קונצרני</v>
      </c>
      <c r="C10" s="31" t="s">
        <v>36</v>
      </c>
      <c r="D10" s="14" t="s">
        <v>108</v>
      </c>
      <c r="E10" s="43" t="s">
        <v>105</v>
      </c>
      <c r="G10" s="31" t="s">
        <v>48</v>
      </c>
      <c r="I10" s="31" t="s">
        <v>15</v>
      </c>
      <c r="J10" s="31" t="s">
        <v>49</v>
      </c>
      <c r="K10" s="31" t="s">
        <v>89</v>
      </c>
      <c r="L10" s="31" t="s">
        <v>18</v>
      </c>
      <c r="M10" s="31" t="s">
        <v>88</v>
      </c>
      <c r="Q10" s="31" t="s">
        <v>17</v>
      </c>
      <c r="R10" s="31" t="s">
        <v>19</v>
      </c>
      <c r="S10" s="31" t="s">
        <v>0</v>
      </c>
      <c r="T10" s="31" t="s">
        <v>92</v>
      </c>
      <c r="U10" s="31" t="s">
        <v>47</v>
      </c>
      <c r="V10" s="14" t="s">
        <v>46</v>
      </c>
      <c r="W10" s="32" t="s">
        <v>99</v>
      </c>
    </row>
    <row r="11" spans="2:25" ht="31.5">
      <c r="B11" s="50" t="str">
        <f>מניות!B7</f>
        <v>4. מניות</v>
      </c>
      <c r="C11" s="31" t="s">
        <v>36</v>
      </c>
      <c r="D11" s="14" t="s">
        <v>108</v>
      </c>
      <c r="E11" s="43" t="s">
        <v>105</v>
      </c>
      <c r="H11" s="31" t="s">
        <v>88</v>
      </c>
      <c r="S11" s="31" t="s">
        <v>0</v>
      </c>
      <c r="T11" s="14" t="s">
        <v>92</v>
      </c>
      <c r="U11" s="14" t="s">
        <v>47</v>
      </c>
      <c r="V11" s="14" t="s">
        <v>46</v>
      </c>
      <c r="W11" s="15" t="s">
        <v>99</v>
      </c>
    </row>
    <row r="12" spans="2:25" ht="31.5">
      <c r="B12" s="50" t="str">
        <f>'תעודות סל'!B7:N7</f>
        <v>5. תעודות סל</v>
      </c>
      <c r="C12" s="31" t="s">
        <v>36</v>
      </c>
      <c r="D12" s="14" t="s">
        <v>108</v>
      </c>
      <c r="E12" s="43" t="s">
        <v>105</v>
      </c>
      <c r="H12" s="31" t="s">
        <v>88</v>
      </c>
      <c r="S12" s="31" t="s">
        <v>0</v>
      </c>
      <c r="T12" s="31" t="s">
        <v>92</v>
      </c>
      <c r="U12" s="31" t="s">
        <v>47</v>
      </c>
      <c r="V12" s="31" t="s">
        <v>46</v>
      </c>
      <c r="W12" s="32" t="s">
        <v>99</v>
      </c>
    </row>
    <row r="13" spans="2:25" ht="31.5">
      <c r="B13" s="50" t="str">
        <f>'קרנות נאמנות'!B7:O7</f>
        <v>6. קרנות נאמנות</v>
      </c>
      <c r="C13" s="31" t="s">
        <v>36</v>
      </c>
      <c r="D13" s="31" t="s">
        <v>108</v>
      </c>
      <c r="G13" s="31" t="s">
        <v>48</v>
      </c>
      <c r="H13" s="31" t="s">
        <v>88</v>
      </c>
      <c r="S13" s="31" t="s">
        <v>0</v>
      </c>
      <c r="T13" s="31" t="s">
        <v>92</v>
      </c>
      <c r="U13" s="31" t="s">
        <v>47</v>
      </c>
      <c r="V13" s="31" t="s">
        <v>46</v>
      </c>
      <c r="W13" s="32" t="s">
        <v>99</v>
      </c>
    </row>
    <row r="14" spans="2:25" ht="31.5">
      <c r="B14" s="50" t="str">
        <f>'כתבי אופציה'!B7:L7</f>
        <v>7. כתבי אופציה</v>
      </c>
      <c r="C14" s="31" t="s">
        <v>36</v>
      </c>
      <c r="D14" s="31" t="s">
        <v>108</v>
      </c>
      <c r="G14" s="31" t="s">
        <v>48</v>
      </c>
      <c r="H14" s="31" t="s">
        <v>88</v>
      </c>
      <c r="S14" s="31" t="s">
        <v>0</v>
      </c>
      <c r="T14" s="31" t="s">
        <v>92</v>
      </c>
      <c r="U14" s="31" t="s">
        <v>47</v>
      </c>
      <c r="V14" s="31" t="s">
        <v>46</v>
      </c>
      <c r="W14" s="32" t="s">
        <v>99</v>
      </c>
    </row>
    <row r="15" spans="2:25" ht="31.5">
      <c r="B15" s="50" t="str">
        <f>אופציות!B7</f>
        <v>8. אופציות</v>
      </c>
      <c r="C15" s="31" t="s">
        <v>36</v>
      </c>
      <c r="D15" s="31" t="s">
        <v>108</v>
      </c>
      <c r="G15" s="31" t="s">
        <v>48</v>
      </c>
      <c r="H15" s="31" t="s">
        <v>88</v>
      </c>
      <c r="S15" s="31" t="s">
        <v>0</v>
      </c>
      <c r="T15" s="31" t="s">
        <v>92</v>
      </c>
      <c r="U15" s="31" t="s">
        <v>47</v>
      </c>
      <c r="V15" s="31" t="s">
        <v>46</v>
      </c>
      <c r="W15" s="32" t="s">
        <v>99</v>
      </c>
    </row>
    <row r="16" spans="2:25" ht="31.5">
      <c r="B16" s="50" t="str">
        <f>'חוזים עתידיים'!B7:I7</f>
        <v>9. חוזים עתידיים</v>
      </c>
      <c r="C16" s="31" t="s">
        <v>36</v>
      </c>
      <c r="D16" s="31" t="s">
        <v>108</v>
      </c>
      <c r="G16" s="31" t="s">
        <v>48</v>
      </c>
      <c r="H16" s="31" t="s">
        <v>88</v>
      </c>
      <c r="S16" s="31" t="s">
        <v>0</v>
      </c>
      <c r="T16" s="32" t="s">
        <v>92</v>
      </c>
    </row>
    <row r="17" spans="2:25" ht="31.5">
      <c r="B17" s="50" t="str">
        <f>'מוצרים מובנים'!B7:Q7</f>
        <v>10. מוצרים מובנים</v>
      </c>
      <c r="C17" s="31" t="s">
        <v>36</v>
      </c>
      <c r="F17" s="14" t="s">
        <v>39</v>
      </c>
      <c r="I17" s="31" t="s">
        <v>15</v>
      </c>
      <c r="J17" s="31" t="s">
        <v>49</v>
      </c>
      <c r="K17" s="31" t="s">
        <v>89</v>
      </c>
      <c r="L17" s="31" t="s">
        <v>18</v>
      </c>
      <c r="M17" s="31" t="s">
        <v>88</v>
      </c>
      <c r="Q17" s="31" t="s">
        <v>17</v>
      </c>
      <c r="R17" s="31" t="s">
        <v>19</v>
      </c>
      <c r="S17" s="31" t="s">
        <v>0</v>
      </c>
      <c r="T17" s="31" t="s">
        <v>92</v>
      </c>
      <c r="U17" s="31" t="s">
        <v>47</v>
      </c>
      <c r="V17" s="31" t="s">
        <v>46</v>
      </c>
      <c r="W17" s="32" t="s">
        <v>99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36</v>
      </c>
      <c r="I19" s="31" t="s">
        <v>15</v>
      </c>
      <c r="J19" s="31" t="s">
        <v>49</v>
      </c>
      <c r="K19" s="31" t="s">
        <v>89</v>
      </c>
      <c r="L19" s="31" t="s">
        <v>18</v>
      </c>
      <c r="M19" s="31" t="s">
        <v>88</v>
      </c>
      <c r="Q19" s="31" t="s">
        <v>17</v>
      </c>
      <c r="R19" s="31" t="s">
        <v>19</v>
      </c>
      <c r="S19" s="31" t="s">
        <v>0</v>
      </c>
      <c r="T19" s="31" t="s">
        <v>92</v>
      </c>
      <c r="U19" s="31" t="s">
        <v>97</v>
      </c>
      <c r="V19" s="31" t="s">
        <v>46</v>
      </c>
      <c r="W19" s="32" t="s">
        <v>99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36</v>
      </c>
      <c r="D20" s="43" t="s">
        <v>106</v>
      </c>
      <c r="E20" s="43" t="s">
        <v>105</v>
      </c>
      <c r="G20" s="31" t="s">
        <v>48</v>
      </c>
      <c r="I20" s="31" t="s">
        <v>15</v>
      </c>
      <c r="J20" s="31" t="s">
        <v>49</v>
      </c>
      <c r="K20" s="31" t="s">
        <v>89</v>
      </c>
      <c r="L20" s="31" t="s">
        <v>18</v>
      </c>
      <c r="M20" s="31" t="s">
        <v>88</v>
      </c>
      <c r="Q20" s="31" t="s">
        <v>17</v>
      </c>
      <c r="R20" s="31" t="s">
        <v>19</v>
      </c>
      <c r="S20" s="31" t="s">
        <v>0</v>
      </c>
      <c r="T20" s="31" t="s">
        <v>92</v>
      </c>
      <c r="U20" s="31" t="s">
        <v>97</v>
      </c>
      <c r="V20" s="31" t="s">
        <v>46</v>
      </c>
      <c r="W20" s="32" t="s">
        <v>99</v>
      </c>
    </row>
    <row r="21" spans="2:25" ht="31.5">
      <c r="B21" s="50" t="str">
        <f>'לא סחיר - אג"ח קונצרני'!B7:S7</f>
        <v>3. אג"ח קונצרני</v>
      </c>
      <c r="C21" s="31" t="s">
        <v>36</v>
      </c>
      <c r="D21" s="43" t="s">
        <v>106</v>
      </c>
      <c r="E21" s="43" t="s">
        <v>105</v>
      </c>
      <c r="G21" s="31" t="s">
        <v>48</v>
      </c>
      <c r="I21" s="31" t="s">
        <v>15</v>
      </c>
      <c r="J21" s="31" t="s">
        <v>49</v>
      </c>
      <c r="K21" s="31" t="s">
        <v>89</v>
      </c>
      <c r="L21" s="31" t="s">
        <v>18</v>
      </c>
      <c r="M21" s="31" t="s">
        <v>88</v>
      </c>
      <c r="Q21" s="31" t="s">
        <v>17</v>
      </c>
      <c r="R21" s="31" t="s">
        <v>19</v>
      </c>
      <c r="S21" s="31" t="s">
        <v>0</v>
      </c>
      <c r="T21" s="31" t="s">
        <v>92</v>
      </c>
      <c r="U21" s="31" t="s">
        <v>97</v>
      </c>
      <c r="V21" s="31" t="s">
        <v>46</v>
      </c>
      <c r="W21" s="32" t="s">
        <v>99</v>
      </c>
    </row>
    <row r="22" spans="2:25" ht="31.5">
      <c r="B22" s="50" t="str">
        <f>'לא סחיר - מניות'!B7:M7</f>
        <v>4. מניות</v>
      </c>
      <c r="C22" s="31" t="s">
        <v>36</v>
      </c>
      <c r="D22" s="43" t="s">
        <v>106</v>
      </c>
      <c r="E22" s="43" t="s">
        <v>105</v>
      </c>
      <c r="G22" s="31" t="s">
        <v>48</v>
      </c>
      <c r="H22" s="31" t="s">
        <v>88</v>
      </c>
      <c r="S22" s="31" t="s">
        <v>0</v>
      </c>
      <c r="T22" s="31" t="s">
        <v>92</v>
      </c>
      <c r="U22" s="31" t="s">
        <v>97</v>
      </c>
      <c r="V22" s="31" t="s">
        <v>46</v>
      </c>
      <c r="W22" s="32" t="s">
        <v>99</v>
      </c>
    </row>
    <row r="23" spans="2:25" ht="31.5">
      <c r="B23" s="50" t="str">
        <f>'לא סחיר - קרנות השקעה'!B7:K7</f>
        <v>5. קרנות השקעה</v>
      </c>
      <c r="C23" s="31" t="s">
        <v>36</v>
      </c>
      <c r="G23" s="31" t="s">
        <v>48</v>
      </c>
      <c r="H23" s="31" t="s">
        <v>88</v>
      </c>
      <c r="K23" s="31" t="s">
        <v>89</v>
      </c>
      <c r="S23" s="31" t="s">
        <v>0</v>
      </c>
      <c r="T23" s="31" t="s">
        <v>92</v>
      </c>
      <c r="U23" s="31" t="s">
        <v>97</v>
      </c>
      <c r="V23" s="31" t="s">
        <v>46</v>
      </c>
      <c r="W23" s="32" t="s">
        <v>99</v>
      </c>
    </row>
    <row r="24" spans="2:25" ht="31.5">
      <c r="B24" s="50" t="str">
        <f>'לא סחיר - כתבי אופציה'!B7:L7</f>
        <v>6. כתבי אופציה</v>
      </c>
      <c r="C24" s="31" t="s">
        <v>36</v>
      </c>
      <c r="G24" s="31" t="s">
        <v>48</v>
      </c>
      <c r="H24" s="31" t="s">
        <v>88</v>
      </c>
      <c r="K24" s="31" t="s">
        <v>89</v>
      </c>
      <c r="S24" s="31" t="s">
        <v>0</v>
      </c>
      <c r="T24" s="31" t="s">
        <v>92</v>
      </c>
      <c r="U24" s="31" t="s">
        <v>97</v>
      </c>
      <c r="V24" s="31" t="s">
        <v>46</v>
      </c>
      <c r="W24" s="32" t="s">
        <v>99</v>
      </c>
    </row>
    <row r="25" spans="2:25" ht="31.5">
      <c r="B25" s="50" t="str">
        <f>'לא סחיר - אופציות'!B7:L7</f>
        <v>7. אופציות</v>
      </c>
      <c r="C25" s="31" t="s">
        <v>36</v>
      </c>
      <c r="G25" s="31" t="s">
        <v>48</v>
      </c>
      <c r="H25" s="31" t="s">
        <v>88</v>
      </c>
      <c r="K25" s="31" t="s">
        <v>89</v>
      </c>
      <c r="S25" s="31" t="s">
        <v>0</v>
      </c>
      <c r="T25" s="31" t="s">
        <v>92</v>
      </c>
      <c r="U25" s="31" t="s">
        <v>97</v>
      </c>
      <c r="V25" s="31" t="s">
        <v>46</v>
      </c>
      <c r="W25" s="32" t="s">
        <v>99</v>
      </c>
    </row>
    <row r="26" spans="2:25" ht="31.5">
      <c r="B26" s="50" t="str">
        <f>'לא סחיר - חוזים עתידיים'!B7:K7</f>
        <v>8. חוזים עתידיים</v>
      </c>
      <c r="C26" s="31" t="s">
        <v>36</v>
      </c>
      <c r="G26" s="31" t="s">
        <v>48</v>
      </c>
      <c r="H26" s="31" t="s">
        <v>88</v>
      </c>
      <c r="K26" s="31" t="s">
        <v>89</v>
      </c>
      <c r="S26" s="31" t="s">
        <v>0</v>
      </c>
      <c r="T26" s="31" t="s">
        <v>92</v>
      </c>
      <c r="U26" s="31" t="s">
        <v>97</v>
      </c>
      <c r="V26" s="32" t="s">
        <v>99</v>
      </c>
    </row>
    <row r="27" spans="2:25" ht="31.5">
      <c r="B27" s="50" t="str">
        <f>'לא סחיר - מוצרים מובנים'!B7:Q7</f>
        <v>9. מוצרים מובנים</v>
      </c>
      <c r="C27" s="31" t="s">
        <v>36</v>
      </c>
      <c r="F27" s="31" t="s">
        <v>39</v>
      </c>
      <c r="I27" s="31" t="s">
        <v>15</v>
      </c>
      <c r="J27" s="31" t="s">
        <v>49</v>
      </c>
      <c r="K27" s="31" t="s">
        <v>89</v>
      </c>
      <c r="L27" s="31" t="s">
        <v>18</v>
      </c>
      <c r="M27" s="31" t="s">
        <v>88</v>
      </c>
      <c r="Q27" s="31" t="s">
        <v>17</v>
      </c>
      <c r="R27" s="31" t="s">
        <v>19</v>
      </c>
      <c r="S27" s="31" t="s">
        <v>0</v>
      </c>
      <c r="T27" s="31" t="s">
        <v>92</v>
      </c>
      <c r="U27" s="31" t="s">
        <v>97</v>
      </c>
      <c r="V27" s="31" t="s">
        <v>46</v>
      </c>
      <c r="W27" s="32" t="s">
        <v>99</v>
      </c>
    </row>
    <row r="28" spans="2:25" ht="31.5">
      <c r="B28" s="54" t="str">
        <f>הלוואות!B6</f>
        <v>1.ד. הלוואות:</v>
      </c>
      <c r="C28" s="31" t="s">
        <v>36</v>
      </c>
      <c r="I28" s="31" t="s">
        <v>15</v>
      </c>
      <c r="J28" s="31" t="s">
        <v>49</v>
      </c>
      <c r="L28" s="31" t="s">
        <v>18</v>
      </c>
      <c r="M28" s="31" t="s">
        <v>88</v>
      </c>
      <c r="Q28" s="14" t="s">
        <v>32</v>
      </c>
      <c r="R28" s="31" t="s">
        <v>19</v>
      </c>
      <c r="S28" s="31" t="s">
        <v>0</v>
      </c>
      <c r="T28" s="31" t="s">
        <v>92</v>
      </c>
      <c r="U28" s="31" t="s">
        <v>97</v>
      </c>
      <c r="V28" s="32" t="s">
        <v>99</v>
      </c>
    </row>
    <row r="29" spans="2:25" ht="47.25">
      <c r="B29" s="54" t="str">
        <f>'פקדונות מעל 3 חודשים'!B6:O6</f>
        <v>1.ה. פקדונות מעל 3 חודשים:</v>
      </c>
      <c r="C29" s="31" t="s">
        <v>36</v>
      </c>
      <c r="E29" s="31" t="s">
        <v>105</v>
      </c>
      <c r="I29" s="31" t="s">
        <v>15</v>
      </c>
      <c r="J29" s="31" t="s">
        <v>49</v>
      </c>
      <c r="L29" s="31" t="s">
        <v>18</v>
      </c>
      <c r="M29" s="31" t="s">
        <v>88</v>
      </c>
      <c r="O29" s="51" t="s">
        <v>40</v>
      </c>
      <c r="P29" s="52"/>
      <c r="R29" s="31" t="s">
        <v>19</v>
      </c>
      <c r="S29" s="31" t="s">
        <v>0</v>
      </c>
      <c r="T29" s="31" t="s">
        <v>92</v>
      </c>
      <c r="U29" s="31" t="s">
        <v>97</v>
      </c>
      <c r="V29" s="32" t="s">
        <v>99</v>
      </c>
    </row>
    <row r="30" spans="2:25" ht="63">
      <c r="B30" s="54" t="str">
        <f>'זכויות מקרקעין'!B6</f>
        <v>1. ו. זכויות במקרקעין:</v>
      </c>
      <c r="C30" s="14" t="s">
        <v>42</v>
      </c>
      <c r="N30" s="51" t="s">
        <v>72</v>
      </c>
      <c r="P30" s="52" t="s">
        <v>43</v>
      </c>
      <c r="U30" s="31" t="s">
        <v>97</v>
      </c>
      <c r="V30" s="15" t="s">
        <v>45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44</v>
      </c>
      <c r="R31" s="14" t="s">
        <v>41</v>
      </c>
      <c r="U31" s="31" t="s">
        <v>97</v>
      </c>
      <c r="V31" s="15" t="s">
        <v>45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94</v>
      </c>
      <c r="Y32" s="15" t="s">
        <v>93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168</v>
      </c>
      <c r="C1" s="80" t="s" vm="1">
        <v>237</v>
      </c>
    </row>
    <row r="2" spans="2:54">
      <c r="B2" s="58" t="s">
        <v>167</v>
      </c>
      <c r="C2" s="80" t="s">
        <v>238</v>
      </c>
    </row>
    <row r="3" spans="2:54">
      <c r="B3" s="58" t="s">
        <v>169</v>
      </c>
      <c r="C3" s="80" t="s">
        <v>239</v>
      </c>
    </row>
    <row r="4" spans="2:54">
      <c r="B4" s="58" t="s">
        <v>170</v>
      </c>
      <c r="C4" s="80">
        <v>2149</v>
      </c>
    </row>
    <row r="6" spans="2:54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4" ht="26.25" customHeight="1">
      <c r="B7" s="143" t="s">
        <v>85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4" s="3" customFormat="1" ht="78.75">
      <c r="B8" s="23" t="s">
        <v>104</v>
      </c>
      <c r="C8" s="31" t="s">
        <v>36</v>
      </c>
      <c r="D8" s="31" t="s">
        <v>48</v>
      </c>
      <c r="E8" s="31" t="s">
        <v>88</v>
      </c>
      <c r="F8" s="31" t="s">
        <v>89</v>
      </c>
      <c r="G8" s="31" t="s">
        <v>221</v>
      </c>
      <c r="H8" s="31" t="s">
        <v>220</v>
      </c>
      <c r="I8" s="31" t="s">
        <v>97</v>
      </c>
      <c r="J8" s="31" t="s">
        <v>46</v>
      </c>
      <c r="K8" s="31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D24" sqref="D24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168</v>
      </c>
      <c r="C1" s="80" t="s" vm="1">
        <v>237</v>
      </c>
    </row>
    <row r="2" spans="2:51">
      <c r="B2" s="58" t="s">
        <v>167</v>
      </c>
      <c r="C2" s="80" t="s">
        <v>238</v>
      </c>
    </row>
    <row r="3" spans="2:51">
      <c r="B3" s="58" t="s">
        <v>169</v>
      </c>
      <c r="C3" s="80" t="s">
        <v>239</v>
      </c>
    </row>
    <row r="4" spans="2:51">
      <c r="B4" s="58" t="s">
        <v>170</v>
      </c>
      <c r="C4" s="80">
        <v>2149</v>
      </c>
    </row>
    <row r="6" spans="2:51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1" ht="26.25" customHeight="1">
      <c r="B7" s="143" t="s">
        <v>86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1" s="3" customFormat="1" ht="63">
      <c r="B8" s="23" t="s">
        <v>104</v>
      </c>
      <c r="C8" s="31" t="s">
        <v>36</v>
      </c>
      <c r="D8" s="31" t="s">
        <v>48</v>
      </c>
      <c r="E8" s="31" t="s">
        <v>88</v>
      </c>
      <c r="F8" s="31" t="s">
        <v>89</v>
      </c>
      <c r="G8" s="31" t="s">
        <v>221</v>
      </c>
      <c r="H8" s="31" t="s">
        <v>220</v>
      </c>
      <c r="I8" s="31" t="s">
        <v>97</v>
      </c>
      <c r="J8" s="31" t="s">
        <v>171</v>
      </c>
      <c r="K8" s="32" t="s">
        <v>173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1" t="s">
        <v>38</v>
      </c>
      <c r="C11" s="112"/>
      <c r="D11" s="112"/>
      <c r="E11" s="112"/>
      <c r="F11" s="112"/>
      <c r="G11" s="113"/>
      <c r="H11" s="117"/>
      <c r="I11" s="113">
        <v>-3.3200400000000001</v>
      </c>
      <c r="J11" s="114">
        <v>1</v>
      </c>
      <c r="K11" s="114">
        <f>I11/'סכום נכסי הקרן'!$C$42</f>
        <v>-1.3562416177863778E-3</v>
      </c>
      <c r="AW11" s="102"/>
    </row>
    <row r="12" spans="2:51" s="121" customFormat="1" ht="19.5" customHeight="1">
      <c r="B12" s="115" t="s">
        <v>31</v>
      </c>
      <c r="C12" s="112"/>
      <c r="D12" s="112"/>
      <c r="E12" s="112"/>
      <c r="F12" s="112"/>
      <c r="G12" s="113"/>
      <c r="H12" s="117"/>
      <c r="I12" s="113">
        <v>-3.3200399999999997</v>
      </c>
      <c r="J12" s="114">
        <v>0.99999999999999989</v>
      </c>
      <c r="K12" s="114">
        <f>I12/'סכום נכסי הקרן'!$C$42</f>
        <v>-1.3562416177863776E-3</v>
      </c>
    </row>
    <row r="13" spans="2:51" s="122" customFormat="1">
      <c r="B13" s="104" t="s">
        <v>378</v>
      </c>
      <c r="C13" s="84"/>
      <c r="D13" s="84"/>
      <c r="E13" s="84"/>
      <c r="F13" s="84"/>
      <c r="G13" s="93"/>
      <c r="H13" s="95"/>
      <c r="I13" s="93">
        <v>-3.7442299999999999</v>
      </c>
      <c r="J13" s="94">
        <v>1.1277665329333382</v>
      </c>
      <c r="K13" s="94">
        <f>I13/'סכום נכסי הקרן'!$C$42</f>
        <v>-1.5295239071108449E-3</v>
      </c>
    </row>
    <row r="14" spans="2:51" s="122" customFormat="1">
      <c r="B14" s="89" t="s">
        <v>379</v>
      </c>
      <c r="C14" s="86" t="s">
        <v>380</v>
      </c>
      <c r="D14" s="99" t="s">
        <v>381</v>
      </c>
      <c r="E14" s="99" t="s">
        <v>152</v>
      </c>
      <c r="F14" s="107">
        <v>43481</v>
      </c>
      <c r="G14" s="96">
        <v>7282.8</v>
      </c>
      <c r="H14" s="98">
        <v>0.58689999999999998</v>
      </c>
      <c r="I14" s="96">
        <v>4.274E-2</v>
      </c>
      <c r="J14" s="97">
        <v>-1.2873338875435236E-2</v>
      </c>
      <c r="K14" s="97">
        <f>I14/'סכום נכסי הקרן'!$C$42</f>
        <v>1.7459357942732556E-5</v>
      </c>
    </row>
    <row r="15" spans="2:51" s="122" customFormat="1">
      <c r="B15" s="89" t="s">
        <v>379</v>
      </c>
      <c r="C15" s="86" t="s">
        <v>382</v>
      </c>
      <c r="D15" s="99" t="s">
        <v>381</v>
      </c>
      <c r="E15" s="99" t="s">
        <v>152</v>
      </c>
      <c r="F15" s="107">
        <v>43349</v>
      </c>
      <c r="G15" s="96">
        <v>17593.5</v>
      </c>
      <c r="H15" s="98">
        <v>-2.8786</v>
      </c>
      <c r="I15" s="96">
        <v>-0.50644</v>
      </c>
      <c r="J15" s="97">
        <v>0.15254033083938748</v>
      </c>
      <c r="K15" s="97">
        <f>I15/'סכום נכסי הקרן'!$C$42</f>
        <v>-2.0688154507528017E-4</v>
      </c>
    </row>
    <row r="16" spans="2:51" s="127" customFormat="1">
      <c r="B16" s="89" t="s">
        <v>379</v>
      </c>
      <c r="C16" s="86" t="s">
        <v>383</v>
      </c>
      <c r="D16" s="99" t="s">
        <v>381</v>
      </c>
      <c r="E16" s="99" t="s">
        <v>152</v>
      </c>
      <c r="F16" s="107">
        <v>43396</v>
      </c>
      <c r="G16" s="96">
        <v>19852.25</v>
      </c>
      <c r="H16" s="98">
        <v>-0.33090000000000003</v>
      </c>
      <c r="I16" s="96">
        <v>-6.5689999999999998E-2</v>
      </c>
      <c r="J16" s="97">
        <v>1.9785906193901276E-2</v>
      </c>
      <c r="K16" s="97">
        <f>I16/'סכום נכסי הקרן'!$C$42</f>
        <v>-2.6834469425786184E-5</v>
      </c>
      <c r="AW16" s="122"/>
      <c r="AY16" s="122"/>
    </row>
    <row r="17" spans="2:51" s="127" customFormat="1">
      <c r="B17" s="89" t="s">
        <v>379</v>
      </c>
      <c r="C17" s="86" t="s">
        <v>384</v>
      </c>
      <c r="D17" s="99" t="s">
        <v>381</v>
      </c>
      <c r="E17" s="99" t="s">
        <v>152</v>
      </c>
      <c r="F17" s="107">
        <v>43425</v>
      </c>
      <c r="G17" s="96">
        <v>18160</v>
      </c>
      <c r="H17" s="98">
        <v>-1.714</v>
      </c>
      <c r="I17" s="96">
        <v>-0.31126999999999999</v>
      </c>
      <c r="J17" s="97">
        <v>9.3754894519343129E-2</v>
      </c>
      <c r="K17" s="97">
        <f>I17/'סכום נכסי הקרן'!$C$42</f>
        <v>-1.2715428981830513E-4</v>
      </c>
      <c r="AW17" s="122"/>
      <c r="AY17" s="122"/>
    </row>
    <row r="18" spans="2:51" s="127" customFormat="1">
      <c r="B18" s="89" t="s">
        <v>379</v>
      </c>
      <c r="C18" s="86" t="s">
        <v>385</v>
      </c>
      <c r="D18" s="99" t="s">
        <v>381</v>
      </c>
      <c r="E18" s="99" t="s">
        <v>152</v>
      </c>
      <c r="F18" s="107">
        <v>43269</v>
      </c>
      <c r="G18" s="96">
        <v>14162</v>
      </c>
      <c r="H18" s="98">
        <v>-2.2454000000000001</v>
      </c>
      <c r="I18" s="96">
        <v>-0.31798999999999999</v>
      </c>
      <c r="J18" s="97">
        <v>9.5778966518475672E-2</v>
      </c>
      <c r="K18" s="97">
        <f>I18/'סכום נכסי הקרן'!$C$42</f>
        <v>-1.2989942050092477E-4</v>
      </c>
      <c r="AW18" s="122"/>
      <c r="AY18" s="122"/>
    </row>
    <row r="19" spans="2:51" s="122" customFormat="1">
      <c r="B19" s="89" t="s">
        <v>379</v>
      </c>
      <c r="C19" s="86" t="s">
        <v>386</v>
      </c>
      <c r="D19" s="99" t="s">
        <v>381</v>
      </c>
      <c r="E19" s="99" t="s">
        <v>152</v>
      </c>
      <c r="F19" s="107">
        <v>43388</v>
      </c>
      <c r="G19" s="96">
        <v>18160</v>
      </c>
      <c r="H19" s="98">
        <v>1.5226999999999999</v>
      </c>
      <c r="I19" s="96">
        <v>0.27651999999999999</v>
      </c>
      <c r="J19" s="97">
        <v>-8.3288153154781261E-2</v>
      </c>
      <c r="K19" s="97">
        <f>I19/'סכום נכסי הקרן'!$C$42</f>
        <v>1.1295885957708015E-4</v>
      </c>
    </row>
    <row r="20" spans="2:51" s="122" customFormat="1">
      <c r="B20" s="89" t="s">
        <v>379</v>
      </c>
      <c r="C20" s="86" t="s">
        <v>387</v>
      </c>
      <c r="D20" s="99" t="s">
        <v>381</v>
      </c>
      <c r="E20" s="99" t="s">
        <v>152</v>
      </c>
      <c r="F20" s="107">
        <v>43454</v>
      </c>
      <c r="G20" s="96">
        <v>12712</v>
      </c>
      <c r="H20" s="98">
        <v>-2.6827999999999999</v>
      </c>
      <c r="I20" s="96">
        <v>-0.34104000000000001</v>
      </c>
      <c r="J20" s="97">
        <v>0.10272165395597643</v>
      </c>
      <c r="K20" s="97">
        <f>I20/'סכום נכסי הקרן'!$C$42</f>
        <v>-1.3931538214294597E-4</v>
      </c>
    </row>
    <row r="21" spans="2:51" s="122" customFormat="1">
      <c r="B21" s="89" t="s">
        <v>379</v>
      </c>
      <c r="C21" s="86" t="s">
        <v>388</v>
      </c>
      <c r="D21" s="99" t="s">
        <v>381</v>
      </c>
      <c r="E21" s="99" t="s">
        <v>152</v>
      </c>
      <c r="F21" s="107">
        <v>43255</v>
      </c>
      <c r="G21" s="96">
        <v>21850.92</v>
      </c>
      <c r="H21" s="98">
        <v>-4.3700999999999999</v>
      </c>
      <c r="I21" s="96">
        <v>-0.95489999999999997</v>
      </c>
      <c r="J21" s="97">
        <v>0.28761701666244982</v>
      </c>
      <c r="K21" s="97">
        <f>I21/'סכום נכסי הקרן'!$C$42</f>
        <v>-3.9007816798117257E-4</v>
      </c>
    </row>
    <row r="22" spans="2:51" s="122" customFormat="1">
      <c r="B22" s="89" t="s">
        <v>379</v>
      </c>
      <c r="C22" s="86" t="s">
        <v>389</v>
      </c>
      <c r="D22" s="99" t="s">
        <v>381</v>
      </c>
      <c r="E22" s="99" t="s">
        <v>152</v>
      </c>
      <c r="F22" s="107">
        <v>43444</v>
      </c>
      <c r="G22" s="96">
        <v>9080</v>
      </c>
      <c r="H22" s="98">
        <v>-1.9892000000000001</v>
      </c>
      <c r="I22" s="96">
        <v>-0.18062</v>
      </c>
      <c r="J22" s="97">
        <v>5.4402959000493967E-2</v>
      </c>
      <c r="K22" s="97">
        <f>I22/'סכום נכסי הקרן'!$C$42</f>
        <v>-7.3783557127195934E-5</v>
      </c>
    </row>
    <row r="23" spans="2:51" s="122" customFormat="1">
      <c r="B23" s="89" t="s">
        <v>379</v>
      </c>
      <c r="C23" s="86" t="s">
        <v>390</v>
      </c>
      <c r="D23" s="99" t="s">
        <v>381</v>
      </c>
      <c r="E23" s="99" t="s">
        <v>152</v>
      </c>
      <c r="F23" s="107">
        <v>43493</v>
      </c>
      <c r="G23" s="96">
        <v>23692.5</v>
      </c>
      <c r="H23" s="98">
        <v>0.68489999999999995</v>
      </c>
      <c r="I23" s="96">
        <v>0.16228000000000001</v>
      </c>
      <c r="J23" s="97">
        <v>-4.8878929169528081E-2</v>
      </c>
      <c r="K23" s="97">
        <f>I23/'סכום נכסי הקרן'!$C$42</f>
        <v>6.6291637972546542E-5</v>
      </c>
    </row>
    <row r="24" spans="2:51" s="122" customFormat="1">
      <c r="B24" s="89" t="s">
        <v>379</v>
      </c>
      <c r="C24" s="86" t="s">
        <v>391</v>
      </c>
      <c r="D24" s="99" t="s">
        <v>381</v>
      </c>
      <c r="E24" s="99" t="s">
        <v>152</v>
      </c>
      <c r="F24" s="107">
        <v>43474</v>
      </c>
      <c r="G24" s="96">
        <v>7273</v>
      </c>
      <c r="H24" s="98">
        <v>0.45290000000000002</v>
      </c>
      <c r="I24" s="96">
        <v>3.2939999999999997E-2</v>
      </c>
      <c r="J24" s="97">
        <v>-9.921567210033613E-3</v>
      </c>
      <c r="K24" s="97">
        <f>I24/'סכום נכסי הקרן'!$C$42</f>
        <v>1.3456042363912267E-5</v>
      </c>
    </row>
    <row r="25" spans="2:51" s="122" customFormat="1">
      <c r="B25" s="89" t="s">
        <v>379</v>
      </c>
      <c r="C25" s="86" t="s">
        <v>392</v>
      </c>
      <c r="D25" s="99" t="s">
        <v>381</v>
      </c>
      <c r="E25" s="99" t="s">
        <v>152</v>
      </c>
      <c r="F25" s="107">
        <v>43430</v>
      </c>
      <c r="G25" s="96">
        <v>19976</v>
      </c>
      <c r="H25" s="98">
        <v>-1.5869</v>
      </c>
      <c r="I25" s="96">
        <v>-0.31698999999999999</v>
      </c>
      <c r="J25" s="97">
        <v>9.5477765328128572E-2</v>
      </c>
      <c r="K25" s="97">
        <f>I25/'סכום נכסי הקרן'!$C$42</f>
        <v>-1.2949091891124924E-4</v>
      </c>
    </row>
    <row r="26" spans="2:51" s="122" customFormat="1">
      <c r="B26" s="89" t="s">
        <v>379</v>
      </c>
      <c r="C26" s="86" t="s">
        <v>393</v>
      </c>
      <c r="D26" s="99" t="s">
        <v>381</v>
      </c>
      <c r="E26" s="99" t="s">
        <v>152</v>
      </c>
      <c r="F26" s="107">
        <v>43279</v>
      </c>
      <c r="G26" s="96">
        <v>10711.5</v>
      </c>
      <c r="H26" s="98">
        <v>-1.3865000000000001</v>
      </c>
      <c r="I26" s="96">
        <v>-0.14852000000000001</v>
      </c>
      <c r="J26" s="97">
        <v>4.4734400790351923E-2</v>
      </c>
      <c r="K26" s="97">
        <f>I26/'סכום נכסי הקרן'!$C$42</f>
        <v>-6.0670656098611116E-5</v>
      </c>
    </row>
    <row r="27" spans="2:51" s="122" customFormat="1">
      <c r="B27" s="89" t="s">
        <v>379</v>
      </c>
      <c r="C27" s="86" t="s">
        <v>394</v>
      </c>
      <c r="D27" s="99" t="s">
        <v>381</v>
      </c>
      <c r="E27" s="99" t="s">
        <v>152</v>
      </c>
      <c r="F27" s="107">
        <v>43397</v>
      </c>
      <c r="G27" s="96">
        <v>21696.6</v>
      </c>
      <c r="H27" s="98">
        <v>-0.1085</v>
      </c>
      <c r="I27" s="96">
        <v>-2.3539999999999998E-2</v>
      </c>
      <c r="J27" s="97">
        <v>7.0902760207708334E-3</v>
      </c>
      <c r="K27" s="97">
        <f>I27/'סכום נכסי הקרן'!$C$42</f>
        <v>-9.6161274209621965E-6</v>
      </c>
    </row>
    <row r="28" spans="2:51" s="122" customFormat="1">
      <c r="B28" s="89" t="s">
        <v>379</v>
      </c>
      <c r="C28" s="86" t="s">
        <v>395</v>
      </c>
      <c r="D28" s="99" t="s">
        <v>381</v>
      </c>
      <c r="E28" s="99" t="s">
        <v>152</v>
      </c>
      <c r="F28" s="107">
        <v>43517</v>
      </c>
      <c r="G28" s="96">
        <v>124520.95</v>
      </c>
      <c r="H28" s="98">
        <v>-0.51639999999999997</v>
      </c>
      <c r="I28" s="96">
        <v>-0.64300999999999997</v>
      </c>
      <c r="J28" s="97">
        <v>0.1936753774050915</v>
      </c>
      <c r="K28" s="97">
        <f>I28/'סכום נכסי הקרן'!$C$42</f>
        <v>-2.6267060717726859E-4</v>
      </c>
    </row>
    <row r="29" spans="2:51" s="122" customFormat="1">
      <c r="B29" s="89" t="s">
        <v>379</v>
      </c>
      <c r="C29" s="86" t="s">
        <v>396</v>
      </c>
      <c r="D29" s="99" t="s">
        <v>381</v>
      </c>
      <c r="E29" s="99" t="s">
        <v>152</v>
      </c>
      <c r="F29" s="107">
        <v>43549</v>
      </c>
      <c r="G29" s="96">
        <v>158470.22</v>
      </c>
      <c r="H29" s="98">
        <v>-0.28310000000000002</v>
      </c>
      <c r="I29" s="96">
        <v>-0.44869999999999999</v>
      </c>
      <c r="J29" s="97">
        <v>0.13514897410874566</v>
      </c>
      <c r="K29" s="97">
        <f>I29/'סכום נכסי הקרן'!$C$42</f>
        <v>-1.8329466328741452E-4</v>
      </c>
    </row>
    <row r="30" spans="2:51" s="122" customFormat="1">
      <c r="B30" s="85"/>
      <c r="C30" s="86"/>
      <c r="D30" s="86"/>
      <c r="E30" s="86"/>
      <c r="F30" s="86"/>
      <c r="G30" s="96"/>
      <c r="H30" s="98"/>
      <c r="I30" s="86"/>
      <c r="J30" s="97"/>
      <c r="K30" s="86"/>
    </row>
    <row r="31" spans="2:51" s="122" customFormat="1">
      <c r="B31" s="104" t="s">
        <v>216</v>
      </c>
      <c r="C31" s="84"/>
      <c r="D31" s="84"/>
      <c r="E31" s="84"/>
      <c r="F31" s="84"/>
      <c r="G31" s="93"/>
      <c r="H31" s="95"/>
      <c r="I31" s="93">
        <v>0.42419000000000001</v>
      </c>
      <c r="J31" s="94">
        <v>-0.12776653293333814</v>
      </c>
      <c r="K31" s="94">
        <f>I31/'סכום נכסי הקרן'!$C$42</f>
        <v>1.7328228932446705E-4</v>
      </c>
    </row>
    <row r="32" spans="2:51" s="122" customFormat="1">
      <c r="B32" s="89" t="s">
        <v>397</v>
      </c>
      <c r="C32" s="86" t="s">
        <v>398</v>
      </c>
      <c r="D32" s="99" t="s">
        <v>381</v>
      </c>
      <c r="E32" s="99" t="s">
        <v>154</v>
      </c>
      <c r="F32" s="107">
        <v>43503</v>
      </c>
      <c r="G32" s="96">
        <v>16698.48</v>
      </c>
      <c r="H32" s="98">
        <v>1.5572999999999999</v>
      </c>
      <c r="I32" s="96">
        <v>0.26005</v>
      </c>
      <c r="J32" s="97">
        <v>-7.8327369549764464E-2</v>
      </c>
      <c r="K32" s="97">
        <f>I32/'סכום נכסי הקרן'!$C$42</f>
        <v>1.0623083839512403E-4</v>
      </c>
    </row>
    <row r="33" spans="2:11" s="122" customFormat="1">
      <c r="B33" s="89" t="s">
        <v>397</v>
      </c>
      <c r="C33" s="86" t="s">
        <v>399</v>
      </c>
      <c r="D33" s="99" t="s">
        <v>381</v>
      </c>
      <c r="E33" s="99" t="s">
        <v>154</v>
      </c>
      <c r="F33" s="107">
        <v>43544</v>
      </c>
      <c r="G33" s="96">
        <v>4185.08</v>
      </c>
      <c r="H33" s="98">
        <v>1.232</v>
      </c>
      <c r="I33" s="96">
        <v>5.1560000000000002E-2</v>
      </c>
      <c r="J33" s="97">
        <v>-1.5529933374296695E-2</v>
      </c>
      <c r="K33" s="97">
        <f>I33/'סכום נכסי הקרן'!$C$42</f>
        <v>2.1062341963670813E-5</v>
      </c>
    </row>
    <row r="34" spans="2:11" s="122" customFormat="1">
      <c r="B34" s="89" t="s">
        <v>397</v>
      </c>
      <c r="C34" s="86" t="s">
        <v>400</v>
      </c>
      <c r="D34" s="99" t="s">
        <v>381</v>
      </c>
      <c r="E34" s="99" t="s">
        <v>154</v>
      </c>
      <c r="F34" s="107">
        <v>43544</v>
      </c>
      <c r="G34" s="96">
        <v>8793.0400000000009</v>
      </c>
      <c r="H34" s="98">
        <v>1.2803</v>
      </c>
      <c r="I34" s="96">
        <v>0.11258</v>
      </c>
      <c r="J34" s="97">
        <v>-3.3909230009276994E-2</v>
      </c>
      <c r="K34" s="97">
        <f>I34/'סכום נכסי הקרן'!$C$42</f>
        <v>4.5989108965672222E-5</v>
      </c>
    </row>
    <row r="35" spans="2:11" s="122" customFormat="1">
      <c r="B35" s="85"/>
      <c r="C35" s="86"/>
      <c r="D35" s="86"/>
      <c r="E35" s="86"/>
      <c r="F35" s="86"/>
      <c r="G35" s="96"/>
      <c r="H35" s="98"/>
      <c r="I35" s="86"/>
      <c r="J35" s="97"/>
      <c r="K35" s="86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1" t="s">
        <v>236</v>
      </c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1" t="s">
        <v>100</v>
      </c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1" t="s">
        <v>219</v>
      </c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1" t="s">
        <v>227</v>
      </c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</row>
    <row r="131" spans="2:11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</row>
    <row r="132" spans="2:11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</row>
    <row r="133" spans="2:11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</row>
    <row r="134" spans="2:11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168</v>
      </c>
      <c r="C1" s="80" t="s" vm="1">
        <v>237</v>
      </c>
    </row>
    <row r="2" spans="2:78">
      <c r="B2" s="58" t="s">
        <v>167</v>
      </c>
      <c r="C2" s="80" t="s">
        <v>238</v>
      </c>
    </row>
    <row r="3" spans="2:78">
      <c r="B3" s="58" t="s">
        <v>169</v>
      </c>
      <c r="C3" s="80" t="s">
        <v>239</v>
      </c>
    </row>
    <row r="4" spans="2:78">
      <c r="B4" s="58" t="s">
        <v>170</v>
      </c>
      <c r="C4" s="80">
        <v>2149</v>
      </c>
    </row>
    <row r="6" spans="2:78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78" ht="26.25" customHeight="1">
      <c r="B7" s="143" t="s">
        <v>87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78" s="3" customFormat="1" ht="47.25">
      <c r="B8" s="23" t="s">
        <v>104</v>
      </c>
      <c r="C8" s="31" t="s">
        <v>36</v>
      </c>
      <c r="D8" s="31" t="s">
        <v>39</v>
      </c>
      <c r="E8" s="31" t="s">
        <v>15</v>
      </c>
      <c r="F8" s="31" t="s">
        <v>49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97</v>
      </c>
      <c r="O8" s="31" t="s">
        <v>46</v>
      </c>
      <c r="P8" s="31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228</v>
      </c>
      <c r="M9" s="17"/>
      <c r="N9" s="17" t="s">
        <v>224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168</v>
      </c>
      <c r="C1" s="80" t="s" vm="1">
        <v>237</v>
      </c>
    </row>
    <row r="2" spans="2:61">
      <c r="B2" s="58" t="s">
        <v>167</v>
      </c>
      <c r="C2" s="80" t="s">
        <v>238</v>
      </c>
    </row>
    <row r="3" spans="2:61">
      <c r="B3" s="58" t="s">
        <v>169</v>
      </c>
      <c r="C3" s="80" t="s">
        <v>239</v>
      </c>
    </row>
    <row r="4" spans="2:61">
      <c r="B4" s="58" t="s">
        <v>170</v>
      </c>
      <c r="C4" s="80">
        <v>2149</v>
      </c>
    </row>
    <row r="6" spans="2:61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61" s="3" customFormat="1" ht="78.75">
      <c r="B7" s="23" t="s">
        <v>104</v>
      </c>
      <c r="C7" s="31" t="s">
        <v>212</v>
      </c>
      <c r="D7" s="31" t="s">
        <v>36</v>
      </c>
      <c r="E7" s="31" t="s">
        <v>105</v>
      </c>
      <c r="F7" s="31" t="s">
        <v>15</v>
      </c>
      <c r="G7" s="31" t="s">
        <v>89</v>
      </c>
      <c r="H7" s="31" t="s">
        <v>49</v>
      </c>
      <c r="I7" s="31" t="s">
        <v>18</v>
      </c>
      <c r="J7" s="31" t="s">
        <v>88</v>
      </c>
      <c r="K7" s="14" t="s">
        <v>32</v>
      </c>
      <c r="L7" s="73" t="s">
        <v>19</v>
      </c>
      <c r="M7" s="31" t="s">
        <v>221</v>
      </c>
      <c r="N7" s="31" t="s">
        <v>220</v>
      </c>
      <c r="O7" s="31" t="s">
        <v>97</v>
      </c>
      <c r="P7" s="31" t="s">
        <v>171</v>
      </c>
      <c r="Q7" s="32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228</v>
      </c>
      <c r="N8" s="17"/>
      <c r="O8" s="17" t="s">
        <v>224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101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"/>
      <c r="S10" s="1"/>
      <c r="T10" s="1"/>
      <c r="U10" s="1"/>
      <c r="V10" s="1"/>
      <c r="W10" s="1"/>
      <c r="BH10" s="1" t="s">
        <v>27</v>
      </c>
      <c r="BI10" s="4" t="s">
        <v>155</v>
      </c>
    </row>
    <row r="11" spans="2:61" ht="21.75" customHeight="1">
      <c r="B11" s="101" t="s">
        <v>236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BI11" s="1" t="s">
        <v>161</v>
      </c>
    </row>
    <row r="12" spans="2:61">
      <c r="B12" s="101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BI12" s="1" t="s">
        <v>156</v>
      </c>
    </row>
    <row r="13" spans="2:61">
      <c r="B13" s="101" t="s">
        <v>219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BI13" s="1" t="s">
        <v>157</v>
      </c>
    </row>
    <row r="14" spans="2:61">
      <c r="B14" s="101" t="s">
        <v>227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BI14" s="1" t="s">
        <v>158</v>
      </c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BI15" s="1" t="s">
        <v>160</v>
      </c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BI16" s="1" t="s">
        <v>159</v>
      </c>
    </row>
    <row r="17" spans="2:6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BI17" s="1" t="s">
        <v>162</v>
      </c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BI18" s="1" t="s">
        <v>163</v>
      </c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BI19" s="1" t="s">
        <v>164</v>
      </c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BI20" s="1" t="s">
        <v>165</v>
      </c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BI21" s="1" t="s">
        <v>166</v>
      </c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BI22" s="1" t="s">
        <v>27</v>
      </c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168</v>
      </c>
      <c r="C1" s="80" t="s" vm="1">
        <v>237</v>
      </c>
    </row>
    <row r="2" spans="2:64">
      <c r="B2" s="58" t="s">
        <v>167</v>
      </c>
      <c r="C2" s="80" t="s">
        <v>238</v>
      </c>
    </row>
    <row r="3" spans="2:64">
      <c r="B3" s="58" t="s">
        <v>169</v>
      </c>
      <c r="C3" s="80" t="s">
        <v>239</v>
      </c>
    </row>
    <row r="4" spans="2:64">
      <c r="B4" s="58" t="s">
        <v>170</v>
      </c>
      <c r="C4" s="80">
        <v>2149</v>
      </c>
    </row>
    <row r="6" spans="2:64" ht="26.25" customHeight="1">
      <c r="B6" s="143" t="s">
        <v>201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4" s="3" customFormat="1" ht="78.75">
      <c r="B7" s="61" t="s">
        <v>104</v>
      </c>
      <c r="C7" s="62" t="s">
        <v>36</v>
      </c>
      <c r="D7" s="62" t="s">
        <v>105</v>
      </c>
      <c r="E7" s="62" t="s">
        <v>15</v>
      </c>
      <c r="F7" s="62" t="s">
        <v>49</v>
      </c>
      <c r="G7" s="62" t="s">
        <v>18</v>
      </c>
      <c r="H7" s="62" t="s">
        <v>88</v>
      </c>
      <c r="I7" s="62" t="s">
        <v>40</v>
      </c>
      <c r="J7" s="62" t="s">
        <v>19</v>
      </c>
      <c r="K7" s="62" t="s">
        <v>221</v>
      </c>
      <c r="L7" s="62" t="s">
        <v>220</v>
      </c>
      <c r="M7" s="62" t="s">
        <v>97</v>
      </c>
      <c r="N7" s="62" t="s">
        <v>171</v>
      </c>
      <c r="O7" s="64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228</v>
      </c>
      <c r="L8" s="33"/>
      <c r="M8" s="33" t="s">
        <v>224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236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227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168</v>
      </c>
      <c r="C1" s="80" t="s" vm="1">
        <v>237</v>
      </c>
    </row>
    <row r="2" spans="2:56">
      <c r="B2" s="58" t="s">
        <v>167</v>
      </c>
      <c r="C2" s="80" t="s">
        <v>238</v>
      </c>
    </row>
    <row r="3" spans="2:56">
      <c r="B3" s="58" t="s">
        <v>169</v>
      </c>
      <c r="C3" s="80" t="s">
        <v>239</v>
      </c>
    </row>
    <row r="4" spans="2:56">
      <c r="B4" s="58" t="s">
        <v>170</v>
      </c>
      <c r="C4" s="80">
        <v>2149</v>
      </c>
    </row>
    <row r="6" spans="2:56" ht="26.25" customHeight="1">
      <c r="B6" s="143" t="s">
        <v>202</v>
      </c>
      <c r="C6" s="144"/>
      <c r="D6" s="144"/>
      <c r="E6" s="144"/>
      <c r="F6" s="144"/>
      <c r="G6" s="144"/>
      <c r="H6" s="144"/>
      <c r="I6" s="144"/>
      <c r="J6" s="145"/>
    </row>
    <row r="7" spans="2:56" s="3" customFormat="1" ht="78.75">
      <c r="B7" s="61" t="s">
        <v>104</v>
      </c>
      <c r="C7" s="63" t="s">
        <v>42</v>
      </c>
      <c r="D7" s="63" t="s">
        <v>72</v>
      </c>
      <c r="E7" s="63" t="s">
        <v>43</v>
      </c>
      <c r="F7" s="63" t="s">
        <v>88</v>
      </c>
      <c r="G7" s="63" t="s">
        <v>213</v>
      </c>
      <c r="H7" s="63" t="s">
        <v>171</v>
      </c>
      <c r="I7" s="65" t="s">
        <v>172</v>
      </c>
      <c r="J7" s="79" t="s">
        <v>231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06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168</v>
      </c>
      <c r="C1" s="80" t="s" vm="1">
        <v>237</v>
      </c>
    </row>
    <row r="2" spans="2:60">
      <c r="B2" s="58" t="s">
        <v>167</v>
      </c>
      <c r="C2" s="80" t="s">
        <v>238</v>
      </c>
    </row>
    <row r="3" spans="2:60">
      <c r="B3" s="58" t="s">
        <v>169</v>
      </c>
      <c r="C3" s="80" t="s">
        <v>239</v>
      </c>
    </row>
    <row r="4" spans="2:60">
      <c r="B4" s="58" t="s">
        <v>170</v>
      </c>
      <c r="C4" s="80">
        <v>2149</v>
      </c>
    </row>
    <row r="6" spans="2:60" ht="26.25" customHeight="1">
      <c r="B6" s="143" t="s">
        <v>203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66">
      <c r="B7" s="61" t="s">
        <v>104</v>
      </c>
      <c r="C7" s="61" t="s">
        <v>105</v>
      </c>
      <c r="D7" s="61" t="s">
        <v>15</v>
      </c>
      <c r="E7" s="61" t="s">
        <v>16</v>
      </c>
      <c r="F7" s="61" t="s">
        <v>44</v>
      </c>
      <c r="G7" s="61" t="s">
        <v>88</v>
      </c>
      <c r="H7" s="61" t="s">
        <v>41</v>
      </c>
      <c r="I7" s="61" t="s">
        <v>97</v>
      </c>
      <c r="J7" s="61" t="s">
        <v>171</v>
      </c>
      <c r="K7" s="61" t="s">
        <v>172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168</v>
      </c>
      <c r="C1" s="80" t="s" vm="1">
        <v>237</v>
      </c>
    </row>
    <row r="2" spans="2:60">
      <c r="B2" s="58" t="s">
        <v>167</v>
      </c>
      <c r="C2" s="80" t="s">
        <v>238</v>
      </c>
    </row>
    <row r="3" spans="2:60">
      <c r="B3" s="58" t="s">
        <v>169</v>
      </c>
      <c r="C3" s="80" t="s">
        <v>239</v>
      </c>
    </row>
    <row r="4" spans="2:60">
      <c r="B4" s="58" t="s">
        <v>170</v>
      </c>
      <c r="C4" s="80">
        <v>2149</v>
      </c>
    </row>
    <row r="6" spans="2:60" ht="26.25" customHeight="1">
      <c r="B6" s="143" t="s">
        <v>204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78.75">
      <c r="B7" s="61" t="s">
        <v>104</v>
      </c>
      <c r="C7" s="63" t="s">
        <v>36</v>
      </c>
      <c r="D7" s="63" t="s">
        <v>15</v>
      </c>
      <c r="E7" s="63" t="s">
        <v>16</v>
      </c>
      <c r="F7" s="63" t="s">
        <v>44</v>
      </c>
      <c r="G7" s="63" t="s">
        <v>88</v>
      </c>
      <c r="H7" s="63" t="s">
        <v>41</v>
      </c>
      <c r="I7" s="63" t="s">
        <v>97</v>
      </c>
      <c r="J7" s="63" t="s">
        <v>171</v>
      </c>
      <c r="K7" s="65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168</v>
      </c>
      <c r="C1" s="80" t="s" vm="1">
        <v>237</v>
      </c>
    </row>
    <row r="2" spans="2:47">
      <c r="B2" s="58" t="s">
        <v>167</v>
      </c>
      <c r="C2" s="80" t="s">
        <v>238</v>
      </c>
    </row>
    <row r="3" spans="2:47">
      <c r="B3" s="58" t="s">
        <v>169</v>
      </c>
      <c r="C3" s="80" t="s">
        <v>239</v>
      </c>
    </row>
    <row r="4" spans="2:47">
      <c r="B4" s="58" t="s">
        <v>170</v>
      </c>
      <c r="C4" s="80">
        <v>2149</v>
      </c>
    </row>
    <row r="6" spans="2:47" ht="26.25" customHeight="1">
      <c r="B6" s="143" t="s">
        <v>205</v>
      </c>
      <c r="C6" s="144"/>
      <c r="D6" s="145"/>
    </row>
    <row r="7" spans="2:47" s="3" customFormat="1" ht="33">
      <c r="B7" s="61" t="s">
        <v>104</v>
      </c>
      <c r="C7" s="66" t="s">
        <v>94</v>
      </c>
      <c r="D7" s="67" t="s">
        <v>93</v>
      </c>
    </row>
    <row r="8" spans="2:47" s="3" customFormat="1">
      <c r="B8" s="16"/>
      <c r="C8" s="33" t="s">
        <v>224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6"/>
      <c r="C11" s="103"/>
      <c r="D11" s="103"/>
    </row>
    <row r="12" spans="2:47">
      <c r="B12" s="106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168</v>
      </c>
      <c r="C1" s="80" t="s" vm="1">
        <v>237</v>
      </c>
    </row>
    <row r="2" spans="2:18">
      <c r="B2" s="58" t="s">
        <v>167</v>
      </c>
      <c r="C2" s="80" t="s">
        <v>238</v>
      </c>
    </row>
    <row r="3" spans="2:18">
      <c r="B3" s="58" t="s">
        <v>169</v>
      </c>
      <c r="C3" s="80" t="s">
        <v>239</v>
      </c>
    </row>
    <row r="4" spans="2:18">
      <c r="B4" s="58" t="s">
        <v>170</v>
      </c>
      <c r="C4" s="80">
        <v>2149</v>
      </c>
    </row>
    <row r="6" spans="2:18" ht="26.25" customHeight="1">
      <c r="B6" s="143" t="s">
        <v>208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3" t="s">
        <v>104</v>
      </c>
      <c r="C7" s="31" t="s">
        <v>36</v>
      </c>
      <c r="D7" s="31" t="s">
        <v>48</v>
      </c>
      <c r="E7" s="31" t="s">
        <v>15</v>
      </c>
      <c r="F7" s="31" t="s">
        <v>49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206</v>
      </c>
      <c r="L7" s="31" t="s">
        <v>226</v>
      </c>
      <c r="M7" s="31" t="s">
        <v>207</v>
      </c>
      <c r="N7" s="31" t="s">
        <v>46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1.14062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8" t="s">
        <v>168</v>
      </c>
      <c r="C1" s="80" t="s" vm="1">
        <v>237</v>
      </c>
    </row>
    <row r="2" spans="2:14">
      <c r="B2" s="58" t="s">
        <v>167</v>
      </c>
      <c r="C2" s="80" t="s">
        <v>238</v>
      </c>
    </row>
    <row r="3" spans="2:14">
      <c r="B3" s="58" t="s">
        <v>169</v>
      </c>
      <c r="C3" s="80" t="s">
        <v>239</v>
      </c>
    </row>
    <row r="4" spans="2:14">
      <c r="B4" s="58" t="s">
        <v>170</v>
      </c>
      <c r="C4" s="80">
        <v>2149</v>
      </c>
    </row>
    <row r="6" spans="2:14" ht="26.25" customHeight="1">
      <c r="B6" s="132" t="s">
        <v>197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</row>
    <row r="7" spans="2:14" s="3" customFormat="1" ht="63">
      <c r="B7" s="13" t="s">
        <v>103</v>
      </c>
      <c r="C7" s="14" t="s">
        <v>36</v>
      </c>
      <c r="D7" s="14" t="s">
        <v>105</v>
      </c>
      <c r="E7" s="14" t="s">
        <v>15</v>
      </c>
      <c r="F7" s="14" t="s">
        <v>49</v>
      </c>
      <c r="G7" s="14" t="s">
        <v>88</v>
      </c>
      <c r="H7" s="14" t="s">
        <v>17</v>
      </c>
      <c r="I7" s="14" t="s">
        <v>19</v>
      </c>
      <c r="J7" s="14" t="s">
        <v>47</v>
      </c>
      <c r="K7" s="14" t="s">
        <v>171</v>
      </c>
      <c r="L7" s="14" t="s">
        <v>172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224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11" t="s">
        <v>35</v>
      </c>
      <c r="C10" s="112"/>
      <c r="D10" s="112"/>
      <c r="E10" s="112"/>
      <c r="F10" s="112"/>
      <c r="G10" s="112"/>
      <c r="H10" s="112"/>
      <c r="I10" s="112"/>
      <c r="J10" s="113">
        <f>J11</f>
        <v>175.362322054</v>
      </c>
      <c r="K10" s="114">
        <v>1</v>
      </c>
      <c r="L10" s="114">
        <f>J10/'סכום נכסי הקרן'!$C$42</f>
        <v>7.1635787328252903E-2</v>
      </c>
      <c r="M10" s="120"/>
      <c r="N10" s="120"/>
    </row>
    <row r="11" spans="2:14" s="102" customFormat="1">
      <c r="B11" s="115" t="s">
        <v>218</v>
      </c>
      <c r="C11" s="112"/>
      <c r="D11" s="112"/>
      <c r="E11" s="112"/>
      <c r="F11" s="112"/>
      <c r="G11" s="112"/>
      <c r="H11" s="112"/>
      <c r="I11" s="112"/>
      <c r="J11" s="113">
        <f>J19+J12</f>
        <v>175.362322054</v>
      </c>
      <c r="K11" s="114">
        <v>1</v>
      </c>
      <c r="L11" s="114">
        <f>J11/'סכום נכסי הקרן'!$C$42</f>
        <v>7.1635787328252903E-2</v>
      </c>
      <c r="M11" s="121"/>
      <c r="N11" s="121"/>
    </row>
    <row r="12" spans="2:14">
      <c r="B12" s="104" t="s">
        <v>33</v>
      </c>
      <c r="C12" s="84"/>
      <c r="D12" s="84"/>
      <c r="E12" s="84"/>
      <c r="F12" s="84"/>
      <c r="G12" s="84"/>
      <c r="H12" s="84"/>
      <c r="I12" s="84"/>
      <c r="J12" s="93">
        <f>SUM(J13:J17)</f>
        <v>172.370812054</v>
      </c>
      <c r="K12" s="94">
        <v>0.98291637138787258</v>
      </c>
      <c r="L12" s="94">
        <f>J12/'סכום נכסי הקרן'!$C$42</f>
        <v>7.041375073772263E-2</v>
      </c>
      <c r="M12" s="122"/>
      <c r="N12" s="122"/>
    </row>
    <row r="13" spans="2:14">
      <c r="B13" s="89" t="s">
        <v>406</v>
      </c>
      <c r="C13" s="86" t="s">
        <v>407</v>
      </c>
      <c r="D13" s="86">
        <v>12</v>
      </c>
      <c r="E13" s="86" t="s">
        <v>408</v>
      </c>
      <c r="F13" s="86" t="s">
        <v>409</v>
      </c>
      <c r="G13" s="99" t="s">
        <v>153</v>
      </c>
      <c r="H13" s="100">
        <v>0</v>
      </c>
      <c r="I13" s="100">
        <v>0</v>
      </c>
      <c r="J13" s="96">
        <v>0.76735816199999995</v>
      </c>
      <c r="K13" s="97">
        <v>4.3763038187462668E-3</v>
      </c>
      <c r="L13" s="97">
        <f>J13/'סכום נכסי הקרן'!$C$42</f>
        <v>3.1346702902750008E-4</v>
      </c>
      <c r="M13" s="122"/>
      <c r="N13" s="122"/>
    </row>
    <row r="14" spans="2:14">
      <c r="B14" s="89" t="s">
        <v>410</v>
      </c>
      <c r="C14" s="86" t="s">
        <v>411</v>
      </c>
      <c r="D14" s="86">
        <v>10</v>
      </c>
      <c r="E14" s="86" t="s">
        <v>408</v>
      </c>
      <c r="F14" s="86" t="s">
        <v>409</v>
      </c>
      <c r="G14" s="99" t="s">
        <v>153</v>
      </c>
      <c r="H14" s="100">
        <v>0</v>
      </c>
      <c r="I14" s="100">
        <v>0</v>
      </c>
      <c r="J14" s="96">
        <v>168.35</v>
      </c>
      <c r="K14" s="97">
        <v>0.95998536469796003</v>
      </c>
      <c r="L14" s="97">
        <f>J14/'סכום נכסי הקרן'!$C$42</f>
        <v>6.877124262187706E-2</v>
      </c>
      <c r="M14" s="122"/>
      <c r="N14" s="128"/>
    </row>
    <row r="15" spans="2:14">
      <c r="B15" s="89" t="s">
        <v>412</v>
      </c>
      <c r="C15" s="86" t="s">
        <v>413</v>
      </c>
      <c r="D15" s="86">
        <v>20</v>
      </c>
      <c r="E15" s="86" t="s">
        <v>408</v>
      </c>
      <c r="F15" s="86" t="s">
        <v>409</v>
      </c>
      <c r="G15" s="99" t="s">
        <v>153</v>
      </c>
      <c r="H15" s="100">
        <v>0</v>
      </c>
      <c r="I15" s="100">
        <v>0</v>
      </c>
      <c r="J15" s="96">
        <v>0.78893847099999992</v>
      </c>
      <c r="K15" s="97">
        <v>4.4993780145563119E-3</v>
      </c>
      <c r="L15" s="97">
        <f>J15/'סכום נכסי הקרן'!$C$42</f>
        <v>3.2228261955968943E-4</v>
      </c>
      <c r="M15" s="122"/>
      <c r="N15" s="122"/>
    </row>
    <row r="16" spans="2:14">
      <c r="B16" s="89" t="s">
        <v>414</v>
      </c>
      <c r="C16" s="86" t="s">
        <v>415</v>
      </c>
      <c r="D16" s="86">
        <v>11</v>
      </c>
      <c r="E16" s="86" t="s">
        <v>304</v>
      </c>
      <c r="F16" s="86" t="s">
        <v>409</v>
      </c>
      <c r="G16" s="99" t="s">
        <v>153</v>
      </c>
      <c r="H16" s="100">
        <v>0</v>
      </c>
      <c r="I16" s="100">
        <v>0</v>
      </c>
      <c r="J16" s="96">
        <v>1.8307954209999997</v>
      </c>
      <c r="K16" s="97">
        <v>1.0441169963427688E-2</v>
      </c>
      <c r="L16" s="97">
        <f>J16/'סכום נכסי הקרן'!$C$42</f>
        <v>7.4788283984919828E-4</v>
      </c>
      <c r="M16" s="122"/>
      <c r="N16" s="122"/>
    </row>
    <row r="17" spans="2:14">
      <c r="B17" s="89" t="s">
        <v>416</v>
      </c>
      <c r="C17" s="86" t="s">
        <v>417</v>
      </c>
      <c r="D17" s="86">
        <v>26</v>
      </c>
      <c r="E17" s="86" t="s">
        <v>304</v>
      </c>
      <c r="F17" s="86" t="s">
        <v>409</v>
      </c>
      <c r="G17" s="99" t="s">
        <v>153</v>
      </c>
      <c r="H17" s="100">
        <v>0</v>
      </c>
      <c r="I17" s="100">
        <v>0</v>
      </c>
      <c r="J17" s="96">
        <v>0.63372000000000006</v>
      </c>
      <c r="K17" s="97">
        <v>3.6141548931825718E-3</v>
      </c>
      <c r="L17" s="97">
        <f>J17/'סכום נכסי הקרן'!$C$42</f>
        <v>2.5887562740918287E-4</v>
      </c>
      <c r="M17" s="122"/>
      <c r="N17" s="122"/>
    </row>
    <row r="18" spans="2:14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22"/>
      <c r="N18" s="122"/>
    </row>
    <row r="19" spans="2:14">
      <c r="B19" s="104" t="s">
        <v>34</v>
      </c>
      <c r="C19" s="84"/>
      <c r="D19" s="84"/>
      <c r="E19" s="84"/>
      <c r="F19" s="84"/>
      <c r="G19" s="84"/>
      <c r="H19" s="84"/>
      <c r="I19" s="84"/>
      <c r="J19" s="93">
        <f>SUM(J20:J28)</f>
        <v>2.9915099999999994</v>
      </c>
      <c r="K19" s="94">
        <v>1.7083628612127321E-2</v>
      </c>
      <c r="L19" s="94">
        <f>J19/'סכום נכסי הקרן'!$C$42</f>
        <v>1.2220365905302726E-3</v>
      </c>
      <c r="M19" s="122"/>
      <c r="N19" s="122"/>
    </row>
    <row r="20" spans="2:14">
      <c r="B20" s="89" t="s">
        <v>410</v>
      </c>
      <c r="C20" s="86" t="s">
        <v>418</v>
      </c>
      <c r="D20" s="86">
        <v>10</v>
      </c>
      <c r="E20" s="86" t="s">
        <v>408</v>
      </c>
      <c r="F20" s="86" t="s">
        <v>409</v>
      </c>
      <c r="G20" s="99" t="s">
        <v>152</v>
      </c>
      <c r="H20" s="100">
        <v>0</v>
      </c>
      <c r="I20" s="100">
        <v>0</v>
      </c>
      <c r="J20" s="96">
        <v>-4.2746500000000003</v>
      </c>
      <c r="K20" s="97">
        <v>-2.4355852102774328E-2</v>
      </c>
      <c r="L20" s="97">
        <f>J20/'סכום נכסי הקרן'!$C$42</f>
        <v>-1.7462013203065447E-3</v>
      </c>
      <c r="M20" s="122"/>
      <c r="N20" s="122"/>
    </row>
    <row r="21" spans="2:14">
      <c r="B21" s="89" t="s">
        <v>410</v>
      </c>
      <c r="C21" s="86" t="s">
        <v>419</v>
      </c>
      <c r="D21" s="86">
        <v>10</v>
      </c>
      <c r="E21" s="86" t="s">
        <v>408</v>
      </c>
      <c r="F21" s="86" t="s">
        <v>409</v>
      </c>
      <c r="G21" s="99" t="s">
        <v>154</v>
      </c>
      <c r="H21" s="100">
        <v>0</v>
      </c>
      <c r="I21" s="100">
        <v>0</v>
      </c>
      <c r="J21" s="96">
        <v>-1.73034</v>
      </c>
      <c r="K21" s="97">
        <v>-9.8682648139076096E-3</v>
      </c>
      <c r="L21" s="97">
        <f>J21/'סכום נכסי הקרן'!$C$42</f>
        <v>-7.0684664067917282E-4</v>
      </c>
      <c r="M21" s="122"/>
      <c r="N21" s="122"/>
    </row>
    <row r="22" spans="2:14">
      <c r="B22" s="89" t="s">
        <v>410</v>
      </c>
      <c r="C22" s="86" t="s">
        <v>420</v>
      </c>
      <c r="D22" s="86">
        <v>10</v>
      </c>
      <c r="E22" s="86" t="s">
        <v>408</v>
      </c>
      <c r="F22" s="86" t="s">
        <v>409</v>
      </c>
      <c r="G22" s="99" t="s">
        <v>162</v>
      </c>
      <c r="H22" s="100">
        <v>0</v>
      </c>
      <c r="I22" s="100">
        <v>0</v>
      </c>
      <c r="J22" s="96">
        <v>0.15578999999999998</v>
      </c>
      <c r="K22" s="97">
        <v>8.8848259611328776E-4</v>
      </c>
      <c r="L22" s="97">
        <f>J22/'סכום נכסי הקרן'!$C$42</f>
        <v>6.3640462655552277E-5</v>
      </c>
      <c r="M22" s="122"/>
      <c r="N22" s="122"/>
    </row>
    <row r="23" spans="2:14">
      <c r="B23" s="89" t="s">
        <v>410</v>
      </c>
      <c r="C23" s="86" t="s">
        <v>421</v>
      </c>
      <c r="D23" s="86">
        <v>10</v>
      </c>
      <c r="E23" s="86" t="s">
        <v>408</v>
      </c>
      <c r="F23" s="86" t="s">
        <v>409</v>
      </c>
      <c r="G23" s="99" t="s">
        <v>161</v>
      </c>
      <c r="H23" s="100">
        <v>0</v>
      </c>
      <c r="I23" s="100">
        <v>0</v>
      </c>
      <c r="J23" s="96">
        <v>4.04373</v>
      </c>
      <c r="K23" s="97">
        <v>2.3061709534509183E-2</v>
      </c>
      <c r="L23" s="97">
        <f>J23/'סכום נכסי הקרן'!$C$42</f>
        <v>1.6518701332186689E-3</v>
      </c>
      <c r="M23" s="122"/>
      <c r="N23" s="122"/>
    </row>
    <row r="24" spans="2:14">
      <c r="B24" s="89" t="s">
        <v>410</v>
      </c>
      <c r="C24" s="86" t="s">
        <v>422</v>
      </c>
      <c r="D24" s="86">
        <v>10</v>
      </c>
      <c r="E24" s="86" t="s">
        <v>408</v>
      </c>
      <c r="F24" s="86" t="s">
        <v>409</v>
      </c>
      <c r="G24" s="99" t="s">
        <v>156</v>
      </c>
      <c r="H24" s="100">
        <v>0</v>
      </c>
      <c r="I24" s="100">
        <v>0</v>
      </c>
      <c r="J24" s="96">
        <v>1.76776</v>
      </c>
      <c r="K24" s="97">
        <v>1.0081674010560536E-2</v>
      </c>
      <c r="L24" s="97">
        <f>J24/'סכום נכסי הקרן'!$C$42</f>
        <v>7.2213277016483154E-4</v>
      </c>
      <c r="M24" s="122"/>
      <c r="N24" s="122"/>
    </row>
    <row r="25" spans="2:14">
      <c r="B25" s="89" t="s">
        <v>416</v>
      </c>
      <c r="C25" s="86" t="s">
        <v>423</v>
      </c>
      <c r="D25" s="86">
        <v>26</v>
      </c>
      <c r="E25" s="86" t="s">
        <v>304</v>
      </c>
      <c r="F25" s="86" t="s">
        <v>409</v>
      </c>
      <c r="G25" s="99" t="s">
        <v>161</v>
      </c>
      <c r="H25" s="100">
        <v>0</v>
      </c>
      <c r="I25" s="100">
        <v>0</v>
      </c>
      <c r="J25" s="96">
        <v>1.5756400000000002</v>
      </c>
      <c r="K25" s="97">
        <v>8.9859985733355234E-3</v>
      </c>
      <c r="L25" s="97">
        <f>J25/'סכום נכסי הקרן'!$C$42</f>
        <v>6.4365144475636701E-4</v>
      </c>
      <c r="M25" s="122"/>
      <c r="N25" s="122"/>
    </row>
    <row r="26" spans="2:14">
      <c r="B26" s="89" t="s">
        <v>416</v>
      </c>
      <c r="C26" s="86" t="s">
        <v>424</v>
      </c>
      <c r="D26" s="86">
        <v>26</v>
      </c>
      <c r="E26" s="86" t="s">
        <v>304</v>
      </c>
      <c r="F26" s="86" t="s">
        <v>409</v>
      </c>
      <c r="G26" s="99" t="s">
        <v>156</v>
      </c>
      <c r="H26" s="100">
        <v>0</v>
      </c>
      <c r="I26" s="100">
        <v>0</v>
      </c>
      <c r="J26" s="96">
        <v>0.83840999999999999</v>
      </c>
      <c r="K26" s="97">
        <v>4.7815180268781163E-3</v>
      </c>
      <c r="L26" s="97">
        <f>J26/'סכום נכסי הקרן'!$C$42</f>
        <v>3.42491817799869E-4</v>
      </c>
      <c r="M26" s="122"/>
      <c r="N26" s="122"/>
    </row>
    <row r="27" spans="2:14">
      <c r="B27" s="89" t="s">
        <v>416</v>
      </c>
      <c r="C27" s="86" t="s">
        <v>425</v>
      </c>
      <c r="D27" s="86">
        <v>26</v>
      </c>
      <c r="E27" s="86" t="s">
        <v>304</v>
      </c>
      <c r="F27" s="86" t="s">
        <v>409</v>
      </c>
      <c r="G27" s="99" t="s">
        <v>152</v>
      </c>
      <c r="H27" s="100">
        <v>0</v>
      </c>
      <c r="I27" s="100">
        <v>0</v>
      </c>
      <c r="J27" s="96">
        <v>0.40114999999999995</v>
      </c>
      <c r="K27" s="97">
        <v>2.287789931515793E-3</v>
      </c>
      <c r="L27" s="97">
        <f>J27/'סכום נכסי הקרן'!$C$42</f>
        <v>1.6387041269834261E-4</v>
      </c>
      <c r="M27" s="122"/>
      <c r="N27" s="122"/>
    </row>
    <row r="28" spans="2:14">
      <c r="B28" s="89" t="s">
        <v>416</v>
      </c>
      <c r="C28" s="86" t="s">
        <v>426</v>
      </c>
      <c r="D28" s="86">
        <v>26</v>
      </c>
      <c r="E28" s="86" t="s">
        <v>304</v>
      </c>
      <c r="F28" s="86" t="s">
        <v>409</v>
      </c>
      <c r="G28" s="99" t="s">
        <v>154</v>
      </c>
      <c r="H28" s="100">
        <v>0</v>
      </c>
      <c r="I28" s="100">
        <v>0</v>
      </c>
      <c r="J28" s="96">
        <v>0.21402000000000002</v>
      </c>
      <c r="K28" s="97">
        <v>1.220572855896822E-3</v>
      </c>
      <c r="L28" s="97">
        <f>J28/'סכום נכסי הקרן'!$C$42</f>
        <v>8.7427510222358952E-5</v>
      </c>
      <c r="M28" s="122"/>
      <c r="N28" s="122"/>
    </row>
    <row r="29" spans="2:14">
      <c r="B29" s="85"/>
      <c r="C29" s="86"/>
      <c r="D29" s="86"/>
      <c r="E29" s="86"/>
      <c r="F29" s="86"/>
      <c r="G29" s="86"/>
      <c r="H29" s="86"/>
      <c r="I29" s="86"/>
      <c r="J29" s="86"/>
      <c r="K29" s="97"/>
      <c r="L29" s="86"/>
      <c r="M29" s="122"/>
      <c r="N29" s="122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22"/>
      <c r="N30" s="122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4">
      <c r="B32" s="101" t="s">
        <v>236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6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2:12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168</v>
      </c>
      <c r="C1" s="80" t="s" vm="1">
        <v>237</v>
      </c>
    </row>
    <row r="2" spans="2:18">
      <c r="B2" s="58" t="s">
        <v>167</v>
      </c>
      <c r="C2" s="80" t="s">
        <v>238</v>
      </c>
    </row>
    <row r="3" spans="2:18">
      <c r="B3" s="58" t="s">
        <v>169</v>
      </c>
      <c r="C3" s="80" t="s">
        <v>239</v>
      </c>
    </row>
    <row r="4" spans="2:18">
      <c r="B4" s="58" t="s">
        <v>170</v>
      </c>
      <c r="C4" s="80">
        <v>2149</v>
      </c>
    </row>
    <row r="6" spans="2:18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3" t="s">
        <v>104</v>
      </c>
      <c r="C7" s="31" t="s">
        <v>36</v>
      </c>
      <c r="D7" s="31" t="s">
        <v>48</v>
      </c>
      <c r="E7" s="31" t="s">
        <v>15</v>
      </c>
      <c r="F7" s="31" t="s">
        <v>49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206</v>
      </c>
      <c r="L7" s="31" t="s">
        <v>221</v>
      </c>
      <c r="M7" s="31" t="s">
        <v>207</v>
      </c>
      <c r="N7" s="31" t="s">
        <v>46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168</v>
      </c>
      <c r="C1" s="80" t="s" vm="1">
        <v>237</v>
      </c>
    </row>
    <row r="2" spans="2:18">
      <c r="B2" s="58" t="s">
        <v>167</v>
      </c>
      <c r="C2" s="80" t="s">
        <v>238</v>
      </c>
    </row>
    <row r="3" spans="2:18">
      <c r="B3" s="58" t="s">
        <v>169</v>
      </c>
      <c r="C3" s="80" t="s">
        <v>239</v>
      </c>
    </row>
    <row r="4" spans="2:18">
      <c r="B4" s="58" t="s">
        <v>170</v>
      </c>
      <c r="C4" s="80">
        <v>2149</v>
      </c>
    </row>
    <row r="6" spans="2:18" ht="26.25" customHeight="1">
      <c r="B6" s="143" t="s">
        <v>211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3" t="s">
        <v>104</v>
      </c>
      <c r="C7" s="31" t="s">
        <v>36</v>
      </c>
      <c r="D7" s="31" t="s">
        <v>48</v>
      </c>
      <c r="E7" s="31" t="s">
        <v>15</v>
      </c>
      <c r="F7" s="31" t="s">
        <v>49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206</v>
      </c>
      <c r="L7" s="31" t="s">
        <v>221</v>
      </c>
      <c r="M7" s="31" t="s">
        <v>207</v>
      </c>
      <c r="N7" s="31" t="s">
        <v>46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F21" sqref="F2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168</v>
      </c>
      <c r="C1" s="80" t="s" vm="1">
        <v>237</v>
      </c>
    </row>
    <row r="2" spans="2:53">
      <c r="B2" s="58" t="s">
        <v>167</v>
      </c>
      <c r="C2" s="80" t="s">
        <v>238</v>
      </c>
    </row>
    <row r="3" spans="2:53">
      <c r="B3" s="58" t="s">
        <v>169</v>
      </c>
      <c r="C3" s="80" t="s">
        <v>239</v>
      </c>
    </row>
    <row r="4" spans="2:53">
      <c r="B4" s="58" t="s">
        <v>170</v>
      </c>
      <c r="C4" s="80">
        <v>2149</v>
      </c>
    </row>
    <row r="6" spans="2:53" ht="21.75" customHeight="1">
      <c r="B6" s="134" t="s">
        <v>198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6"/>
    </row>
    <row r="7" spans="2:53" ht="27.75" customHeight="1">
      <c r="B7" s="137" t="s">
        <v>73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9"/>
      <c r="AU7" s="3"/>
      <c r="AV7" s="3"/>
    </row>
    <row r="8" spans="2:53" s="3" customFormat="1" ht="66" customHeight="1">
      <c r="B8" s="23" t="s">
        <v>103</v>
      </c>
      <c r="C8" s="31" t="s">
        <v>36</v>
      </c>
      <c r="D8" s="31" t="s">
        <v>108</v>
      </c>
      <c r="E8" s="31" t="s">
        <v>15</v>
      </c>
      <c r="F8" s="31" t="s">
        <v>49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235</v>
      </c>
      <c r="O8" s="31" t="s">
        <v>47</v>
      </c>
      <c r="P8" s="31" t="s">
        <v>223</v>
      </c>
      <c r="Q8" s="31" t="s">
        <v>171</v>
      </c>
      <c r="R8" s="74" t="s">
        <v>173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17" t="s">
        <v>224</v>
      </c>
      <c r="O9" s="33" t="s">
        <v>229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21" t="s">
        <v>102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0" customFormat="1" ht="18" customHeight="1">
      <c r="B11" s="81" t="s">
        <v>26</v>
      </c>
      <c r="C11" s="82"/>
      <c r="D11" s="82"/>
      <c r="E11" s="82"/>
      <c r="F11" s="82"/>
      <c r="G11" s="82"/>
      <c r="H11" s="90">
        <v>5.8433369320292652</v>
      </c>
      <c r="I11" s="82"/>
      <c r="J11" s="82"/>
      <c r="K11" s="91">
        <v>5.1953836541025903E-3</v>
      </c>
      <c r="L11" s="90"/>
      <c r="M11" s="92"/>
      <c r="N11" s="82"/>
      <c r="O11" s="90">
        <v>458.54076783699998</v>
      </c>
      <c r="P11" s="82"/>
      <c r="Q11" s="91">
        <v>1</v>
      </c>
      <c r="R11" s="91">
        <f>O11/'סכום נכסי הקרן'!$C$42</f>
        <v>0.18731463259245693</v>
      </c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U11" s="122"/>
      <c r="AV11" s="122"/>
      <c r="AW11" s="124"/>
      <c r="BA11" s="122"/>
    </row>
    <row r="12" spans="2:53" s="122" customFormat="1" ht="22.5" customHeight="1">
      <c r="B12" s="83" t="s">
        <v>218</v>
      </c>
      <c r="C12" s="84"/>
      <c r="D12" s="84"/>
      <c r="E12" s="84"/>
      <c r="F12" s="84"/>
      <c r="G12" s="84"/>
      <c r="H12" s="93">
        <v>5.8433369320292652</v>
      </c>
      <c r="I12" s="84"/>
      <c r="J12" s="84"/>
      <c r="K12" s="94">
        <v>5.1953836541025903E-3</v>
      </c>
      <c r="L12" s="93"/>
      <c r="M12" s="95"/>
      <c r="N12" s="84"/>
      <c r="O12" s="93">
        <v>458.54076783700003</v>
      </c>
      <c r="P12" s="84"/>
      <c r="Q12" s="94">
        <v>1.0000000000000002</v>
      </c>
      <c r="R12" s="94">
        <f>O12/'סכום נכסי הקרן'!$C$42</f>
        <v>0.18731463259245695</v>
      </c>
      <c r="AW12" s="120"/>
    </row>
    <row r="13" spans="2:53" s="121" customFormat="1">
      <c r="B13" s="116" t="s">
        <v>25</v>
      </c>
      <c r="C13" s="112"/>
      <c r="D13" s="112"/>
      <c r="E13" s="112"/>
      <c r="F13" s="112"/>
      <c r="G13" s="112"/>
      <c r="H13" s="113">
        <v>5.7861130952452138</v>
      </c>
      <c r="I13" s="112"/>
      <c r="J13" s="112"/>
      <c r="K13" s="114">
        <v>-5.118687181445535E-3</v>
      </c>
      <c r="L13" s="113"/>
      <c r="M13" s="117"/>
      <c r="N13" s="112"/>
      <c r="O13" s="113">
        <v>185.91250665200002</v>
      </c>
      <c r="P13" s="112"/>
      <c r="Q13" s="114">
        <v>0.405443789717924</v>
      </c>
      <c r="R13" s="114">
        <f>O13/'סכום נכסי הקרן'!$C$42</f>
        <v>7.5945554507906299E-2</v>
      </c>
    </row>
    <row r="14" spans="2:53" s="122" customFormat="1">
      <c r="B14" s="87" t="s">
        <v>24</v>
      </c>
      <c r="C14" s="84"/>
      <c r="D14" s="84"/>
      <c r="E14" s="84"/>
      <c r="F14" s="84"/>
      <c r="G14" s="84"/>
      <c r="H14" s="93">
        <v>5.7861130952452138</v>
      </c>
      <c r="I14" s="84"/>
      <c r="J14" s="84"/>
      <c r="K14" s="94">
        <v>-5.118687181445535E-3</v>
      </c>
      <c r="L14" s="93"/>
      <c r="M14" s="95"/>
      <c r="N14" s="84"/>
      <c r="O14" s="93">
        <v>185.91250665200002</v>
      </c>
      <c r="P14" s="84"/>
      <c r="Q14" s="94">
        <v>0.405443789717924</v>
      </c>
      <c r="R14" s="94">
        <f>O14/'סכום נכסי הקרן'!$C$42</f>
        <v>7.5945554507906299E-2</v>
      </c>
    </row>
    <row r="15" spans="2:53" s="122" customFormat="1">
      <c r="B15" s="88" t="s">
        <v>240</v>
      </c>
      <c r="C15" s="86" t="s">
        <v>241</v>
      </c>
      <c r="D15" s="99" t="s">
        <v>109</v>
      </c>
      <c r="E15" s="86" t="s">
        <v>242</v>
      </c>
      <c r="F15" s="86"/>
      <c r="G15" s="86"/>
      <c r="H15" s="96">
        <v>2.2299999999927098</v>
      </c>
      <c r="I15" s="99" t="s">
        <v>153</v>
      </c>
      <c r="J15" s="100">
        <v>0.04</v>
      </c>
      <c r="K15" s="97">
        <v>-1.1699999999815603E-2</v>
      </c>
      <c r="L15" s="96">
        <v>15536.810719999999</v>
      </c>
      <c r="M15" s="98">
        <v>150.09</v>
      </c>
      <c r="N15" s="86"/>
      <c r="O15" s="96">
        <v>23.319198978999999</v>
      </c>
      <c r="P15" s="97">
        <v>9.9929274398633826E-7</v>
      </c>
      <c r="Q15" s="97">
        <v>5.0855236032773872E-2</v>
      </c>
      <c r="R15" s="97">
        <f>O15/'סכום נכסי הקרן'!$C$42</f>
        <v>9.5259298528817156E-3</v>
      </c>
    </row>
    <row r="16" spans="2:53" s="122" customFormat="1" ht="20.25">
      <c r="B16" s="88" t="s">
        <v>243</v>
      </c>
      <c r="C16" s="86" t="s">
        <v>244</v>
      </c>
      <c r="D16" s="99" t="s">
        <v>109</v>
      </c>
      <c r="E16" s="86" t="s">
        <v>242</v>
      </c>
      <c r="F16" s="86"/>
      <c r="G16" s="86"/>
      <c r="H16" s="96">
        <v>4.8600000001122368</v>
      </c>
      <c r="I16" s="99" t="s">
        <v>153</v>
      </c>
      <c r="J16" s="100">
        <v>0.04</v>
      </c>
      <c r="K16" s="97">
        <v>-4.6999999997394508E-3</v>
      </c>
      <c r="L16" s="96">
        <v>6364.1038600000002</v>
      </c>
      <c r="M16" s="98">
        <v>156.80000000000001</v>
      </c>
      <c r="N16" s="86"/>
      <c r="O16" s="96">
        <v>9.9789151579999995</v>
      </c>
      <c r="P16" s="97">
        <v>5.4778463807640178E-7</v>
      </c>
      <c r="Q16" s="97">
        <v>2.1762329236442637E-2</v>
      </c>
      <c r="R16" s="97">
        <f>O16/'סכום נכסי הקרן'!$C$42</f>
        <v>4.0764027052803365E-3</v>
      </c>
      <c r="AU16" s="120"/>
    </row>
    <row r="17" spans="2:48" s="122" customFormat="1" ht="20.25">
      <c r="B17" s="88" t="s">
        <v>245</v>
      </c>
      <c r="C17" s="86" t="s">
        <v>246</v>
      </c>
      <c r="D17" s="99" t="s">
        <v>109</v>
      </c>
      <c r="E17" s="86" t="s">
        <v>242</v>
      </c>
      <c r="F17" s="86"/>
      <c r="G17" s="86"/>
      <c r="H17" s="96">
        <v>7.9199999998948529</v>
      </c>
      <c r="I17" s="99" t="s">
        <v>153</v>
      </c>
      <c r="J17" s="100">
        <v>7.4999999999999997E-3</v>
      </c>
      <c r="K17" s="97">
        <v>-3.9999999983397999E-4</v>
      </c>
      <c r="L17" s="96">
        <v>26698.849145</v>
      </c>
      <c r="M17" s="98">
        <v>108.29</v>
      </c>
      <c r="N17" s="86"/>
      <c r="O17" s="96">
        <v>28.912184212000003</v>
      </c>
      <c r="P17" s="97">
        <v>1.9154938969468388E-6</v>
      </c>
      <c r="Q17" s="97">
        <v>6.3052592571829033E-2</v>
      </c>
      <c r="R17" s="97">
        <f>O17/'סכום נכסי הקרן'!$C$42</f>
        <v>1.1810673211594035E-2</v>
      </c>
      <c r="AV17" s="120"/>
    </row>
    <row r="18" spans="2:48" s="122" customFormat="1">
      <c r="B18" s="88" t="s">
        <v>247</v>
      </c>
      <c r="C18" s="86" t="s">
        <v>248</v>
      </c>
      <c r="D18" s="99" t="s">
        <v>109</v>
      </c>
      <c r="E18" s="86" t="s">
        <v>242</v>
      </c>
      <c r="F18" s="86"/>
      <c r="G18" s="86"/>
      <c r="H18" s="96">
        <v>13.359999999914228</v>
      </c>
      <c r="I18" s="99" t="s">
        <v>153</v>
      </c>
      <c r="J18" s="100">
        <v>0.04</v>
      </c>
      <c r="K18" s="97">
        <v>8.6999999997855685E-3</v>
      </c>
      <c r="L18" s="96">
        <v>12804.821454000001</v>
      </c>
      <c r="M18" s="98">
        <v>182.1</v>
      </c>
      <c r="N18" s="86"/>
      <c r="O18" s="96">
        <v>23.317579249999998</v>
      </c>
      <c r="P18" s="97">
        <v>7.8936843997476698E-7</v>
      </c>
      <c r="Q18" s="97">
        <v>5.0851703677280938E-2</v>
      </c>
      <c r="R18" s="97">
        <f>O18/'סכום נכסי הקרן'!$C$42</f>
        <v>9.5252681910103706E-3</v>
      </c>
      <c r="AU18" s="124"/>
    </row>
    <row r="19" spans="2:48" s="122" customFormat="1">
      <c r="B19" s="88" t="s">
        <v>249</v>
      </c>
      <c r="C19" s="86" t="s">
        <v>250</v>
      </c>
      <c r="D19" s="99" t="s">
        <v>109</v>
      </c>
      <c r="E19" s="86" t="s">
        <v>242</v>
      </c>
      <c r="F19" s="86"/>
      <c r="G19" s="86"/>
      <c r="H19" s="96">
        <v>17.590000002160199</v>
      </c>
      <c r="I19" s="99" t="s">
        <v>153</v>
      </c>
      <c r="J19" s="100">
        <v>2.75E-2</v>
      </c>
      <c r="K19" s="97">
        <v>1.2000000000580699E-2</v>
      </c>
      <c r="L19" s="96">
        <v>2438.6678400000001</v>
      </c>
      <c r="M19" s="98">
        <v>141.22999999999999</v>
      </c>
      <c r="N19" s="86"/>
      <c r="O19" s="96">
        <v>3.4441307839999999</v>
      </c>
      <c r="P19" s="97">
        <v>1.3797219778572834E-7</v>
      </c>
      <c r="Q19" s="97">
        <v>7.5110677732024567E-3</v>
      </c>
      <c r="R19" s="97">
        <f>O19/'סכום נכסי הקרן'!$C$42</f>
        <v>1.4069329003144617E-3</v>
      </c>
      <c r="AV19" s="124"/>
    </row>
    <row r="20" spans="2:48" s="122" customFormat="1">
      <c r="B20" s="88" t="s">
        <v>251</v>
      </c>
      <c r="C20" s="86" t="s">
        <v>252</v>
      </c>
      <c r="D20" s="99" t="s">
        <v>109</v>
      </c>
      <c r="E20" s="86" t="s">
        <v>242</v>
      </c>
      <c r="F20" s="86"/>
      <c r="G20" s="86"/>
      <c r="H20" s="96">
        <v>4.3400000000808756</v>
      </c>
      <c r="I20" s="99" t="s">
        <v>153</v>
      </c>
      <c r="J20" s="100">
        <v>1.7500000000000002E-2</v>
      </c>
      <c r="K20" s="97">
        <v>-6.3000000000907781E-3</v>
      </c>
      <c r="L20" s="96">
        <v>10652.656499999999</v>
      </c>
      <c r="M20" s="98">
        <v>113.75</v>
      </c>
      <c r="N20" s="86"/>
      <c r="O20" s="96">
        <v>12.117396903000001</v>
      </c>
      <c r="P20" s="97">
        <v>7.438444935717138E-7</v>
      </c>
      <c r="Q20" s="97">
        <v>2.6425996886077181E-2</v>
      </c>
      <c r="R20" s="97">
        <f>O20/'סכום נכסי הקרן'!$C$42</f>
        <v>4.9499758976049588E-3</v>
      </c>
    </row>
    <row r="21" spans="2:48" s="122" customFormat="1">
      <c r="B21" s="88" t="s">
        <v>253</v>
      </c>
      <c r="C21" s="86" t="s">
        <v>254</v>
      </c>
      <c r="D21" s="99" t="s">
        <v>109</v>
      </c>
      <c r="E21" s="86" t="s">
        <v>242</v>
      </c>
      <c r="F21" s="86"/>
      <c r="G21" s="86"/>
      <c r="H21" s="96">
        <v>0.58000000006962049</v>
      </c>
      <c r="I21" s="99" t="s">
        <v>153</v>
      </c>
      <c r="J21" s="100">
        <v>0.03</v>
      </c>
      <c r="K21" s="97">
        <v>-2.0600000000126586E-2</v>
      </c>
      <c r="L21" s="96">
        <v>5500.4142689999999</v>
      </c>
      <c r="M21" s="98">
        <v>114.9</v>
      </c>
      <c r="N21" s="86"/>
      <c r="O21" s="96">
        <v>6.3199756319999993</v>
      </c>
      <c r="P21" s="97">
        <v>3.587946080363026E-7</v>
      </c>
      <c r="Q21" s="97">
        <v>1.3782799862730191E-2</v>
      </c>
      <c r="R21" s="97">
        <f>O21/'סכום נכסי הקרן'!$C$42</f>
        <v>2.5817200923826714E-3</v>
      </c>
    </row>
    <row r="22" spans="2:48" s="122" customFormat="1">
      <c r="B22" s="88" t="s">
        <v>255</v>
      </c>
      <c r="C22" s="86" t="s">
        <v>256</v>
      </c>
      <c r="D22" s="99" t="s">
        <v>109</v>
      </c>
      <c r="E22" s="86" t="s">
        <v>242</v>
      </c>
      <c r="F22" s="86"/>
      <c r="G22" s="86"/>
      <c r="H22" s="96">
        <v>1.5800000000270731</v>
      </c>
      <c r="I22" s="99" t="s">
        <v>153</v>
      </c>
      <c r="J22" s="100">
        <v>1E-3</v>
      </c>
      <c r="K22" s="97">
        <v>-1.3500000000214608E-2</v>
      </c>
      <c r="L22" s="96">
        <v>29320.617571999999</v>
      </c>
      <c r="M22" s="98">
        <v>103.3</v>
      </c>
      <c r="N22" s="86"/>
      <c r="O22" s="96">
        <v>30.288197820999997</v>
      </c>
      <c r="P22" s="97">
        <v>1.9346597331822589E-6</v>
      </c>
      <c r="Q22" s="97">
        <v>6.6053445943037081E-2</v>
      </c>
      <c r="R22" s="97">
        <f>O22/'סכום נכסי הקרן'!$C$42</f>
        <v>1.2372776958285708E-2</v>
      </c>
    </row>
    <row r="23" spans="2:48" s="122" customFormat="1">
      <c r="B23" s="88" t="s">
        <v>257</v>
      </c>
      <c r="C23" s="86" t="s">
        <v>258</v>
      </c>
      <c r="D23" s="99" t="s">
        <v>109</v>
      </c>
      <c r="E23" s="86" t="s">
        <v>242</v>
      </c>
      <c r="F23" s="86"/>
      <c r="G23" s="86"/>
      <c r="H23" s="96">
        <v>6.4399999996823754</v>
      </c>
      <c r="I23" s="99" t="s">
        <v>153</v>
      </c>
      <c r="J23" s="100">
        <v>7.4999999999999997E-3</v>
      </c>
      <c r="K23" s="97">
        <v>-2.7000000002443251E-3</v>
      </c>
      <c r="L23" s="96">
        <v>7607.6246810000002</v>
      </c>
      <c r="M23" s="98">
        <v>107.6</v>
      </c>
      <c r="N23" s="86"/>
      <c r="O23" s="96">
        <v>8.1858046400000006</v>
      </c>
      <c r="P23" s="97">
        <v>5.4958776817747669E-7</v>
      </c>
      <c r="Q23" s="97">
        <v>1.7851857924462353E-2</v>
      </c>
      <c r="R23" s="97">
        <f>O23/'סכום נכסי הקרן'!$C$42</f>
        <v>3.3439142082134069E-3</v>
      </c>
    </row>
    <row r="24" spans="2:48" s="122" customFormat="1">
      <c r="B24" s="88" t="s">
        <v>259</v>
      </c>
      <c r="C24" s="86" t="s">
        <v>260</v>
      </c>
      <c r="D24" s="99" t="s">
        <v>109</v>
      </c>
      <c r="E24" s="86" t="s">
        <v>242</v>
      </c>
      <c r="F24" s="86"/>
      <c r="G24" s="86"/>
      <c r="H24" s="96">
        <v>9.940000000934214</v>
      </c>
      <c r="I24" s="99" t="s">
        <v>153</v>
      </c>
      <c r="J24" s="100">
        <v>5.0000000000000001E-3</v>
      </c>
      <c r="K24" s="97">
        <v>2.5999999996986411E-3</v>
      </c>
      <c r="L24" s="96">
        <v>5177.76422</v>
      </c>
      <c r="M24" s="98">
        <v>102.54</v>
      </c>
      <c r="N24" s="86"/>
      <c r="O24" s="96">
        <v>5.3092790159999996</v>
      </c>
      <c r="P24" s="97">
        <v>2.4843243510378692E-6</v>
      </c>
      <c r="Q24" s="97">
        <v>1.1578641177412863E-2</v>
      </c>
      <c r="R24" s="97">
        <f>O24/'סכום נכסי הקרן'!$C$42</f>
        <v>2.1688489180669832E-3</v>
      </c>
    </row>
    <row r="25" spans="2:48" s="122" customFormat="1">
      <c r="B25" s="88" t="s">
        <v>261</v>
      </c>
      <c r="C25" s="86" t="s">
        <v>262</v>
      </c>
      <c r="D25" s="99" t="s">
        <v>109</v>
      </c>
      <c r="E25" s="86" t="s">
        <v>242</v>
      </c>
      <c r="F25" s="86"/>
      <c r="G25" s="86"/>
      <c r="H25" s="96">
        <v>22.740000001263336</v>
      </c>
      <c r="I25" s="99" t="s">
        <v>153</v>
      </c>
      <c r="J25" s="100">
        <v>0.01</v>
      </c>
      <c r="K25" s="97">
        <v>1.4800000000971798E-2</v>
      </c>
      <c r="L25" s="96">
        <v>2703.507517</v>
      </c>
      <c r="M25" s="98">
        <v>91.35</v>
      </c>
      <c r="N25" s="86"/>
      <c r="O25" s="96">
        <v>2.4696541120000002</v>
      </c>
      <c r="P25" s="97">
        <v>2.2706783106603493E-7</v>
      </c>
      <c r="Q25" s="97">
        <v>5.385898670798017E-3</v>
      </c>
      <c r="R25" s="97">
        <f>O25/'סכום נכסי הקרן'!$C$42</f>
        <v>1.0088576307007327E-3</v>
      </c>
    </row>
    <row r="26" spans="2:48" s="122" customFormat="1">
      <c r="B26" s="88" t="s">
        <v>263</v>
      </c>
      <c r="C26" s="86" t="s">
        <v>264</v>
      </c>
      <c r="D26" s="99" t="s">
        <v>109</v>
      </c>
      <c r="E26" s="86" t="s">
        <v>242</v>
      </c>
      <c r="F26" s="86"/>
      <c r="G26" s="86"/>
      <c r="H26" s="96">
        <v>3.3599999999937982</v>
      </c>
      <c r="I26" s="99" t="s">
        <v>153</v>
      </c>
      <c r="J26" s="100">
        <v>2.75E-2</v>
      </c>
      <c r="K26" s="97">
        <v>-8.6000000000930228E-3</v>
      </c>
      <c r="L26" s="96">
        <v>27219.944470999999</v>
      </c>
      <c r="M26" s="98">
        <v>118.48</v>
      </c>
      <c r="N26" s="86"/>
      <c r="O26" s="96">
        <v>32.250190144999998</v>
      </c>
      <c r="P26" s="97">
        <v>1.6416109091358668E-6</v>
      </c>
      <c r="Q26" s="97">
        <v>7.0332219961877301E-2</v>
      </c>
      <c r="R26" s="97">
        <f>O26/'סכום נכסי הקרן'!$C$42</f>
        <v>1.3174253941570914E-2</v>
      </c>
    </row>
    <row r="27" spans="2:48" s="122" customFormat="1">
      <c r="B27" s="89"/>
      <c r="C27" s="86"/>
      <c r="D27" s="86"/>
      <c r="E27" s="86"/>
      <c r="F27" s="86"/>
      <c r="G27" s="86"/>
      <c r="H27" s="86"/>
      <c r="I27" s="86"/>
      <c r="J27" s="86"/>
      <c r="K27" s="97"/>
      <c r="L27" s="96"/>
      <c r="M27" s="98"/>
      <c r="N27" s="86"/>
      <c r="O27" s="86"/>
      <c r="P27" s="86"/>
      <c r="Q27" s="97"/>
      <c r="R27" s="86"/>
    </row>
    <row r="28" spans="2:48" s="121" customFormat="1">
      <c r="B28" s="116" t="s">
        <v>37</v>
      </c>
      <c r="C28" s="112"/>
      <c r="D28" s="112"/>
      <c r="E28" s="112"/>
      <c r="F28" s="112"/>
      <c r="G28" s="112"/>
      <c r="H28" s="113">
        <v>5.8823593976039161</v>
      </c>
      <c r="I28" s="112"/>
      <c r="J28" s="112"/>
      <c r="K28" s="114">
        <v>1.2228824554500856E-2</v>
      </c>
      <c r="L28" s="113"/>
      <c r="M28" s="117"/>
      <c r="N28" s="112"/>
      <c r="O28" s="113">
        <v>272.62826118499999</v>
      </c>
      <c r="P28" s="112"/>
      <c r="Q28" s="114">
        <v>0.59455621028207606</v>
      </c>
      <c r="R28" s="114">
        <f>O28/'סכום נכסי הקרן'!$C$42</f>
        <v>0.11136907808455065</v>
      </c>
    </row>
    <row r="29" spans="2:48" s="122" customFormat="1">
      <c r="B29" s="87" t="s">
        <v>23</v>
      </c>
      <c r="C29" s="84"/>
      <c r="D29" s="84"/>
      <c r="E29" s="84"/>
      <c r="F29" s="84"/>
      <c r="G29" s="84"/>
      <c r="H29" s="93">
        <v>5.8823593976039161</v>
      </c>
      <c r="I29" s="84"/>
      <c r="J29" s="84"/>
      <c r="K29" s="94">
        <v>1.2228824554500856E-2</v>
      </c>
      <c r="L29" s="93"/>
      <c r="M29" s="95"/>
      <c r="N29" s="84"/>
      <c r="O29" s="93">
        <v>272.62826118499999</v>
      </c>
      <c r="P29" s="84"/>
      <c r="Q29" s="94">
        <v>0.59455621028207606</v>
      </c>
      <c r="R29" s="94">
        <f>O29/'סכום נכסי הקרן'!$C$42</f>
        <v>0.11136907808455065</v>
      </c>
    </row>
    <row r="30" spans="2:48" s="122" customFormat="1">
      <c r="B30" s="88" t="s">
        <v>265</v>
      </c>
      <c r="C30" s="86" t="s">
        <v>266</v>
      </c>
      <c r="D30" s="99" t="s">
        <v>109</v>
      </c>
      <c r="E30" s="86" t="s">
        <v>242</v>
      </c>
      <c r="F30" s="86"/>
      <c r="G30" s="86"/>
      <c r="H30" s="96">
        <v>6.3499999999356662</v>
      </c>
      <c r="I30" s="99" t="s">
        <v>153</v>
      </c>
      <c r="J30" s="100">
        <v>6.25E-2</v>
      </c>
      <c r="K30" s="97">
        <v>1.5200000000171559E-2</v>
      </c>
      <c r="L30" s="96">
        <v>8554.3943999999992</v>
      </c>
      <c r="M30" s="98">
        <v>136.28</v>
      </c>
      <c r="N30" s="86"/>
      <c r="O30" s="96">
        <v>11.657928665</v>
      </c>
      <c r="P30" s="97">
        <v>5.0431536688107407E-7</v>
      </c>
      <c r="Q30" s="97">
        <v>2.5423974230234875E-2</v>
      </c>
      <c r="R30" s="97">
        <f>O30/'סכום נכסי הקרן'!$C$42</f>
        <v>4.7622823919765385E-3</v>
      </c>
    </row>
    <row r="31" spans="2:48" s="122" customFormat="1">
      <c r="B31" s="88" t="s">
        <v>267</v>
      </c>
      <c r="C31" s="86" t="s">
        <v>268</v>
      </c>
      <c r="D31" s="99" t="s">
        <v>109</v>
      </c>
      <c r="E31" s="86" t="s">
        <v>242</v>
      </c>
      <c r="F31" s="86"/>
      <c r="G31" s="86"/>
      <c r="H31" s="96">
        <v>4.6800000000077766</v>
      </c>
      <c r="I31" s="99" t="s">
        <v>153</v>
      </c>
      <c r="J31" s="100">
        <v>3.7499999999999999E-2</v>
      </c>
      <c r="K31" s="97">
        <v>1.1099999999669492E-2</v>
      </c>
      <c r="L31" s="96">
        <v>9120.6818810000004</v>
      </c>
      <c r="M31" s="98">
        <v>112.79</v>
      </c>
      <c r="N31" s="86"/>
      <c r="O31" s="96">
        <v>10.287217093999999</v>
      </c>
      <c r="P31" s="97">
        <v>5.6206875885638901E-7</v>
      </c>
      <c r="Q31" s="97">
        <v>2.2434683708770803E-2</v>
      </c>
      <c r="R31" s="97">
        <f>O31/'סכום נכסי הקרן'!$C$42</f>
        <v>4.2023445362363828E-3</v>
      </c>
    </row>
    <row r="32" spans="2:48" s="122" customFormat="1">
      <c r="B32" s="88" t="s">
        <v>269</v>
      </c>
      <c r="C32" s="86" t="s">
        <v>270</v>
      </c>
      <c r="D32" s="99" t="s">
        <v>109</v>
      </c>
      <c r="E32" s="86" t="s">
        <v>242</v>
      </c>
      <c r="F32" s="86"/>
      <c r="G32" s="86"/>
      <c r="H32" s="96">
        <v>18.409999999783384</v>
      </c>
      <c r="I32" s="99" t="s">
        <v>153</v>
      </c>
      <c r="J32" s="100">
        <v>3.7499999999999999E-2</v>
      </c>
      <c r="K32" s="97">
        <v>3.0999999999752909E-2</v>
      </c>
      <c r="L32" s="96">
        <v>21661.604180000002</v>
      </c>
      <c r="M32" s="98">
        <v>112.1</v>
      </c>
      <c r="N32" s="86"/>
      <c r="O32" s="96">
        <v>24.282658286</v>
      </c>
      <c r="P32" s="97">
        <v>2.052250072500834E-6</v>
      </c>
      <c r="Q32" s="97">
        <v>5.2956378122156179E-2</v>
      </c>
      <c r="R32" s="97">
        <f>O32/'סכום נכסי הקרן'!$C$42</f>
        <v>9.9195045113789088E-3</v>
      </c>
    </row>
    <row r="33" spans="2:18" s="122" customFormat="1">
      <c r="B33" s="88" t="s">
        <v>271</v>
      </c>
      <c r="C33" s="86" t="s">
        <v>272</v>
      </c>
      <c r="D33" s="99" t="s">
        <v>109</v>
      </c>
      <c r="E33" s="86" t="s">
        <v>242</v>
      </c>
      <c r="F33" s="86"/>
      <c r="G33" s="86"/>
      <c r="H33" s="96">
        <v>0.16000000003214818</v>
      </c>
      <c r="I33" s="99" t="s">
        <v>153</v>
      </c>
      <c r="J33" s="100">
        <v>2.2499999999999999E-2</v>
      </c>
      <c r="K33" s="97">
        <v>2.3999999991427146E-3</v>
      </c>
      <c r="L33" s="96">
        <v>3652.004621</v>
      </c>
      <c r="M33" s="98">
        <v>102.21</v>
      </c>
      <c r="N33" s="86"/>
      <c r="O33" s="96">
        <v>3.7327140180000002</v>
      </c>
      <c r="P33" s="97">
        <v>2.4520382510782359E-7</v>
      </c>
      <c r="Q33" s="97">
        <v>8.1404190855433132E-3</v>
      </c>
      <c r="R33" s="97">
        <f>O33/'סכום נכסי הקרן'!$C$42</f>
        <v>1.5248196101571702E-3</v>
      </c>
    </row>
    <row r="34" spans="2:18" s="122" customFormat="1">
      <c r="B34" s="88" t="s">
        <v>273</v>
      </c>
      <c r="C34" s="86" t="s">
        <v>274</v>
      </c>
      <c r="D34" s="99" t="s">
        <v>109</v>
      </c>
      <c r="E34" s="86" t="s">
        <v>242</v>
      </c>
      <c r="F34" s="86"/>
      <c r="G34" s="86"/>
      <c r="H34" s="96">
        <v>0.66000000001028303</v>
      </c>
      <c r="I34" s="99" t="s">
        <v>153</v>
      </c>
      <c r="J34" s="100">
        <v>0</v>
      </c>
      <c r="K34" s="97">
        <v>3.2000000002056607E-3</v>
      </c>
      <c r="L34" s="96">
        <v>9745.2315510000008</v>
      </c>
      <c r="M34" s="98">
        <v>99.79</v>
      </c>
      <c r="N34" s="86"/>
      <c r="O34" s="96">
        <v>9.7247665649999995</v>
      </c>
      <c r="P34" s="97">
        <v>8.4935017330863943E-6</v>
      </c>
      <c r="Q34" s="97">
        <v>2.1208074062581315E-2</v>
      </c>
      <c r="R34" s="97">
        <f>O34/'סכום נכסי הקרן'!$C$42</f>
        <v>3.9725826010260342E-3</v>
      </c>
    </row>
    <row r="35" spans="2:18" s="122" customFormat="1">
      <c r="B35" s="88" t="s">
        <v>275</v>
      </c>
      <c r="C35" s="86" t="s">
        <v>276</v>
      </c>
      <c r="D35" s="99" t="s">
        <v>109</v>
      </c>
      <c r="E35" s="86" t="s">
        <v>242</v>
      </c>
      <c r="F35" s="86"/>
      <c r="G35" s="86"/>
      <c r="H35" s="96">
        <v>3.5999999997876717</v>
      </c>
      <c r="I35" s="99" t="s">
        <v>153</v>
      </c>
      <c r="J35" s="100">
        <v>1.2500000000000001E-2</v>
      </c>
      <c r="K35" s="97">
        <v>8.6999999993099333E-3</v>
      </c>
      <c r="L35" s="96">
        <v>9255.5644740000007</v>
      </c>
      <c r="M35" s="98">
        <v>101.77</v>
      </c>
      <c r="N35" s="86"/>
      <c r="O35" s="96">
        <v>9.419388295000001</v>
      </c>
      <c r="P35" s="97">
        <v>7.9664208186335485E-7</v>
      </c>
      <c r="Q35" s="97">
        <v>2.0542095612201626E-2</v>
      </c>
      <c r="R35" s="97">
        <f>O35/'סכום נכסי הקרן'!$C$42</f>
        <v>3.8478350922786691E-3</v>
      </c>
    </row>
    <row r="36" spans="2:18" s="122" customFormat="1">
      <c r="B36" s="88" t="s">
        <v>277</v>
      </c>
      <c r="C36" s="86" t="s">
        <v>278</v>
      </c>
      <c r="D36" s="99" t="s">
        <v>109</v>
      </c>
      <c r="E36" s="86" t="s">
        <v>242</v>
      </c>
      <c r="F36" s="86"/>
      <c r="G36" s="86"/>
      <c r="H36" s="96">
        <v>4.5199999994267293</v>
      </c>
      <c r="I36" s="99" t="s">
        <v>153</v>
      </c>
      <c r="J36" s="100">
        <v>1.4999999999999999E-2</v>
      </c>
      <c r="K36" s="97">
        <v>1.0799999999999999E-2</v>
      </c>
      <c r="L36" s="96">
        <v>1703.661803</v>
      </c>
      <c r="M36" s="98">
        <v>102.39</v>
      </c>
      <c r="N36" s="86"/>
      <c r="O36" s="96">
        <v>1.7443793250000004</v>
      </c>
      <c r="P36" s="97">
        <v>2.3840404983913629E-7</v>
      </c>
      <c r="Q36" s="97">
        <v>3.8041968072511376E-3</v>
      </c>
      <c r="R36" s="97">
        <f>O36/'סכום נכסי הקרן'!$C$42</f>
        <v>7.1258172725964454E-4</v>
      </c>
    </row>
    <row r="37" spans="2:18" s="122" customFormat="1">
      <c r="B37" s="88" t="s">
        <v>279</v>
      </c>
      <c r="C37" s="86" t="s">
        <v>280</v>
      </c>
      <c r="D37" s="99" t="s">
        <v>109</v>
      </c>
      <c r="E37" s="86" t="s">
        <v>242</v>
      </c>
      <c r="F37" s="86"/>
      <c r="G37" s="86"/>
      <c r="H37" s="96">
        <v>1.830000000009637</v>
      </c>
      <c r="I37" s="99" t="s">
        <v>153</v>
      </c>
      <c r="J37" s="100">
        <v>5.0000000000000001E-3</v>
      </c>
      <c r="K37" s="97">
        <v>4.8000000001401722E-3</v>
      </c>
      <c r="L37" s="96">
        <v>22801.745734</v>
      </c>
      <c r="M37" s="98">
        <v>100.12</v>
      </c>
      <c r="N37" s="86"/>
      <c r="O37" s="96">
        <v>22.829108265999999</v>
      </c>
      <c r="P37" s="97">
        <v>1.6344696544157013E-6</v>
      </c>
      <c r="Q37" s="97">
        <v>4.978643092889657E-2</v>
      </c>
      <c r="R37" s="97">
        <f>O37/'סכום נכסי הקרן'!$C$42</f>
        <v>9.3257270175359959E-3</v>
      </c>
    </row>
    <row r="38" spans="2:18" s="122" customFormat="1">
      <c r="B38" s="88" t="s">
        <v>281</v>
      </c>
      <c r="C38" s="86" t="s">
        <v>282</v>
      </c>
      <c r="D38" s="99" t="s">
        <v>109</v>
      </c>
      <c r="E38" s="86" t="s">
        <v>242</v>
      </c>
      <c r="F38" s="86"/>
      <c r="G38" s="86"/>
      <c r="H38" s="96">
        <v>2.7000000000255944</v>
      </c>
      <c r="I38" s="99" t="s">
        <v>153</v>
      </c>
      <c r="J38" s="100">
        <v>5.5E-2</v>
      </c>
      <c r="K38" s="97">
        <v>6.8000000001023752E-3</v>
      </c>
      <c r="L38" s="96">
        <v>20488.957268999999</v>
      </c>
      <c r="M38" s="98">
        <v>114.42</v>
      </c>
      <c r="N38" s="86"/>
      <c r="O38" s="96">
        <v>23.443465131999996</v>
      </c>
      <c r="P38" s="97">
        <v>1.1409818127565798E-6</v>
      </c>
      <c r="Q38" s="97">
        <v>5.112623953282508E-2</v>
      </c>
      <c r="R38" s="97">
        <f>O38/'סכום נכסי הקרן'!$C$42</f>
        <v>9.576692773925078E-3</v>
      </c>
    </row>
    <row r="39" spans="2:18" s="122" customFormat="1">
      <c r="B39" s="88" t="s">
        <v>283</v>
      </c>
      <c r="C39" s="86" t="s">
        <v>284</v>
      </c>
      <c r="D39" s="99" t="s">
        <v>109</v>
      </c>
      <c r="E39" s="86" t="s">
        <v>242</v>
      </c>
      <c r="F39" s="86"/>
      <c r="G39" s="86"/>
      <c r="H39" s="96">
        <v>15.099999999745377</v>
      </c>
      <c r="I39" s="99" t="s">
        <v>153</v>
      </c>
      <c r="J39" s="100">
        <v>5.5E-2</v>
      </c>
      <c r="K39" s="97">
        <v>2.7699999999570325E-2</v>
      </c>
      <c r="L39" s="96">
        <v>17145.419832</v>
      </c>
      <c r="M39" s="98">
        <v>146.6</v>
      </c>
      <c r="N39" s="86"/>
      <c r="O39" s="96">
        <v>25.135185404000001</v>
      </c>
      <c r="P39" s="97">
        <v>9.3774724072785127E-7</v>
      </c>
      <c r="Q39" s="97">
        <v>5.4815595835820963E-2</v>
      </c>
      <c r="R39" s="97">
        <f>O39/'סכום נכסי הקרן'!$C$42</f>
        <v>1.0267763194323416E-2</v>
      </c>
    </row>
    <row r="40" spans="2:18" s="122" customFormat="1">
      <c r="B40" s="88" t="s">
        <v>285</v>
      </c>
      <c r="C40" s="86" t="s">
        <v>286</v>
      </c>
      <c r="D40" s="99" t="s">
        <v>109</v>
      </c>
      <c r="E40" s="86" t="s">
        <v>242</v>
      </c>
      <c r="F40" s="86"/>
      <c r="G40" s="86"/>
      <c r="H40" s="96">
        <v>3.7800000002613796</v>
      </c>
      <c r="I40" s="99" t="s">
        <v>153</v>
      </c>
      <c r="J40" s="100">
        <v>4.2500000000000003E-2</v>
      </c>
      <c r="K40" s="97">
        <v>9.4000000004194999E-3</v>
      </c>
      <c r="L40" s="96">
        <v>5486.8054810000003</v>
      </c>
      <c r="M40" s="98">
        <v>112.96</v>
      </c>
      <c r="N40" s="86"/>
      <c r="O40" s="96">
        <v>6.1978954709999998</v>
      </c>
      <c r="P40" s="97">
        <v>3.0625118680728274E-7</v>
      </c>
      <c r="Q40" s="97">
        <v>1.3516563642173688E-2</v>
      </c>
      <c r="R40" s="97">
        <f>O40/'סכום נכסי הקרן'!$C$42</f>
        <v>2.5318501525463258E-3</v>
      </c>
    </row>
    <row r="41" spans="2:18" s="122" customFormat="1">
      <c r="B41" s="88" t="s">
        <v>287</v>
      </c>
      <c r="C41" s="86" t="s">
        <v>288</v>
      </c>
      <c r="D41" s="99" t="s">
        <v>109</v>
      </c>
      <c r="E41" s="86" t="s">
        <v>242</v>
      </c>
      <c r="F41" s="86"/>
      <c r="G41" s="86"/>
      <c r="H41" s="96">
        <v>7.4799999999046642</v>
      </c>
      <c r="I41" s="99" t="s">
        <v>153</v>
      </c>
      <c r="J41" s="100">
        <v>0.02</v>
      </c>
      <c r="K41" s="97">
        <v>1.6199999999974467E-2</v>
      </c>
      <c r="L41" s="96">
        <v>22853.687300000001</v>
      </c>
      <c r="M41" s="98">
        <v>102.81</v>
      </c>
      <c r="N41" s="86"/>
      <c r="O41" s="96">
        <v>23.495875912999999</v>
      </c>
      <c r="P41" s="97">
        <v>1.6021630124757011E-6</v>
      </c>
      <c r="Q41" s="97">
        <v>5.1240538597763695E-2</v>
      </c>
      <c r="R41" s="97">
        <f>O41/'סכום נכסי הקרן'!$C$42</f>
        <v>9.5981026612797157E-3</v>
      </c>
    </row>
    <row r="42" spans="2:18" s="122" customFormat="1">
      <c r="B42" s="88" t="s">
        <v>289</v>
      </c>
      <c r="C42" s="86" t="s">
        <v>290</v>
      </c>
      <c r="D42" s="99" t="s">
        <v>109</v>
      </c>
      <c r="E42" s="86" t="s">
        <v>242</v>
      </c>
      <c r="F42" s="86"/>
      <c r="G42" s="86"/>
      <c r="H42" s="96">
        <v>2.0499999999427994</v>
      </c>
      <c r="I42" s="99" t="s">
        <v>153</v>
      </c>
      <c r="J42" s="100">
        <v>0.01</v>
      </c>
      <c r="K42" s="97">
        <v>5.0999999996567957E-3</v>
      </c>
      <c r="L42" s="96">
        <v>17151.282740999999</v>
      </c>
      <c r="M42" s="98">
        <v>101.93</v>
      </c>
      <c r="N42" s="86"/>
      <c r="O42" s="96">
        <v>17.482303260000002</v>
      </c>
      <c r="P42" s="97">
        <v>1.1776812881400296E-6</v>
      </c>
      <c r="Q42" s="97">
        <v>3.8125951902742337E-2</v>
      </c>
      <c r="R42" s="97">
        <f>O42/'סכום נכסי הקרן'!$C$42</f>
        <v>7.1415486728998653E-3</v>
      </c>
    </row>
    <row r="43" spans="2:18" s="122" customFormat="1">
      <c r="B43" s="88" t="s">
        <v>291</v>
      </c>
      <c r="C43" s="86" t="s">
        <v>292</v>
      </c>
      <c r="D43" s="99" t="s">
        <v>109</v>
      </c>
      <c r="E43" s="86" t="s">
        <v>242</v>
      </c>
      <c r="F43" s="86"/>
      <c r="G43" s="86"/>
      <c r="H43" s="96">
        <v>0.40999999997450925</v>
      </c>
      <c r="I43" s="99" t="s">
        <v>153</v>
      </c>
      <c r="J43" s="100">
        <v>0</v>
      </c>
      <c r="K43" s="97">
        <v>2.9000000002549074E-3</v>
      </c>
      <c r="L43" s="96">
        <v>15710.8</v>
      </c>
      <c r="M43" s="98">
        <v>99.88</v>
      </c>
      <c r="N43" s="86"/>
      <c r="O43" s="96">
        <v>15.691947039999999</v>
      </c>
      <c r="P43" s="97">
        <v>7.187951940625324E-6</v>
      </c>
      <c r="Q43" s="97">
        <v>3.4221487249696633E-2</v>
      </c>
      <c r="R43" s="97">
        <f>O43/'סכום נכסי הקרן'!$C$42</f>
        <v>6.410185310944375E-3</v>
      </c>
    </row>
    <row r="44" spans="2:18" s="122" customFormat="1">
      <c r="B44" s="88" t="s">
        <v>293</v>
      </c>
      <c r="C44" s="86" t="s">
        <v>294</v>
      </c>
      <c r="D44" s="99" t="s">
        <v>109</v>
      </c>
      <c r="E44" s="86" t="s">
        <v>242</v>
      </c>
      <c r="F44" s="86"/>
      <c r="G44" s="86"/>
      <c r="H44" s="96">
        <v>6.0800000000690169</v>
      </c>
      <c r="I44" s="99" t="s">
        <v>153</v>
      </c>
      <c r="J44" s="100">
        <v>1.7500000000000002E-2</v>
      </c>
      <c r="K44" s="97">
        <v>1.4000000000369739E-2</v>
      </c>
      <c r="L44" s="96">
        <v>15732.068936999998</v>
      </c>
      <c r="M44" s="98">
        <v>103.15</v>
      </c>
      <c r="N44" s="86"/>
      <c r="O44" s="96">
        <v>16.227629561000001</v>
      </c>
      <c r="P44" s="97">
        <v>8.5568894880280751E-7</v>
      </c>
      <c r="Q44" s="97">
        <v>3.5389720389635074E-2</v>
      </c>
      <c r="R44" s="97">
        <f>O44/'סכום נכסי הקרן'!$C$42</f>
        <v>6.629012472334276E-3</v>
      </c>
    </row>
    <row r="45" spans="2:18" s="122" customFormat="1">
      <c r="B45" s="88" t="s">
        <v>295</v>
      </c>
      <c r="C45" s="86" t="s">
        <v>296</v>
      </c>
      <c r="D45" s="99" t="s">
        <v>109</v>
      </c>
      <c r="E45" s="86" t="s">
        <v>242</v>
      </c>
      <c r="F45" s="86"/>
      <c r="G45" s="86"/>
      <c r="H45" s="96">
        <v>8.5900000002248653</v>
      </c>
      <c r="I45" s="99" t="s">
        <v>153</v>
      </c>
      <c r="J45" s="100">
        <v>2.2499999999999999E-2</v>
      </c>
      <c r="K45" s="97">
        <v>1.8300000000355053E-2</v>
      </c>
      <c r="L45" s="96">
        <v>14518.036064</v>
      </c>
      <c r="M45" s="98">
        <v>104.76</v>
      </c>
      <c r="N45" s="86"/>
      <c r="O45" s="96">
        <v>15.209094262000001</v>
      </c>
      <c r="P45" s="97">
        <v>1.5674109814151382E-6</v>
      </c>
      <c r="Q45" s="97">
        <v>3.316846686008617E-2</v>
      </c>
      <c r="R45" s="97">
        <f>O45/'סכום נכסי הקרן'!$C$42</f>
        <v>6.2129391835521247E-3</v>
      </c>
    </row>
    <row r="46" spans="2:18" s="122" customFormat="1">
      <c r="B46" s="88" t="s">
        <v>297</v>
      </c>
      <c r="C46" s="86" t="s">
        <v>298</v>
      </c>
      <c r="D46" s="99" t="s">
        <v>109</v>
      </c>
      <c r="E46" s="86" t="s">
        <v>242</v>
      </c>
      <c r="F46" s="86"/>
      <c r="G46" s="86"/>
      <c r="H46" s="96">
        <v>0.83999999998558239</v>
      </c>
      <c r="I46" s="99" t="s">
        <v>153</v>
      </c>
      <c r="J46" s="100">
        <v>0.05</v>
      </c>
      <c r="K46" s="97">
        <v>2.8999999999667287E-3</v>
      </c>
      <c r="L46" s="96">
        <v>34431.221872000002</v>
      </c>
      <c r="M46" s="98">
        <v>104.75</v>
      </c>
      <c r="N46" s="86"/>
      <c r="O46" s="96">
        <v>36.066704627999997</v>
      </c>
      <c r="P46" s="97">
        <v>1.8602250599027401E-6</v>
      </c>
      <c r="Q46" s="97">
        <v>7.8655393713696634E-2</v>
      </c>
      <c r="R46" s="97">
        <f>O46/'סכום נכסי הקרן'!$C$42</f>
        <v>1.4733306174896132E-2</v>
      </c>
    </row>
    <row r="47" spans="2:18" s="122" customFormat="1">
      <c r="B47" s="125"/>
    </row>
    <row r="48" spans="2:18" s="122" customFormat="1">
      <c r="B48" s="125"/>
    </row>
    <row r="49" spans="2:4" s="122" customFormat="1">
      <c r="B49" s="125"/>
    </row>
    <row r="50" spans="2:4" s="122" customFormat="1">
      <c r="B50" s="126" t="s">
        <v>100</v>
      </c>
      <c r="C50" s="121"/>
      <c r="D50" s="121"/>
    </row>
    <row r="51" spans="2:4" s="122" customFormat="1">
      <c r="B51" s="126" t="s">
        <v>219</v>
      </c>
      <c r="C51" s="121"/>
      <c r="D51" s="121"/>
    </row>
    <row r="52" spans="2:4" s="122" customFormat="1">
      <c r="B52" s="140" t="s">
        <v>227</v>
      </c>
      <c r="C52" s="140"/>
      <c r="D52" s="140"/>
    </row>
    <row r="53" spans="2:4" s="122" customFormat="1">
      <c r="B53" s="125"/>
    </row>
    <row r="54" spans="2:4" s="122" customFormat="1">
      <c r="B54" s="125"/>
    </row>
    <row r="55" spans="2:4" s="122" customFormat="1">
      <c r="B55" s="125"/>
    </row>
    <row r="56" spans="2:4" s="122" customFormat="1">
      <c r="B56" s="125"/>
    </row>
    <row r="57" spans="2:4" s="122" customFormat="1">
      <c r="B57" s="125"/>
    </row>
    <row r="58" spans="2:4" s="122" customFormat="1">
      <c r="B58" s="125"/>
    </row>
    <row r="59" spans="2:4" s="122" customFormat="1">
      <c r="B59" s="125"/>
    </row>
    <row r="60" spans="2:4" s="122" customFormat="1">
      <c r="B60" s="125"/>
    </row>
    <row r="61" spans="2:4" s="122" customFormat="1">
      <c r="B61" s="125"/>
    </row>
    <row r="62" spans="2:4" s="122" customFormat="1">
      <c r="B62" s="125"/>
    </row>
    <row r="63" spans="2:4" s="122" customFormat="1">
      <c r="B63" s="125"/>
    </row>
    <row r="64" spans="2:4" s="122" customFormat="1">
      <c r="B64" s="125"/>
    </row>
    <row r="65" spans="2:2" s="122" customFormat="1">
      <c r="B65" s="125"/>
    </row>
    <row r="66" spans="2:2" s="122" customFormat="1">
      <c r="B66" s="125"/>
    </row>
    <row r="67" spans="2:2" s="122" customFormat="1">
      <c r="B67" s="125"/>
    </row>
    <row r="68" spans="2:2" s="122" customFormat="1">
      <c r="B68" s="125"/>
    </row>
    <row r="69" spans="2:2" s="122" customFormat="1">
      <c r="B69" s="125"/>
    </row>
    <row r="70" spans="2:2" s="122" customFormat="1">
      <c r="B70" s="125"/>
    </row>
    <row r="71" spans="2:2" s="122" customFormat="1">
      <c r="B71" s="125"/>
    </row>
    <row r="72" spans="2:2" s="122" customFormat="1">
      <c r="B72" s="125"/>
    </row>
    <row r="73" spans="2:2" s="122" customFormat="1">
      <c r="B73" s="125"/>
    </row>
    <row r="74" spans="2:2" s="122" customFormat="1">
      <c r="B74" s="125"/>
    </row>
    <row r="75" spans="2:2" s="122" customFormat="1">
      <c r="B75" s="125"/>
    </row>
    <row r="76" spans="2:2" s="122" customFormat="1">
      <c r="B76" s="125"/>
    </row>
    <row r="77" spans="2:2" s="122" customFormat="1">
      <c r="B77" s="125"/>
    </row>
    <row r="78" spans="2:2" s="122" customFormat="1">
      <c r="B78" s="125"/>
    </row>
    <row r="79" spans="2:2" s="122" customFormat="1">
      <c r="B79" s="125"/>
    </row>
    <row r="80" spans="2:2" s="122" customFormat="1">
      <c r="B80" s="125"/>
    </row>
    <row r="81" spans="2:2" s="122" customFormat="1">
      <c r="B81" s="125"/>
    </row>
    <row r="82" spans="2:2" s="122" customFormat="1">
      <c r="B82" s="125"/>
    </row>
    <row r="83" spans="2:2" s="122" customFormat="1">
      <c r="B83" s="125"/>
    </row>
    <row r="84" spans="2:2" s="122" customFormat="1">
      <c r="B84" s="125"/>
    </row>
    <row r="85" spans="2:2" s="122" customFormat="1">
      <c r="B85" s="125"/>
    </row>
    <row r="86" spans="2:2" s="122" customFormat="1">
      <c r="B86" s="125"/>
    </row>
    <row r="87" spans="2:2" s="122" customFormat="1">
      <c r="B87" s="125"/>
    </row>
    <row r="88" spans="2:2" s="122" customFormat="1">
      <c r="B88" s="125"/>
    </row>
    <row r="89" spans="2:2" s="122" customFormat="1">
      <c r="B89" s="125"/>
    </row>
    <row r="90" spans="2:2" s="122" customFormat="1">
      <c r="B90" s="125"/>
    </row>
    <row r="91" spans="2:2" s="122" customFormat="1">
      <c r="B91" s="125"/>
    </row>
    <row r="92" spans="2:2" s="122" customFormat="1">
      <c r="B92" s="125"/>
    </row>
    <row r="93" spans="2:2" s="122" customFormat="1">
      <c r="B93" s="125"/>
    </row>
    <row r="94" spans="2:2" s="122" customFormat="1">
      <c r="B94" s="125"/>
    </row>
    <row r="95" spans="2:2" s="122" customFormat="1">
      <c r="B95" s="125"/>
    </row>
    <row r="96" spans="2:2" s="122" customFormat="1">
      <c r="B96" s="125"/>
    </row>
    <row r="97" spans="2:2" s="122" customFormat="1">
      <c r="B97" s="125"/>
    </row>
    <row r="98" spans="2:2" s="122" customFormat="1">
      <c r="B98" s="125"/>
    </row>
    <row r="99" spans="2:2" s="122" customFormat="1">
      <c r="B99" s="125"/>
    </row>
    <row r="100" spans="2:2" s="122" customFormat="1">
      <c r="B100" s="125"/>
    </row>
    <row r="101" spans="2:2" s="122" customFormat="1">
      <c r="B101" s="125"/>
    </row>
    <row r="102" spans="2:2" s="122" customFormat="1">
      <c r="B102" s="125"/>
    </row>
    <row r="103" spans="2:2" s="122" customFormat="1">
      <c r="B103" s="125"/>
    </row>
    <row r="104" spans="2:2" s="122" customFormat="1">
      <c r="B104" s="125"/>
    </row>
    <row r="105" spans="2:2" s="122" customFormat="1">
      <c r="B105" s="125"/>
    </row>
    <row r="106" spans="2:2" s="122" customFormat="1">
      <c r="B106" s="125"/>
    </row>
    <row r="107" spans="2:2" s="122" customFormat="1">
      <c r="B107" s="125"/>
    </row>
    <row r="108" spans="2:2" s="122" customFormat="1">
      <c r="B108" s="125"/>
    </row>
    <row r="109" spans="2:2" s="122" customFormat="1">
      <c r="B109" s="125"/>
    </row>
    <row r="110" spans="2:2" s="122" customFormat="1">
      <c r="B110" s="125"/>
    </row>
    <row r="111" spans="2:2" s="122" customFormat="1">
      <c r="B111" s="125"/>
    </row>
    <row r="112" spans="2:2" s="122" customFormat="1">
      <c r="B112" s="125"/>
    </row>
    <row r="113" spans="2:2" s="122" customFormat="1">
      <c r="B113" s="125"/>
    </row>
    <row r="114" spans="2:2" s="122" customFormat="1">
      <c r="B114" s="125"/>
    </row>
    <row r="115" spans="2:2" s="122" customFormat="1">
      <c r="B115" s="125"/>
    </row>
    <row r="116" spans="2:2" s="122" customFormat="1">
      <c r="B116" s="125"/>
    </row>
    <row r="117" spans="2:2" s="122" customFormat="1">
      <c r="B117" s="125"/>
    </row>
    <row r="118" spans="2:2" s="122" customFormat="1">
      <c r="B118" s="125"/>
    </row>
    <row r="119" spans="2:2" s="122" customFormat="1">
      <c r="B119" s="125"/>
    </row>
    <row r="120" spans="2:2" s="122" customFormat="1">
      <c r="B120" s="125"/>
    </row>
    <row r="121" spans="2:2" s="122" customFormat="1">
      <c r="B121" s="125"/>
    </row>
    <row r="122" spans="2:2" s="122" customFormat="1">
      <c r="B122" s="125"/>
    </row>
    <row r="123" spans="2:2" s="122" customFormat="1">
      <c r="B123" s="125"/>
    </row>
    <row r="124" spans="2:2" s="122" customFormat="1">
      <c r="B124" s="125"/>
    </row>
    <row r="125" spans="2:2" s="122" customFormat="1">
      <c r="B125" s="125"/>
    </row>
    <row r="126" spans="2:2" s="122" customFormat="1">
      <c r="B126" s="125"/>
    </row>
    <row r="127" spans="2:2" s="122" customFormat="1">
      <c r="B127" s="125"/>
    </row>
    <row r="128" spans="2:2" s="122" customFormat="1">
      <c r="B128" s="125"/>
    </row>
    <row r="129" spans="2:4" s="122" customFormat="1">
      <c r="B129" s="125"/>
    </row>
    <row r="130" spans="2:4" s="122" customFormat="1">
      <c r="B130" s="125"/>
    </row>
    <row r="131" spans="2:4" s="122" customFormat="1">
      <c r="B131" s="125"/>
    </row>
    <row r="132" spans="2:4">
      <c r="C132" s="1"/>
      <c r="D132" s="1"/>
    </row>
    <row r="133" spans="2:4">
      <c r="C133" s="1"/>
      <c r="D133" s="1"/>
    </row>
    <row r="134" spans="2:4">
      <c r="C134" s="1"/>
      <c r="D134" s="1"/>
    </row>
    <row r="135" spans="2:4">
      <c r="C135" s="1"/>
      <c r="D135" s="1"/>
    </row>
    <row r="136" spans="2:4">
      <c r="C136" s="1"/>
      <c r="D136" s="1"/>
    </row>
    <row r="137" spans="2:4">
      <c r="C137" s="1"/>
      <c r="D137" s="1"/>
    </row>
    <row r="138" spans="2:4">
      <c r="C138" s="1"/>
      <c r="D138" s="1"/>
    </row>
    <row r="139" spans="2:4">
      <c r="C139" s="1"/>
      <c r="D139" s="1"/>
    </row>
    <row r="140" spans="2:4">
      <c r="C140" s="1"/>
      <c r="D140" s="1"/>
    </row>
    <row r="141" spans="2:4">
      <c r="C141" s="1"/>
      <c r="D141" s="1"/>
    </row>
    <row r="142" spans="2:4">
      <c r="C142" s="1"/>
      <c r="D142" s="1"/>
    </row>
    <row r="143" spans="2:4">
      <c r="C143" s="1"/>
      <c r="D143" s="1"/>
    </row>
    <row r="144" spans="2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168</v>
      </c>
      <c r="C1" s="80" t="s" vm="1">
        <v>237</v>
      </c>
    </row>
    <row r="2" spans="2:67">
      <c r="B2" s="58" t="s">
        <v>167</v>
      </c>
      <c r="C2" s="80" t="s">
        <v>238</v>
      </c>
    </row>
    <row r="3" spans="2:67">
      <c r="B3" s="58" t="s">
        <v>169</v>
      </c>
      <c r="C3" s="80" t="s">
        <v>239</v>
      </c>
    </row>
    <row r="4" spans="2:67">
      <c r="B4" s="58" t="s">
        <v>170</v>
      </c>
      <c r="C4" s="80">
        <v>2149</v>
      </c>
    </row>
    <row r="6" spans="2:67" ht="26.25" customHeight="1">
      <c r="B6" s="137" t="s">
        <v>198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  <c r="BO6" s="3"/>
    </row>
    <row r="7" spans="2:67" ht="26.25" customHeight="1">
      <c r="B7" s="137" t="s">
        <v>74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AZ7" s="45"/>
      <c r="BJ7" s="3"/>
      <c r="BO7" s="3"/>
    </row>
    <row r="8" spans="2:67" s="3" customFormat="1" ht="78.75">
      <c r="B8" s="39" t="s">
        <v>103</v>
      </c>
      <c r="C8" s="14" t="s">
        <v>36</v>
      </c>
      <c r="D8" s="14" t="s">
        <v>108</v>
      </c>
      <c r="E8" s="14" t="s">
        <v>214</v>
      </c>
      <c r="F8" s="14" t="s">
        <v>105</v>
      </c>
      <c r="G8" s="14" t="s">
        <v>48</v>
      </c>
      <c r="H8" s="14" t="s">
        <v>15</v>
      </c>
      <c r="I8" s="14" t="s">
        <v>49</v>
      </c>
      <c r="J8" s="14" t="s">
        <v>89</v>
      </c>
      <c r="K8" s="14" t="s">
        <v>18</v>
      </c>
      <c r="L8" s="14" t="s">
        <v>88</v>
      </c>
      <c r="M8" s="14" t="s">
        <v>17</v>
      </c>
      <c r="N8" s="14" t="s">
        <v>19</v>
      </c>
      <c r="O8" s="14" t="s">
        <v>221</v>
      </c>
      <c r="P8" s="14" t="s">
        <v>220</v>
      </c>
      <c r="Q8" s="14" t="s">
        <v>47</v>
      </c>
      <c r="R8" s="14" t="s">
        <v>46</v>
      </c>
      <c r="S8" s="14" t="s">
        <v>171</v>
      </c>
      <c r="T8" s="40" t="s">
        <v>173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228</v>
      </c>
      <c r="P9" s="17"/>
      <c r="Q9" s="17" t="s">
        <v>224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0" t="s">
        <v>102</v>
      </c>
      <c r="S10" s="47" t="s">
        <v>174</v>
      </c>
      <c r="T10" s="75" t="s">
        <v>215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90" zoomScaleNormal="90" workbookViewId="0">
      <selection activeCell="L24" sqref="L24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168</v>
      </c>
      <c r="C1" s="80" t="s" vm="1">
        <v>237</v>
      </c>
    </row>
    <row r="2" spans="2:66">
      <c r="B2" s="58" t="s">
        <v>167</v>
      </c>
      <c r="C2" s="80" t="s">
        <v>238</v>
      </c>
    </row>
    <row r="3" spans="2:66">
      <c r="B3" s="58" t="s">
        <v>169</v>
      </c>
      <c r="C3" s="80" t="s">
        <v>239</v>
      </c>
    </row>
    <row r="4" spans="2:66">
      <c r="B4" s="58" t="s">
        <v>170</v>
      </c>
      <c r="C4" s="80">
        <v>2149</v>
      </c>
    </row>
    <row r="6" spans="2:66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</row>
    <row r="7" spans="2:66" ht="26.25" customHeight="1">
      <c r="B7" s="143" t="s">
        <v>75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5"/>
      <c r="BN7" s="3"/>
    </row>
    <row r="8" spans="2:66" s="3" customFormat="1" ht="78.75">
      <c r="B8" s="23" t="s">
        <v>103</v>
      </c>
      <c r="C8" s="31" t="s">
        <v>36</v>
      </c>
      <c r="D8" s="31" t="s">
        <v>108</v>
      </c>
      <c r="E8" s="31" t="s">
        <v>214</v>
      </c>
      <c r="F8" s="31" t="s">
        <v>105</v>
      </c>
      <c r="G8" s="31" t="s">
        <v>48</v>
      </c>
      <c r="H8" s="31" t="s">
        <v>15</v>
      </c>
      <c r="I8" s="31" t="s">
        <v>49</v>
      </c>
      <c r="J8" s="31" t="s">
        <v>89</v>
      </c>
      <c r="K8" s="31" t="s">
        <v>18</v>
      </c>
      <c r="L8" s="31" t="s">
        <v>88</v>
      </c>
      <c r="M8" s="31" t="s">
        <v>17</v>
      </c>
      <c r="N8" s="31" t="s">
        <v>19</v>
      </c>
      <c r="O8" s="14" t="s">
        <v>221</v>
      </c>
      <c r="P8" s="31" t="s">
        <v>220</v>
      </c>
      <c r="Q8" s="31" t="s">
        <v>235</v>
      </c>
      <c r="R8" s="31" t="s">
        <v>47</v>
      </c>
      <c r="S8" s="14" t="s">
        <v>46</v>
      </c>
      <c r="T8" s="31" t="s">
        <v>171</v>
      </c>
      <c r="U8" s="15" t="s">
        <v>173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228</v>
      </c>
      <c r="P9" s="33"/>
      <c r="Q9" s="17" t="s">
        <v>224</v>
      </c>
      <c r="R9" s="33" t="s">
        <v>224</v>
      </c>
      <c r="S9" s="17" t="s">
        <v>20</v>
      </c>
      <c r="T9" s="33" t="s">
        <v>224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101</v>
      </c>
      <c r="R10" s="20" t="s">
        <v>102</v>
      </c>
      <c r="S10" s="20" t="s">
        <v>174</v>
      </c>
      <c r="T10" s="21" t="s">
        <v>215</v>
      </c>
      <c r="U10" s="21" t="s">
        <v>230</v>
      </c>
      <c r="V10" s="5"/>
      <c r="BI10" s="1"/>
      <c r="BJ10" s="3"/>
      <c r="BK10" s="1"/>
    </row>
    <row r="11" spans="2:66" s="4" customFormat="1" ht="18" customHeight="1">
      <c r="B11" s="118" t="s">
        <v>30</v>
      </c>
      <c r="C11" s="84"/>
      <c r="D11" s="84"/>
      <c r="E11" s="84"/>
      <c r="F11" s="84"/>
      <c r="G11" s="84"/>
      <c r="H11" s="84"/>
      <c r="I11" s="84"/>
      <c r="J11" s="84"/>
      <c r="K11" s="93">
        <v>1.49</v>
      </c>
      <c r="L11" s="84"/>
      <c r="M11" s="84"/>
      <c r="N11" s="105">
        <v>-4.4000000000000003E-3</v>
      </c>
      <c r="O11" s="93"/>
      <c r="P11" s="95"/>
      <c r="Q11" s="84"/>
      <c r="R11" s="93">
        <v>0.95940999999999999</v>
      </c>
      <c r="S11" s="84"/>
      <c r="T11" s="94">
        <v>1</v>
      </c>
      <c r="U11" s="94">
        <f>R11/'סכום נכסי הקרן'!$C$42</f>
        <v>3.9192051015060923E-4</v>
      </c>
      <c r="V11" s="123"/>
      <c r="BI11" s="102"/>
      <c r="BJ11" s="3"/>
      <c r="BK11" s="102"/>
      <c r="BN11" s="102"/>
    </row>
    <row r="12" spans="2:66" s="102" customFormat="1">
      <c r="B12" s="83" t="s">
        <v>218</v>
      </c>
      <c r="C12" s="84"/>
      <c r="D12" s="84"/>
      <c r="E12" s="84"/>
      <c r="F12" s="84"/>
      <c r="G12" s="84"/>
      <c r="H12" s="84"/>
      <c r="I12" s="84"/>
      <c r="J12" s="84"/>
      <c r="K12" s="93">
        <v>1.49</v>
      </c>
      <c r="L12" s="84"/>
      <c r="M12" s="84"/>
      <c r="N12" s="105">
        <v>-4.4000000000000003E-3</v>
      </c>
      <c r="O12" s="93"/>
      <c r="P12" s="95"/>
      <c r="Q12" s="84"/>
      <c r="R12" s="93">
        <v>0.95940999999999999</v>
      </c>
      <c r="S12" s="84"/>
      <c r="T12" s="94">
        <v>1</v>
      </c>
      <c r="U12" s="94">
        <f>R12/'סכום נכסי הקרן'!$C$42</f>
        <v>3.9192051015060923E-4</v>
      </c>
      <c r="V12" s="121"/>
      <c r="BJ12" s="3"/>
    </row>
    <row r="13" spans="2:66" ht="20.25">
      <c r="B13" s="104" t="s">
        <v>29</v>
      </c>
      <c r="C13" s="84"/>
      <c r="D13" s="84"/>
      <c r="E13" s="84"/>
      <c r="F13" s="84"/>
      <c r="G13" s="84"/>
      <c r="H13" s="84"/>
      <c r="I13" s="84"/>
      <c r="J13" s="84"/>
      <c r="K13" s="93">
        <v>1.49</v>
      </c>
      <c r="L13" s="84"/>
      <c r="M13" s="84"/>
      <c r="N13" s="105">
        <v>-4.4000000000000003E-3</v>
      </c>
      <c r="O13" s="93"/>
      <c r="P13" s="95"/>
      <c r="Q13" s="84"/>
      <c r="R13" s="93">
        <v>0.95940999999999999</v>
      </c>
      <c r="S13" s="84"/>
      <c r="T13" s="94">
        <v>1</v>
      </c>
      <c r="U13" s="94">
        <f>R13/'סכום נכסי הקרן'!$C$42</f>
        <v>3.9192051015060923E-4</v>
      </c>
      <c r="V13" s="122"/>
      <c r="BJ13" s="4"/>
    </row>
    <row r="14" spans="2:66">
      <c r="B14" s="89" t="s">
        <v>299</v>
      </c>
      <c r="C14" s="86" t="s">
        <v>300</v>
      </c>
      <c r="D14" s="99" t="s">
        <v>109</v>
      </c>
      <c r="E14" s="99" t="s">
        <v>301</v>
      </c>
      <c r="F14" s="86" t="s">
        <v>302</v>
      </c>
      <c r="G14" s="99" t="s">
        <v>303</v>
      </c>
      <c r="H14" s="86" t="s">
        <v>304</v>
      </c>
      <c r="I14" s="86" t="s">
        <v>149</v>
      </c>
      <c r="J14" s="86"/>
      <c r="K14" s="96">
        <v>1.49</v>
      </c>
      <c r="L14" s="99" t="s">
        <v>153</v>
      </c>
      <c r="M14" s="100">
        <v>4.0999999999999995E-2</v>
      </c>
      <c r="N14" s="100">
        <v>-4.4000000000000003E-3</v>
      </c>
      <c r="O14" s="96">
        <v>740</v>
      </c>
      <c r="P14" s="98">
        <v>129.65</v>
      </c>
      <c r="Q14" s="86"/>
      <c r="R14" s="96">
        <v>0.95940999999999999</v>
      </c>
      <c r="S14" s="97">
        <v>4.748999950456379E-7</v>
      </c>
      <c r="T14" s="97">
        <v>1</v>
      </c>
      <c r="U14" s="97">
        <f>R14/'סכום נכסי הקרן'!$C$42</f>
        <v>3.9192051015060923E-4</v>
      </c>
      <c r="V14" s="122"/>
    </row>
    <row r="15" spans="2:66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96"/>
      <c r="P15" s="98"/>
      <c r="Q15" s="86"/>
      <c r="R15" s="86"/>
      <c r="S15" s="86"/>
      <c r="T15" s="97"/>
      <c r="U15" s="86"/>
      <c r="V15" s="122"/>
    </row>
    <row r="16" spans="2:66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22"/>
    </row>
    <row r="17" spans="2:61" ht="20.2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BI17" s="4"/>
    </row>
    <row r="18" spans="2:61">
      <c r="B18" s="101" t="s">
        <v>236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2:61">
      <c r="B19" s="101" t="s">
        <v>100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BI19" s="3"/>
    </row>
    <row r="20" spans="2:61">
      <c r="B20" s="101" t="s">
        <v>219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2:61">
      <c r="B21" s="101" t="s">
        <v>227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2:61">
      <c r="B22" s="146" t="s">
        <v>232</v>
      </c>
      <c r="C22" s="146"/>
      <c r="D22" s="146"/>
      <c r="E22" s="146"/>
      <c r="F22" s="146"/>
      <c r="G22" s="146"/>
      <c r="H22" s="146"/>
      <c r="I22" s="146"/>
      <c r="J22" s="146"/>
      <c r="K22" s="146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</row>
    <row r="33" spans="2:21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</row>
    <row r="34" spans="2:21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</row>
    <row r="35" spans="2:21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spans="2:21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spans="2:21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 spans="2:21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 spans="2:21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  <row r="40" spans="2:21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</row>
    <row r="41" spans="2:21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</row>
    <row r="42" spans="2:21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</row>
    <row r="43" spans="2:21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2:21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</row>
    <row r="45" spans="2:21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</row>
    <row r="46" spans="2:21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</row>
    <row r="47" spans="2:21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</row>
    <row r="48" spans="2:21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</row>
    <row r="49" spans="2:21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</row>
    <row r="50" spans="2:21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</row>
    <row r="51" spans="2:21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</row>
    <row r="52" spans="2:21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</row>
    <row r="53" spans="2:21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</row>
    <row r="54" spans="2:21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</row>
    <row r="55" spans="2:21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</row>
    <row r="56" spans="2:21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</row>
    <row r="57" spans="2:21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</row>
    <row r="58" spans="2:21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</row>
    <row r="59" spans="2:21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</row>
    <row r="60" spans="2:21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</row>
    <row r="61" spans="2:21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</row>
    <row r="62" spans="2:21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</row>
    <row r="63" spans="2:21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</row>
    <row r="64" spans="2:21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</row>
    <row r="65" spans="2:21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</row>
    <row r="66" spans="2:21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</row>
    <row r="67" spans="2:21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</row>
    <row r="68" spans="2:21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</row>
    <row r="69" spans="2:21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</row>
    <row r="70" spans="2:21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</row>
    <row r="71" spans="2:21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</row>
    <row r="72" spans="2:21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</row>
    <row r="73" spans="2:21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</row>
    <row r="74" spans="2:21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</row>
    <row r="75" spans="2:21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</row>
    <row r="76" spans="2:21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</row>
    <row r="77" spans="2:21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</row>
    <row r="78" spans="2:21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</row>
    <row r="79" spans="2:21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</row>
    <row r="80" spans="2:21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</row>
    <row r="81" spans="2:21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</row>
    <row r="82" spans="2:21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</row>
    <row r="83" spans="2:21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</row>
    <row r="84" spans="2:21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</row>
    <row r="85" spans="2:21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</row>
    <row r="86" spans="2:21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</row>
    <row r="87" spans="2:21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</row>
    <row r="88" spans="2:21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</row>
    <row r="89" spans="2:21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</row>
    <row r="90" spans="2:21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</row>
    <row r="91" spans="2:21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</row>
    <row r="92" spans="2:21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</row>
    <row r="93" spans="2:21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</row>
    <row r="94" spans="2:21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</row>
    <row r="95" spans="2:21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</row>
    <row r="96" spans="2:21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</row>
    <row r="97" spans="2:21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</row>
    <row r="98" spans="2:21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</row>
    <row r="99" spans="2:21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</row>
    <row r="100" spans="2:2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</row>
    <row r="101" spans="2:2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</row>
    <row r="102" spans="2:2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</row>
    <row r="103" spans="2:2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</row>
    <row r="104" spans="2:2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 spans="2:2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 spans="2:2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</row>
    <row r="107" spans="2:2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</row>
    <row r="108" spans="2:2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</row>
    <row r="109" spans="2:2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</row>
    <row r="110" spans="2:2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</row>
    <row r="111" spans="2:2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</row>
    <row r="112" spans="2:2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</row>
    <row r="113" spans="2:2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</row>
    <row r="114" spans="2:2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:K22"/>
  </mergeCells>
  <phoneticPr fontId="3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8:I21 I37:I828 I12:I17 I23:I35">
      <formula1>$BM$7:$BM$10</formula1>
    </dataValidation>
    <dataValidation type="list" allowBlank="1" showInputMessage="1" showErrorMessage="1" sqref="E18:E21 E37:E822 E12:E17 E23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8:G21 G37:G555 G12:G17 G23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E52" sqref="E5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168</v>
      </c>
      <c r="C1" s="80" t="s" vm="1">
        <v>237</v>
      </c>
    </row>
    <row r="2" spans="2:62">
      <c r="B2" s="58" t="s">
        <v>167</v>
      </c>
      <c r="C2" s="80" t="s">
        <v>238</v>
      </c>
    </row>
    <row r="3" spans="2:62">
      <c r="B3" s="58" t="s">
        <v>169</v>
      </c>
      <c r="C3" s="80" t="s">
        <v>239</v>
      </c>
    </row>
    <row r="4" spans="2:62">
      <c r="B4" s="58" t="s">
        <v>170</v>
      </c>
      <c r="C4" s="80">
        <v>2149</v>
      </c>
    </row>
    <row r="6" spans="2:62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  <c r="BJ6" s="3"/>
    </row>
    <row r="7" spans="2:62" ht="26.25" customHeight="1">
      <c r="B7" s="143" t="s">
        <v>76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F7" s="3"/>
      <c r="BJ7" s="3"/>
    </row>
    <row r="8" spans="2:62" s="3" customFormat="1" ht="78.75">
      <c r="B8" s="23" t="s">
        <v>103</v>
      </c>
      <c r="C8" s="31" t="s">
        <v>36</v>
      </c>
      <c r="D8" s="31" t="s">
        <v>108</v>
      </c>
      <c r="E8" s="31" t="s">
        <v>214</v>
      </c>
      <c r="F8" s="31" t="s">
        <v>105</v>
      </c>
      <c r="G8" s="31" t="s">
        <v>48</v>
      </c>
      <c r="H8" s="31" t="s">
        <v>88</v>
      </c>
      <c r="I8" s="14" t="s">
        <v>221</v>
      </c>
      <c r="J8" s="14" t="s">
        <v>220</v>
      </c>
      <c r="K8" s="31" t="s">
        <v>235</v>
      </c>
      <c r="L8" s="14" t="s">
        <v>47</v>
      </c>
      <c r="M8" s="14" t="s">
        <v>46</v>
      </c>
      <c r="N8" s="14" t="s">
        <v>171</v>
      </c>
      <c r="O8" s="15" t="s">
        <v>173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228</v>
      </c>
      <c r="J9" s="17"/>
      <c r="K9" s="17" t="s">
        <v>224</v>
      </c>
      <c r="L9" s="17" t="s">
        <v>224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F11" s="1"/>
      <c r="BG11" s="3"/>
      <c r="BH11" s="1"/>
      <c r="BJ11" s="1"/>
    </row>
    <row r="12" spans="2:62" ht="20.25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4"/>
    </row>
    <row r="13" spans="2:62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2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2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2" ht="20.25">
      <c r="B16" s="101" t="s">
        <v>233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168</v>
      </c>
      <c r="C1" s="80" t="s" vm="1">
        <v>237</v>
      </c>
    </row>
    <row r="2" spans="2:63">
      <c r="B2" s="58" t="s">
        <v>167</v>
      </c>
      <c r="C2" s="80" t="s">
        <v>238</v>
      </c>
    </row>
    <row r="3" spans="2:63">
      <c r="B3" s="58" t="s">
        <v>169</v>
      </c>
      <c r="C3" s="80" t="s">
        <v>239</v>
      </c>
    </row>
    <row r="4" spans="2:63">
      <c r="B4" s="58" t="s">
        <v>170</v>
      </c>
      <c r="C4" s="80">
        <v>2149</v>
      </c>
    </row>
    <row r="6" spans="2:63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K6" s="3"/>
    </row>
    <row r="7" spans="2:63" ht="26.25" customHeight="1">
      <c r="B7" s="143" t="s">
        <v>77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H7" s="3"/>
      <c r="BK7" s="3"/>
    </row>
    <row r="8" spans="2:63" s="3" customFormat="1" ht="74.25" customHeight="1">
      <c r="B8" s="23" t="s">
        <v>103</v>
      </c>
      <c r="C8" s="31" t="s">
        <v>36</v>
      </c>
      <c r="D8" s="31" t="s">
        <v>108</v>
      </c>
      <c r="E8" s="31" t="s">
        <v>105</v>
      </c>
      <c r="F8" s="31" t="s">
        <v>48</v>
      </c>
      <c r="G8" s="31" t="s">
        <v>88</v>
      </c>
      <c r="H8" s="31" t="s">
        <v>221</v>
      </c>
      <c r="I8" s="31" t="s">
        <v>220</v>
      </c>
      <c r="J8" s="31" t="s">
        <v>235</v>
      </c>
      <c r="K8" s="31" t="s">
        <v>47</v>
      </c>
      <c r="L8" s="31" t="s">
        <v>46</v>
      </c>
      <c r="M8" s="31" t="s">
        <v>171</v>
      </c>
      <c r="N8" s="15" t="s">
        <v>173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228</v>
      </c>
      <c r="I9" s="33"/>
      <c r="J9" s="17" t="s">
        <v>224</v>
      </c>
      <c r="K9" s="33" t="s">
        <v>224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0" customFormat="1" ht="18" customHeight="1">
      <c r="B11" s="81" t="s">
        <v>28</v>
      </c>
      <c r="C11" s="82"/>
      <c r="D11" s="82"/>
      <c r="E11" s="82"/>
      <c r="F11" s="82"/>
      <c r="G11" s="82"/>
      <c r="H11" s="90"/>
      <c r="I11" s="92"/>
      <c r="J11" s="90">
        <v>0.43475000000000003</v>
      </c>
      <c r="K11" s="90">
        <v>1816.4284300002</v>
      </c>
      <c r="L11" s="82"/>
      <c r="M11" s="91">
        <v>1</v>
      </c>
      <c r="N11" s="91">
        <f>K11/'סכום נכסי הקרן'!$C$42</f>
        <v>0.74201390118692601</v>
      </c>
      <c r="O11" s="123"/>
      <c r="BH11" s="122"/>
      <c r="BI11" s="124"/>
      <c r="BK11" s="122"/>
    </row>
    <row r="12" spans="2:63" s="122" customFormat="1" ht="20.25">
      <c r="B12" s="83" t="s">
        <v>218</v>
      </c>
      <c r="C12" s="84"/>
      <c r="D12" s="84"/>
      <c r="E12" s="84"/>
      <c r="F12" s="84"/>
      <c r="G12" s="84"/>
      <c r="H12" s="93"/>
      <c r="I12" s="95"/>
      <c r="J12" s="84"/>
      <c r="K12" s="93">
        <v>934.27678000000003</v>
      </c>
      <c r="L12" s="84"/>
      <c r="M12" s="94">
        <v>0.51434824767629139</v>
      </c>
      <c r="N12" s="94">
        <f>K12/'סכום נכסי הקרן'!$C$42</f>
        <v>0.38165354982694422</v>
      </c>
      <c r="BI12" s="120"/>
    </row>
    <row r="13" spans="2:63" s="122" customFormat="1">
      <c r="B13" s="104" t="s">
        <v>50</v>
      </c>
      <c r="C13" s="84"/>
      <c r="D13" s="84"/>
      <c r="E13" s="84"/>
      <c r="F13" s="84"/>
      <c r="G13" s="84"/>
      <c r="H13" s="93"/>
      <c r="I13" s="95"/>
      <c r="J13" s="84"/>
      <c r="K13" s="93">
        <v>265.40828999999997</v>
      </c>
      <c r="L13" s="84"/>
      <c r="M13" s="94">
        <v>0.14611546792403526</v>
      </c>
      <c r="N13" s="94">
        <f>K13/'סכום נכסי הקרן'!$C$42</f>
        <v>0.10841970837806655</v>
      </c>
    </row>
    <row r="14" spans="2:63" s="122" customFormat="1">
      <c r="B14" s="89" t="s">
        <v>305</v>
      </c>
      <c r="C14" s="86" t="s">
        <v>306</v>
      </c>
      <c r="D14" s="99" t="s">
        <v>109</v>
      </c>
      <c r="E14" s="86" t="s">
        <v>307</v>
      </c>
      <c r="F14" s="99" t="s">
        <v>308</v>
      </c>
      <c r="G14" s="99" t="s">
        <v>153</v>
      </c>
      <c r="H14" s="96">
        <v>4909</v>
      </c>
      <c r="I14" s="98">
        <v>1397</v>
      </c>
      <c r="J14" s="86"/>
      <c r="K14" s="96">
        <v>68.578729999999993</v>
      </c>
      <c r="L14" s="97">
        <v>6.3763291541901344E-4</v>
      </c>
      <c r="M14" s="97">
        <v>3.7754710765010677E-2</v>
      </c>
      <c r="N14" s="97">
        <f>K14/'סכום נכסי הקרן'!$C$42</f>
        <v>2.8014520222929603E-2</v>
      </c>
    </row>
    <row r="15" spans="2:63" s="122" customFormat="1">
      <c r="B15" s="89" t="s">
        <v>309</v>
      </c>
      <c r="C15" s="86" t="s">
        <v>310</v>
      </c>
      <c r="D15" s="99" t="s">
        <v>109</v>
      </c>
      <c r="E15" s="86" t="s">
        <v>311</v>
      </c>
      <c r="F15" s="99" t="s">
        <v>308</v>
      </c>
      <c r="G15" s="99" t="s">
        <v>153</v>
      </c>
      <c r="H15" s="96">
        <v>4518</v>
      </c>
      <c r="I15" s="98">
        <v>1411</v>
      </c>
      <c r="J15" s="86"/>
      <c r="K15" s="96">
        <v>63.748980000000003</v>
      </c>
      <c r="L15" s="97">
        <v>6.3855940545850978E-4</v>
      </c>
      <c r="M15" s="97">
        <v>3.5095784093179483E-2</v>
      </c>
      <c r="N15" s="97">
        <f>K15/'סכום נכסי הקרן'!$C$42</f>
        <v>2.604155967019417E-2</v>
      </c>
    </row>
    <row r="16" spans="2:63" s="122" customFormat="1" ht="20.25">
      <c r="B16" s="89" t="s">
        <v>312</v>
      </c>
      <c r="C16" s="86" t="s">
        <v>313</v>
      </c>
      <c r="D16" s="99" t="s">
        <v>109</v>
      </c>
      <c r="E16" s="86" t="s">
        <v>311</v>
      </c>
      <c r="F16" s="99" t="s">
        <v>308</v>
      </c>
      <c r="G16" s="99" t="s">
        <v>153</v>
      </c>
      <c r="H16" s="96">
        <v>0.19</v>
      </c>
      <c r="I16" s="98">
        <v>1406</v>
      </c>
      <c r="J16" s="86"/>
      <c r="K16" s="96">
        <v>2.6800000000000001E-3</v>
      </c>
      <c r="L16" s="97">
        <v>1.3705163458563206E-9</v>
      </c>
      <c r="M16" s="97">
        <v>1.4754228439375973E-6</v>
      </c>
      <c r="N16" s="97">
        <f>K16/'סכום נכסי הקרן'!$C$42</f>
        <v>1.0947842603304457E-6</v>
      </c>
      <c r="BH16" s="120"/>
    </row>
    <row r="17" spans="2:14" s="122" customFormat="1">
      <c r="B17" s="89" t="s">
        <v>314</v>
      </c>
      <c r="C17" s="86" t="s">
        <v>315</v>
      </c>
      <c r="D17" s="99" t="s">
        <v>109</v>
      </c>
      <c r="E17" s="86" t="s">
        <v>316</v>
      </c>
      <c r="F17" s="99" t="s">
        <v>308</v>
      </c>
      <c r="G17" s="99" t="s">
        <v>153</v>
      </c>
      <c r="H17" s="96">
        <v>461</v>
      </c>
      <c r="I17" s="98">
        <v>14060</v>
      </c>
      <c r="J17" s="86"/>
      <c r="K17" s="96">
        <v>64.816599999999994</v>
      </c>
      <c r="L17" s="97">
        <v>4.1063774446752489E-4</v>
      </c>
      <c r="M17" s="97">
        <v>3.5683541905360321E-2</v>
      </c>
      <c r="N17" s="97">
        <f>K17/'סכום נכסי הקרן'!$C$42</f>
        <v>2.6477684137363566E-2</v>
      </c>
    </row>
    <row r="18" spans="2:14" s="122" customFormat="1">
      <c r="B18" s="89" t="s">
        <v>317</v>
      </c>
      <c r="C18" s="86" t="s">
        <v>318</v>
      </c>
      <c r="D18" s="99" t="s">
        <v>109</v>
      </c>
      <c r="E18" s="86" t="s">
        <v>319</v>
      </c>
      <c r="F18" s="99" t="s">
        <v>308</v>
      </c>
      <c r="G18" s="99" t="s">
        <v>153</v>
      </c>
      <c r="H18" s="96">
        <v>4855</v>
      </c>
      <c r="I18" s="98">
        <v>1406</v>
      </c>
      <c r="J18" s="86"/>
      <c r="K18" s="96">
        <v>68.261300000000006</v>
      </c>
      <c r="L18" s="97">
        <v>3.7904966354755507E-4</v>
      </c>
      <c r="M18" s="97">
        <v>3.7579955737640863E-2</v>
      </c>
      <c r="N18" s="97">
        <f>K18/'סכום נכסי הקרן'!$C$42</f>
        <v>2.7884849563318902E-2</v>
      </c>
    </row>
    <row r="19" spans="2:14" s="122" customFormat="1">
      <c r="B19" s="85"/>
      <c r="C19" s="86"/>
      <c r="D19" s="86"/>
      <c r="E19" s="86"/>
      <c r="F19" s="86"/>
      <c r="G19" s="86"/>
      <c r="H19" s="96"/>
      <c r="I19" s="98"/>
      <c r="J19" s="86"/>
      <c r="K19" s="86"/>
      <c r="L19" s="86"/>
      <c r="M19" s="97"/>
      <c r="N19" s="86"/>
    </row>
    <row r="20" spans="2:14" s="122" customFormat="1">
      <c r="B20" s="104" t="s">
        <v>51</v>
      </c>
      <c r="C20" s="84"/>
      <c r="D20" s="84"/>
      <c r="E20" s="84"/>
      <c r="F20" s="84"/>
      <c r="G20" s="84"/>
      <c r="H20" s="93"/>
      <c r="I20" s="95"/>
      <c r="J20" s="84"/>
      <c r="K20" s="93">
        <v>668.86848999999995</v>
      </c>
      <c r="L20" s="84"/>
      <c r="M20" s="94">
        <v>0.3682327797522561</v>
      </c>
      <c r="N20" s="94">
        <f>K20/'סכום נכסי הקרן'!$C$42</f>
        <v>0.27323384144887763</v>
      </c>
    </row>
    <row r="21" spans="2:14" s="122" customFormat="1">
      <c r="B21" s="89" t="s">
        <v>320</v>
      </c>
      <c r="C21" s="86" t="s">
        <v>321</v>
      </c>
      <c r="D21" s="99" t="s">
        <v>109</v>
      </c>
      <c r="E21" s="86" t="s">
        <v>307</v>
      </c>
      <c r="F21" s="99" t="s">
        <v>322</v>
      </c>
      <c r="G21" s="99" t="s">
        <v>153</v>
      </c>
      <c r="H21" s="96">
        <v>57236</v>
      </c>
      <c r="I21" s="98">
        <v>344.14</v>
      </c>
      <c r="J21" s="86"/>
      <c r="K21" s="96">
        <v>196.97197</v>
      </c>
      <c r="L21" s="97">
        <v>7.6213580022667805E-4</v>
      </c>
      <c r="M21" s="97">
        <v>0.1084391582661907</v>
      </c>
      <c r="N21" s="97">
        <f>K21/'סכום נכסי הקרן'!$C$42</f>
        <v>8.0463362866522656E-2</v>
      </c>
    </row>
    <row r="22" spans="2:14" s="122" customFormat="1">
      <c r="B22" s="89" t="s">
        <v>323</v>
      </c>
      <c r="C22" s="86" t="s">
        <v>324</v>
      </c>
      <c r="D22" s="99" t="s">
        <v>109</v>
      </c>
      <c r="E22" s="86" t="s">
        <v>307</v>
      </c>
      <c r="F22" s="99" t="s">
        <v>322</v>
      </c>
      <c r="G22" s="99" t="s">
        <v>153</v>
      </c>
      <c r="H22" s="96">
        <v>3450</v>
      </c>
      <c r="I22" s="98">
        <v>366.09</v>
      </c>
      <c r="J22" s="86"/>
      <c r="K22" s="96">
        <v>12.63011</v>
      </c>
      <c r="L22" s="97">
        <v>3.1259156894329371E-4</v>
      </c>
      <c r="M22" s="97">
        <v>6.9532659759121967E-3</v>
      </c>
      <c r="N22" s="97">
        <f>K22/'סכום נכסי הקרן'!$C$42</f>
        <v>5.1594200127769267E-3</v>
      </c>
    </row>
    <row r="23" spans="2:14" s="122" customFormat="1">
      <c r="B23" s="89" t="s">
        <v>325</v>
      </c>
      <c r="C23" s="86" t="s">
        <v>326</v>
      </c>
      <c r="D23" s="99" t="s">
        <v>109</v>
      </c>
      <c r="E23" s="86" t="s">
        <v>307</v>
      </c>
      <c r="F23" s="99" t="s">
        <v>322</v>
      </c>
      <c r="G23" s="99" t="s">
        <v>153</v>
      </c>
      <c r="H23" s="96">
        <v>1</v>
      </c>
      <c r="I23" s="98">
        <v>334.35</v>
      </c>
      <c r="J23" s="86"/>
      <c r="K23" s="96">
        <v>3.3399999999999997E-3</v>
      </c>
      <c r="L23" s="97">
        <v>4.4768406541541654E-9</v>
      </c>
      <c r="M23" s="97">
        <v>1.8387732458028262E-6</v>
      </c>
      <c r="N23" s="97">
        <f>K23/'סכום נכסי הקרן'!$C$42</f>
        <v>1.3643953095163016E-6</v>
      </c>
    </row>
    <row r="24" spans="2:14" s="122" customFormat="1">
      <c r="B24" s="89" t="s">
        <v>327</v>
      </c>
      <c r="C24" s="86" t="s">
        <v>328</v>
      </c>
      <c r="D24" s="99" t="s">
        <v>109</v>
      </c>
      <c r="E24" s="86" t="s">
        <v>311</v>
      </c>
      <c r="F24" s="99" t="s">
        <v>322</v>
      </c>
      <c r="G24" s="99" t="s">
        <v>153</v>
      </c>
      <c r="H24" s="96">
        <v>48327</v>
      </c>
      <c r="I24" s="98">
        <v>334.97</v>
      </c>
      <c r="J24" s="86"/>
      <c r="K24" s="96">
        <v>161.88095000000001</v>
      </c>
      <c r="L24" s="97">
        <v>7.8247833996913355E-4</v>
      </c>
      <c r="M24" s="97">
        <v>8.9120467025492547E-2</v>
      </c>
      <c r="N24" s="97">
        <f>K24/'סכום נכסי הקרן'!$C$42</f>
        <v>6.6128625413186509E-2</v>
      </c>
    </row>
    <row r="25" spans="2:14" s="122" customFormat="1">
      <c r="B25" s="89" t="s">
        <v>329</v>
      </c>
      <c r="C25" s="86" t="s">
        <v>330</v>
      </c>
      <c r="D25" s="99" t="s">
        <v>109</v>
      </c>
      <c r="E25" s="86" t="s">
        <v>311</v>
      </c>
      <c r="F25" s="99" t="s">
        <v>322</v>
      </c>
      <c r="G25" s="99" t="s">
        <v>153</v>
      </c>
      <c r="H25" s="96">
        <v>10446</v>
      </c>
      <c r="I25" s="98">
        <v>359.79</v>
      </c>
      <c r="J25" s="86"/>
      <c r="K25" s="96">
        <v>37.583660000000002</v>
      </c>
      <c r="L25" s="97">
        <v>8.6789155194064236E-4</v>
      </c>
      <c r="M25" s="97">
        <v>2.0690966612978999E-2</v>
      </c>
      <c r="N25" s="97">
        <f>K25/'סכום נכסי הקרן'!$C$42</f>
        <v>1.5352984855824984E-2</v>
      </c>
    </row>
    <row r="26" spans="2:14" s="122" customFormat="1">
      <c r="B26" s="89" t="s">
        <v>331</v>
      </c>
      <c r="C26" s="86" t="s">
        <v>332</v>
      </c>
      <c r="D26" s="99" t="s">
        <v>109</v>
      </c>
      <c r="E26" s="86" t="s">
        <v>316</v>
      </c>
      <c r="F26" s="99" t="s">
        <v>322</v>
      </c>
      <c r="G26" s="99" t="s">
        <v>153</v>
      </c>
      <c r="H26" s="96">
        <v>920</v>
      </c>
      <c r="I26" s="98">
        <v>3652.49</v>
      </c>
      <c r="J26" s="86"/>
      <c r="K26" s="96">
        <v>33.602910000000001</v>
      </c>
      <c r="L26" s="97">
        <v>5.9896925204365708E-4</v>
      </c>
      <c r="M26" s="97">
        <v>1.8499440685365347E-2</v>
      </c>
      <c r="N26" s="97">
        <f>K26/'סכום נכסי הקרן'!$C$42</f>
        <v>1.3726842152724079E-2</v>
      </c>
    </row>
    <row r="27" spans="2:14" s="122" customFormat="1">
      <c r="B27" s="89" t="s">
        <v>333</v>
      </c>
      <c r="C27" s="86" t="s">
        <v>334</v>
      </c>
      <c r="D27" s="99" t="s">
        <v>109</v>
      </c>
      <c r="E27" s="86" t="s">
        <v>316</v>
      </c>
      <c r="F27" s="99" t="s">
        <v>322</v>
      </c>
      <c r="G27" s="99" t="s">
        <v>153</v>
      </c>
      <c r="H27" s="96">
        <v>173319</v>
      </c>
      <c r="I27" s="98">
        <v>102.1</v>
      </c>
      <c r="J27" s="86"/>
      <c r="K27" s="96">
        <v>176.95870000000002</v>
      </c>
      <c r="L27" s="97">
        <v>1.1023346777988864E-3</v>
      </c>
      <c r="M27" s="97">
        <v>9.7421234482649305E-2</v>
      </c>
      <c r="N27" s="97">
        <f>K27/'סכום נכסי הקרן'!$C$42</f>
        <v>7.2287910256916887E-2</v>
      </c>
    </row>
    <row r="28" spans="2:14" s="122" customFormat="1">
      <c r="B28" s="89" t="s">
        <v>335</v>
      </c>
      <c r="C28" s="86" t="s">
        <v>336</v>
      </c>
      <c r="D28" s="99" t="s">
        <v>109</v>
      </c>
      <c r="E28" s="86" t="s">
        <v>319</v>
      </c>
      <c r="F28" s="99" t="s">
        <v>322</v>
      </c>
      <c r="G28" s="99" t="s">
        <v>153</v>
      </c>
      <c r="H28" s="96">
        <v>13456</v>
      </c>
      <c r="I28" s="98">
        <v>365.91</v>
      </c>
      <c r="J28" s="86"/>
      <c r="K28" s="96">
        <v>49.236849999999997</v>
      </c>
      <c r="L28" s="97">
        <v>8.7168347628614122E-4</v>
      </c>
      <c r="M28" s="97">
        <v>2.7106407930421225E-2</v>
      </c>
      <c r="N28" s="97">
        <f>K28/'סכום נכסי הקרן'!$C$42</f>
        <v>2.0113331495616081E-2</v>
      </c>
    </row>
    <row r="29" spans="2:14" s="122" customFormat="1">
      <c r="B29" s="85"/>
      <c r="C29" s="86"/>
      <c r="D29" s="86"/>
      <c r="E29" s="86"/>
      <c r="F29" s="86"/>
      <c r="G29" s="86"/>
      <c r="H29" s="96"/>
      <c r="I29" s="98"/>
      <c r="J29" s="86"/>
      <c r="K29" s="86"/>
      <c r="L29" s="86"/>
      <c r="M29" s="97"/>
      <c r="N29" s="86"/>
    </row>
    <row r="30" spans="2:14" s="122" customFormat="1">
      <c r="B30" s="83" t="s">
        <v>217</v>
      </c>
      <c r="C30" s="84"/>
      <c r="D30" s="84"/>
      <c r="E30" s="84"/>
      <c r="F30" s="84"/>
      <c r="G30" s="84"/>
      <c r="H30" s="93"/>
      <c r="I30" s="95"/>
      <c r="J30" s="93">
        <v>0.43475000000000003</v>
      </c>
      <c r="K30" s="93">
        <v>882.15165000019999</v>
      </c>
      <c r="L30" s="84"/>
      <c r="M30" s="94">
        <v>0.48565175232370861</v>
      </c>
      <c r="N30" s="94">
        <f>K30/'סכום נכסי הקרן'!$C$42</f>
        <v>0.36036035135998173</v>
      </c>
    </row>
    <row r="31" spans="2:14" s="122" customFormat="1">
      <c r="B31" s="104" t="s">
        <v>52</v>
      </c>
      <c r="C31" s="84"/>
      <c r="D31" s="84"/>
      <c r="E31" s="84"/>
      <c r="F31" s="84"/>
      <c r="G31" s="84"/>
      <c r="H31" s="93"/>
      <c r="I31" s="95"/>
      <c r="J31" s="93">
        <v>0.43475000000000003</v>
      </c>
      <c r="K31" s="93">
        <v>620.49594000019999</v>
      </c>
      <c r="L31" s="84"/>
      <c r="M31" s="94">
        <v>0.34160219568911487</v>
      </c>
      <c r="N31" s="94">
        <f>K31/'סכום נכסי הקרן'!$C$42</f>
        <v>0.25347357787729979</v>
      </c>
    </row>
    <row r="32" spans="2:14" s="122" customFormat="1">
      <c r="B32" s="89" t="s">
        <v>337</v>
      </c>
      <c r="C32" s="86" t="s">
        <v>338</v>
      </c>
      <c r="D32" s="99" t="s">
        <v>113</v>
      </c>
      <c r="E32" s="86"/>
      <c r="F32" s="99" t="s">
        <v>308</v>
      </c>
      <c r="G32" s="99" t="s">
        <v>162</v>
      </c>
      <c r="H32" s="96">
        <v>704</v>
      </c>
      <c r="I32" s="98">
        <v>1684</v>
      </c>
      <c r="J32" s="86"/>
      <c r="K32" s="96">
        <v>38.859499999999997</v>
      </c>
      <c r="L32" s="97">
        <v>2.8249938719703241E-7</v>
      </c>
      <c r="M32" s="97">
        <v>2.1393355971639202E-2</v>
      </c>
      <c r="N32" s="97">
        <f>K32/'סכום נכסי הקרן'!$C$42</f>
        <v>1.5874167523996622E-2</v>
      </c>
    </row>
    <row r="33" spans="2:14" s="122" customFormat="1">
      <c r="B33" s="89" t="s">
        <v>339</v>
      </c>
      <c r="C33" s="86" t="s">
        <v>340</v>
      </c>
      <c r="D33" s="99" t="s">
        <v>27</v>
      </c>
      <c r="E33" s="86"/>
      <c r="F33" s="99" t="s">
        <v>308</v>
      </c>
      <c r="G33" s="99" t="s">
        <v>161</v>
      </c>
      <c r="H33" s="96">
        <v>53</v>
      </c>
      <c r="I33" s="98">
        <v>3481</v>
      </c>
      <c r="J33" s="86"/>
      <c r="K33" s="96">
        <v>4.9909099999999995</v>
      </c>
      <c r="L33" s="97">
        <v>9.8508922482827051E-7</v>
      </c>
      <c r="M33" s="97">
        <v>2.7476502335957438E-3</v>
      </c>
      <c r="N33" s="97">
        <f>K33/'סכום נכסי הקרן'!$C$42</f>
        <v>2.0387946689275462E-3</v>
      </c>
    </row>
    <row r="34" spans="2:14" s="122" customFormat="1">
      <c r="B34" s="89" t="s">
        <v>341</v>
      </c>
      <c r="C34" s="86" t="s">
        <v>342</v>
      </c>
      <c r="D34" s="99" t="s">
        <v>343</v>
      </c>
      <c r="E34" s="86"/>
      <c r="F34" s="99" t="s">
        <v>308</v>
      </c>
      <c r="G34" s="99" t="s">
        <v>152</v>
      </c>
      <c r="H34" s="96">
        <v>354</v>
      </c>
      <c r="I34" s="98">
        <v>2549</v>
      </c>
      <c r="J34" s="86"/>
      <c r="K34" s="96">
        <v>32.773209999999999</v>
      </c>
      <c r="L34" s="97">
        <v>3.4368932038834953E-5</v>
      </c>
      <c r="M34" s="97">
        <v>1.8042665187747799E-2</v>
      </c>
      <c r="N34" s="97">
        <f>K34/'סכום נכסי הקרן'!$C$42</f>
        <v>1.3387908383770283E-2</v>
      </c>
    </row>
    <row r="35" spans="2:14" s="122" customFormat="1">
      <c r="B35" s="89" t="s">
        <v>344</v>
      </c>
      <c r="C35" s="86" t="s">
        <v>345</v>
      </c>
      <c r="D35" s="99" t="s">
        <v>343</v>
      </c>
      <c r="E35" s="86"/>
      <c r="F35" s="99" t="s">
        <v>308</v>
      </c>
      <c r="G35" s="99" t="s">
        <v>152</v>
      </c>
      <c r="H35" s="96">
        <v>35</v>
      </c>
      <c r="I35" s="98">
        <v>3079</v>
      </c>
      <c r="J35" s="86"/>
      <c r="K35" s="96">
        <v>3.9140199999999998</v>
      </c>
      <c r="L35" s="97">
        <v>1.8970189701897019E-6</v>
      </c>
      <c r="M35" s="97">
        <v>2.1547889998614306E-3</v>
      </c>
      <c r="N35" s="97">
        <f>K35/'סכום נכסי הקרן'!$C$42</f>
        <v>1.5988833920218546E-3</v>
      </c>
    </row>
    <row r="36" spans="2:14" s="122" customFormat="1">
      <c r="B36" s="89" t="s">
        <v>346</v>
      </c>
      <c r="C36" s="86" t="s">
        <v>347</v>
      </c>
      <c r="D36" s="99" t="s">
        <v>112</v>
      </c>
      <c r="E36" s="86"/>
      <c r="F36" s="99" t="s">
        <v>308</v>
      </c>
      <c r="G36" s="99" t="s">
        <v>152</v>
      </c>
      <c r="H36" s="96">
        <v>1063</v>
      </c>
      <c r="I36" s="98">
        <v>2890.13</v>
      </c>
      <c r="J36" s="86"/>
      <c r="K36" s="96">
        <v>111.58259</v>
      </c>
      <c r="L36" s="97">
        <v>8.9398927947903796E-6</v>
      </c>
      <c r="M36" s="97">
        <v>6.1429665026762274E-2</v>
      </c>
      <c r="N36" s="97">
        <f>K36/'סכום נכסי הקרן'!$C$42</f>
        <v>4.5581665395113942E-2</v>
      </c>
    </row>
    <row r="37" spans="2:14" s="122" customFormat="1">
      <c r="B37" s="89" t="s">
        <v>348</v>
      </c>
      <c r="C37" s="86" t="s">
        <v>349</v>
      </c>
      <c r="D37" s="99" t="s">
        <v>112</v>
      </c>
      <c r="E37" s="86"/>
      <c r="F37" s="99" t="s">
        <v>308</v>
      </c>
      <c r="G37" s="99" t="s">
        <v>152</v>
      </c>
      <c r="H37" s="96">
        <v>83</v>
      </c>
      <c r="I37" s="98">
        <v>50972</v>
      </c>
      <c r="J37" s="86"/>
      <c r="K37" s="96">
        <v>153.65815000000001</v>
      </c>
      <c r="L37" s="97">
        <v>8.9132063111943968E-6</v>
      </c>
      <c r="M37" s="97">
        <v>8.4593561442981316E-2</v>
      </c>
      <c r="N37" s="97">
        <f>K37/'סכום נכסי הקרן'!$C$42</f>
        <v>6.2769598541602481E-2</v>
      </c>
    </row>
    <row r="38" spans="2:14" s="122" customFormat="1">
      <c r="B38" s="89" t="s">
        <v>350</v>
      </c>
      <c r="C38" s="86" t="s">
        <v>351</v>
      </c>
      <c r="D38" s="99" t="s">
        <v>27</v>
      </c>
      <c r="E38" s="86"/>
      <c r="F38" s="99" t="s">
        <v>308</v>
      </c>
      <c r="G38" s="99" t="s">
        <v>154</v>
      </c>
      <c r="H38" s="96">
        <v>303</v>
      </c>
      <c r="I38" s="98">
        <v>7976</v>
      </c>
      <c r="J38" s="86"/>
      <c r="K38" s="96">
        <v>98.55901000019999</v>
      </c>
      <c r="L38" s="97">
        <v>1.0024545247918914E-4</v>
      </c>
      <c r="M38" s="97">
        <v>5.4259781653048192E-2</v>
      </c>
      <c r="N38" s="97">
        <f>K38/'סכום נכסי הקרן'!$C$42</f>
        <v>4.0261512261929082E-2</v>
      </c>
    </row>
    <row r="39" spans="2:14" s="122" customFormat="1">
      <c r="B39" s="89" t="s">
        <v>352</v>
      </c>
      <c r="C39" s="86" t="s">
        <v>353</v>
      </c>
      <c r="D39" s="99" t="s">
        <v>124</v>
      </c>
      <c r="E39" s="86"/>
      <c r="F39" s="99" t="s">
        <v>308</v>
      </c>
      <c r="G39" s="99" t="s">
        <v>156</v>
      </c>
      <c r="H39" s="96">
        <v>24</v>
      </c>
      <c r="I39" s="98">
        <v>7920</v>
      </c>
      <c r="J39" s="86"/>
      <c r="K39" s="96">
        <v>4.8905699999999994</v>
      </c>
      <c r="L39" s="97">
        <v>5.6621294136298783E-7</v>
      </c>
      <c r="M39" s="97">
        <v>2.6924099618939904E-3</v>
      </c>
      <c r="N39" s="97">
        <f>K39/'סכום נכסי הקרן'!$C$42</f>
        <v>1.9978056194195023E-3</v>
      </c>
    </row>
    <row r="40" spans="2:14" s="122" customFormat="1">
      <c r="B40" s="89" t="s">
        <v>354</v>
      </c>
      <c r="C40" s="86" t="s">
        <v>355</v>
      </c>
      <c r="D40" s="99" t="s">
        <v>343</v>
      </c>
      <c r="E40" s="86"/>
      <c r="F40" s="99" t="s">
        <v>308</v>
      </c>
      <c r="G40" s="99" t="s">
        <v>152</v>
      </c>
      <c r="H40" s="96">
        <v>423.00000000000006</v>
      </c>
      <c r="I40" s="98">
        <v>4250</v>
      </c>
      <c r="J40" s="86"/>
      <c r="K40" s="96">
        <v>65.294280000000001</v>
      </c>
      <c r="L40" s="97">
        <v>2.8132426043927147E-7</v>
      </c>
      <c r="M40" s="97">
        <v>3.5946519511364843E-2</v>
      </c>
      <c r="N40" s="97">
        <f>K40/'סכום נכסי הקרן'!$C$42</f>
        <v>2.6672817176719779E-2</v>
      </c>
    </row>
    <row r="41" spans="2:14" s="122" customFormat="1">
      <c r="B41" s="89" t="s">
        <v>356</v>
      </c>
      <c r="C41" s="86" t="s">
        <v>357</v>
      </c>
      <c r="D41" s="99" t="s">
        <v>112</v>
      </c>
      <c r="E41" s="86"/>
      <c r="F41" s="99" t="s">
        <v>308</v>
      </c>
      <c r="G41" s="99" t="s">
        <v>152</v>
      </c>
      <c r="H41" s="96">
        <v>510</v>
      </c>
      <c r="I41" s="98">
        <v>5364.25</v>
      </c>
      <c r="J41" s="96">
        <v>0.43475000000000003</v>
      </c>
      <c r="K41" s="96">
        <v>99.797850000000011</v>
      </c>
      <c r="L41" s="97">
        <v>1.222268471902557E-6</v>
      </c>
      <c r="M41" s="97">
        <v>5.4941801367857375E-2</v>
      </c>
      <c r="N41" s="97">
        <f>K41/'סכום נכסי הקרן'!$C$42</f>
        <v>4.0767580371201033E-2</v>
      </c>
    </row>
    <row r="42" spans="2:14" s="122" customFormat="1">
      <c r="B42" s="89" t="s">
        <v>358</v>
      </c>
      <c r="C42" s="86" t="s">
        <v>359</v>
      </c>
      <c r="D42" s="99" t="s">
        <v>343</v>
      </c>
      <c r="E42" s="86"/>
      <c r="F42" s="99" t="s">
        <v>308</v>
      </c>
      <c r="G42" s="99" t="s">
        <v>152</v>
      </c>
      <c r="H42" s="96">
        <v>60</v>
      </c>
      <c r="I42" s="98">
        <v>2834</v>
      </c>
      <c r="J42" s="86"/>
      <c r="K42" s="96">
        <v>6.1758500000000005</v>
      </c>
      <c r="L42" s="97">
        <v>2.1978021172966258E-6</v>
      </c>
      <c r="M42" s="97">
        <v>3.3999963323626905E-3</v>
      </c>
      <c r="N42" s="97">
        <f>K42/'סכום נכסי הקרן'!$C$42</f>
        <v>2.5228445425976801E-3</v>
      </c>
    </row>
    <row r="43" spans="2:14" s="122" customFormat="1">
      <c r="B43" s="85"/>
      <c r="C43" s="86"/>
      <c r="D43" s="86"/>
      <c r="E43" s="86"/>
      <c r="F43" s="86"/>
      <c r="G43" s="86"/>
      <c r="H43" s="96"/>
      <c r="I43" s="98"/>
      <c r="J43" s="86"/>
      <c r="K43" s="86"/>
      <c r="L43" s="86"/>
      <c r="M43" s="97"/>
      <c r="N43" s="86"/>
    </row>
    <row r="44" spans="2:14" s="122" customFormat="1">
      <c r="B44" s="104" t="s">
        <v>53</v>
      </c>
      <c r="C44" s="84"/>
      <c r="D44" s="84"/>
      <c r="E44" s="84"/>
      <c r="F44" s="84"/>
      <c r="G44" s="84"/>
      <c r="H44" s="93"/>
      <c r="I44" s="95"/>
      <c r="J44" s="84"/>
      <c r="K44" s="93">
        <v>261.65571000000006</v>
      </c>
      <c r="L44" s="84"/>
      <c r="M44" s="94">
        <v>0.14404955663459376</v>
      </c>
      <c r="N44" s="94">
        <f>K44/'סכום נכסי הקרן'!$C$42</f>
        <v>0.10688677348268195</v>
      </c>
    </row>
    <row r="45" spans="2:14" s="122" customFormat="1">
      <c r="B45" s="89" t="s">
        <v>360</v>
      </c>
      <c r="C45" s="86" t="s">
        <v>361</v>
      </c>
      <c r="D45" s="99" t="s">
        <v>27</v>
      </c>
      <c r="E45" s="86"/>
      <c r="F45" s="99" t="s">
        <v>322</v>
      </c>
      <c r="G45" s="99" t="s">
        <v>154</v>
      </c>
      <c r="H45" s="96">
        <v>33</v>
      </c>
      <c r="I45" s="98">
        <v>19520</v>
      </c>
      <c r="J45" s="86"/>
      <c r="K45" s="96">
        <v>26.270130000000002</v>
      </c>
      <c r="L45" s="97">
        <v>2.8952473199221967E-5</v>
      </c>
      <c r="M45" s="97">
        <v>1.4462518625078505E-2</v>
      </c>
      <c r="N45" s="97">
        <f>K45/'סכום נכסי הקרן'!$C$42</f>
        <v>1.0731389865983078E-2</v>
      </c>
    </row>
    <row r="46" spans="2:14" s="122" customFormat="1">
      <c r="B46" s="89" t="s">
        <v>362</v>
      </c>
      <c r="C46" s="86" t="s">
        <v>363</v>
      </c>
      <c r="D46" s="99" t="s">
        <v>112</v>
      </c>
      <c r="E46" s="86"/>
      <c r="F46" s="99" t="s">
        <v>322</v>
      </c>
      <c r="G46" s="99" t="s">
        <v>152</v>
      </c>
      <c r="H46" s="96">
        <v>36</v>
      </c>
      <c r="I46" s="98">
        <v>9997</v>
      </c>
      <c r="J46" s="86"/>
      <c r="K46" s="96">
        <v>13.07128</v>
      </c>
      <c r="L46" s="97">
        <v>6.8155369251591569E-6</v>
      </c>
      <c r="M46" s="97">
        <v>7.1961436983226258E-3</v>
      </c>
      <c r="N46" s="97">
        <f>K46/'סכום נכסי הקרן'!$C$42</f>
        <v>5.3396386590940847E-3</v>
      </c>
    </row>
    <row r="47" spans="2:14" s="122" customFormat="1">
      <c r="B47" s="89" t="s">
        <v>364</v>
      </c>
      <c r="C47" s="86" t="s">
        <v>365</v>
      </c>
      <c r="D47" s="99" t="s">
        <v>112</v>
      </c>
      <c r="E47" s="86"/>
      <c r="F47" s="99" t="s">
        <v>322</v>
      </c>
      <c r="G47" s="99" t="s">
        <v>152</v>
      </c>
      <c r="H47" s="96">
        <v>43</v>
      </c>
      <c r="I47" s="98">
        <v>10367</v>
      </c>
      <c r="J47" s="86"/>
      <c r="K47" s="96">
        <v>16.190760000000001</v>
      </c>
      <c r="L47" s="97">
        <v>1.2738933133310357E-6</v>
      </c>
      <c r="M47" s="97">
        <v>8.9135138674295133E-3</v>
      </c>
      <c r="N47" s="97">
        <f>K47/'סכום נכסי הקרן'!$C$42</f>
        <v>6.6139511980551364E-3</v>
      </c>
    </row>
    <row r="48" spans="2:14" s="122" customFormat="1">
      <c r="B48" s="89" t="s">
        <v>366</v>
      </c>
      <c r="C48" s="86" t="s">
        <v>367</v>
      </c>
      <c r="D48" s="99" t="s">
        <v>112</v>
      </c>
      <c r="E48" s="86"/>
      <c r="F48" s="99" t="s">
        <v>322</v>
      </c>
      <c r="G48" s="99" t="s">
        <v>154</v>
      </c>
      <c r="H48" s="96">
        <v>8</v>
      </c>
      <c r="I48" s="98">
        <v>10329</v>
      </c>
      <c r="J48" s="86"/>
      <c r="K48" s="96">
        <v>3.3698999999999999</v>
      </c>
      <c r="L48" s="97">
        <v>1.3804778720872328E-7</v>
      </c>
      <c r="M48" s="97">
        <v>1.855234120069145E-3</v>
      </c>
      <c r="N48" s="97">
        <f>K48/'סכום נכסי הקרן'!$C$42</f>
        <v>1.3766095070476001E-3</v>
      </c>
    </row>
    <row r="49" spans="2:14" s="122" customFormat="1">
      <c r="B49" s="89" t="s">
        <v>368</v>
      </c>
      <c r="C49" s="86" t="s">
        <v>369</v>
      </c>
      <c r="D49" s="99" t="s">
        <v>112</v>
      </c>
      <c r="E49" s="86"/>
      <c r="F49" s="99" t="s">
        <v>322</v>
      </c>
      <c r="G49" s="99" t="s">
        <v>152</v>
      </c>
      <c r="H49" s="96">
        <v>93</v>
      </c>
      <c r="I49" s="98">
        <v>11392</v>
      </c>
      <c r="J49" s="86"/>
      <c r="K49" s="96">
        <v>38.479440000000004</v>
      </c>
      <c r="L49" s="97">
        <v>2.5681819870090309E-6</v>
      </c>
      <c r="M49" s="97">
        <v>2.1184121193256022E-2</v>
      </c>
      <c r="N49" s="97">
        <f>K49/'סכום נכסי הקרן'!$C$42</f>
        <v>1.571891240982454E-2</v>
      </c>
    </row>
    <row r="50" spans="2:14" s="122" customFormat="1">
      <c r="B50" s="89" t="s">
        <v>370</v>
      </c>
      <c r="C50" s="86" t="s">
        <v>371</v>
      </c>
      <c r="D50" s="99" t="s">
        <v>343</v>
      </c>
      <c r="E50" s="86"/>
      <c r="F50" s="99" t="s">
        <v>322</v>
      </c>
      <c r="G50" s="99" t="s">
        <v>152</v>
      </c>
      <c r="H50" s="96">
        <v>123</v>
      </c>
      <c r="I50" s="98">
        <v>3597</v>
      </c>
      <c r="J50" s="86"/>
      <c r="K50" s="96">
        <v>16.069089999999999</v>
      </c>
      <c r="L50" s="97">
        <v>4.7212574948811207E-7</v>
      </c>
      <c r="M50" s="97">
        <v>8.8465307713765685E-3</v>
      </c>
      <c r="N50" s="97">
        <f>K50/'סכום נכסי הקרן'!$C$42</f>
        <v>6.564248809639313E-3</v>
      </c>
    </row>
    <row r="51" spans="2:14" s="122" customFormat="1">
      <c r="B51" s="89" t="s">
        <v>372</v>
      </c>
      <c r="C51" s="86" t="s">
        <v>373</v>
      </c>
      <c r="D51" s="99" t="s">
        <v>112</v>
      </c>
      <c r="E51" s="86"/>
      <c r="F51" s="99" t="s">
        <v>322</v>
      </c>
      <c r="G51" s="99" t="s">
        <v>152</v>
      </c>
      <c r="H51" s="96">
        <v>35</v>
      </c>
      <c r="I51" s="98">
        <v>6927</v>
      </c>
      <c r="J51" s="86"/>
      <c r="K51" s="96">
        <v>8.8056099999999997</v>
      </c>
      <c r="L51" s="97">
        <v>6.8090429771423738E-7</v>
      </c>
      <c r="M51" s="97">
        <v>4.8477605032855768E-3</v>
      </c>
      <c r="N51" s="97">
        <f>K51/'סכום נכסי הקרן'!$C$42</f>
        <v>3.5971056830628265E-3</v>
      </c>
    </row>
    <row r="52" spans="2:14" s="122" customFormat="1">
      <c r="B52" s="89" t="s">
        <v>374</v>
      </c>
      <c r="C52" s="86" t="s">
        <v>375</v>
      </c>
      <c r="D52" s="99" t="s">
        <v>343</v>
      </c>
      <c r="E52" s="86"/>
      <c r="F52" s="99" t="s">
        <v>322</v>
      </c>
      <c r="G52" s="99" t="s">
        <v>152</v>
      </c>
      <c r="H52" s="96">
        <v>500</v>
      </c>
      <c r="I52" s="98">
        <v>3417</v>
      </c>
      <c r="J52" s="86"/>
      <c r="K52" s="96">
        <v>62.052720000000001</v>
      </c>
      <c r="L52" s="97">
        <v>3.977722463038844E-6</v>
      </c>
      <c r="M52" s="97">
        <v>3.416194052853113E-2</v>
      </c>
      <c r="N52" s="97">
        <f>K52/'סכום נכסי הקרן'!$C$42</f>
        <v>2.5348634763691136E-2</v>
      </c>
    </row>
    <row r="53" spans="2:14" s="122" customFormat="1">
      <c r="B53" s="89" t="s">
        <v>376</v>
      </c>
      <c r="C53" s="86" t="s">
        <v>377</v>
      </c>
      <c r="D53" s="99" t="s">
        <v>343</v>
      </c>
      <c r="E53" s="86"/>
      <c r="F53" s="99" t="s">
        <v>322</v>
      </c>
      <c r="G53" s="99" t="s">
        <v>152</v>
      </c>
      <c r="H53" s="96">
        <v>267</v>
      </c>
      <c r="I53" s="98">
        <v>7976</v>
      </c>
      <c r="J53" s="86"/>
      <c r="K53" s="96">
        <v>77.346779999999995</v>
      </c>
      <c r="L53" s="97">
        <v>8.824668161409011E-7</v>
      </c>
      <c r="M53" s="97">
        <v>4.2581793327244648E-2</v>
      </c>
      <c r="N53" s="97">
        <f>K53/'סכום נכסי הקרן'!$C$42</f>
        <v>3.1596282586284219E-2</v>
      </c>
    </row>
    <row r="54" spans="2:14" s="122" customFormat="1">
      <c r="B54" s="125"/>
      <c r="C54" s="125"/>
    </row>
    <row r="55" spans="2:14" s="122" customFormat="1">
      <c r="B55" s="125"/>
      <c r="C55" s="125"/>
    </row>
    <row r="56" spans="2:14" s="122" customFormat="1">
      <c r="B56" s="125"/>
      <c r="C56" s="125"/>
    </row>
    <row r="57" spans="2:14" s="122" customFormat="1">
      <c r="B57" s="126" t="s">
        <v>236</v>
      </c>
      <c r="C57" s="125"/>
    </row>
    <row r="58" spans="2:14" s="122" customFormat="1">
      <c r="B58" s="126" t="s">
        <v>100</v>
      </c>
      <c r="C58" s="125"/>
    </row>
    <row r="59" spans="2:14" s="122" customFormat="1">
      <c r="B59" s="126" t="s">
        <v>219</v>
      </c>
      <c r="C59" s="125"/>
    </row>
    <row r="60" spans="2:14" s="122" customFormat="1">
      <c r="B60" s="126" t="s">
        <v>227</v>
      </c>
      <c r="C60" s="125"/>
    </row>
    <row r="61" spans="2:14" s="122" customFormat="1">
      <c r="B61" s="126" t="s">
        <v>234</v>
      </c>
      <c r="C61" s="125"/>
    </row>
    <row r="62" spans="2:14" s="122" customFormat="1">
      <c r="B62" s="125"/>
      <c r="C62" s="125"/>
    </row>
    <row r="63" spans="2:14" s="122" customFormat="1">
      <c r="B63" s="125"/>
      <c r="C63" s="125"/>
    </row>
    <row r="64" spans="2:14" s="122" customFormat="1">
      <c r="B64" s="125"/>
      <c r="C64" s="125"/>
    </row>
    <row r="65" spans="2:3" s="122" customFormat="1">
      <c r="B65" s="125"/>
      <c r="C65" s="125"/>
    </row>
    <row r="66" spans="2:3" s="122" customFormat="1">
      <c r="B66" s="125"/>
      <c r="C66" s="125"/>
    </row>
    <row r="67" spans="2:3" s="122" customFormat="1">
      <c r="B67" s="125"/>
      <c r="C67" s="125"/>
    </row>
    <row r="68" spans="2:3" s="122" customFormat="1">
      <c r="B68" s="125"/>
      <c r="C68" s="125"/>
    </row>
    <row r="69" spans="2:3" s="122" customFormat="1">
      <c r="B69" s="125"/>
      <c r="C69" s="125"/>
    </row>
    <row r="70" spans="2:3" s="122" customFormat="1">
      <c r="B70" s="125"/>
      <c r="C70" s="125"/>
    </row>
    <row r="71" spans="2:3" s="122" customFormat="1">
      <c r="B71" s="125"/>
      <c r="C71" s="125"/>
    </row>
    <row r="72" spans="2:3" s="122" customFormat="1">
      <c r="B72" s="125"/>
      <c r="C72" s="125"/>
    </row>
    <row r="73" spans="2:3" s="122" customFormat="1">
      <c r="B73" s="125"/>
      <c r="C73" s="125"/>
    </row>
    <row r="74" spans="2:3" s="122" customFormat="1">
      <c r="B74" s="125"/>
      <c r="C74" s="125"/>
    </row>
    <row r="75" spans="2:3" s="122" customFormat="1">
      <c r="B75" s="125"/>
      <c r="C75" s="125"/>
    </row>
    <row r="76" spans="2:3" s="122" customFormat="1">
      <c r="B76" s="125"/>
      <c r="C76" s="125"/>
    </row>
    <row r="77" spans="2:3" s="122" customFormat="1">
      <c r="B77" s="125"/>
      <c r="C77" s="125"/>
    </row>
    <row r="78" spans="2:3" s="122" customFormat="1">
      <c r="B78" s="125"/>
      <c r="C78" s="125"/>
    </row>
    <row r="79" spans="2:3" s="122" customFormat="1">
      <c r="B79" s="125"/>
      <c r="C79" s="125"/>
    </row>
    <row r="80" spans="2:3" s="122" customFormat="1">
      <c r="B80" s="125"/>
      <c r="C80" s="125"/>
    </row>
    <row r="81" spans="2:3" s="122" customFormat="1">
      <c r="B81" s="125"/>
      <c r="C81" s="125"/>
    </row>
    <row r="82" spans="2:3" s="122" customFormat="1">
      <c r="B82" s="125"/>
      <c r="C82" s="125"/>
    </row>
    <row r="83" spans="2:3" s="122" customFormat="1">
      <c r="B83" s="125"/>
      <c r="C83" s="125"/>
    </row>
    <row r="84" spans="2:3" s="122" customFormat="1">
      <c r="B84" s="125"/>
      <c r="C84" s="125"/>
    </row>
    <row r="85" spans="2:3" s="122" customFormat="1">
      <c r="B85" s="125"/>
      <c r="C85" s="125"/>
    </row>
    <row r="86" spans="2:3" s="122" customFormat="1">
      <c r="B86" s="125"/>
      <c r="C86" s="125"/>
    </row>
    <row r="87" spans="2:3" s="122" customFormat="1">
      <c r="B87" s="125"/>
      <c r="C87" s="125"/>
    </row>
    <row r="88" spans="2:3" s="122" customFormat="1">
      <c r="B88" s="125"/>
      <c r="C88" s="125"/>
    </row>
    <row r="89" spans="2:3" s="122" customFormat="1">
      <c r="B89" s="125"/>
      <c r="C89" s="125"/>
    </row>
    <row r="90" spans="2:3" s="122" customFormat="1">
      <c r="B90" s="125"/>
      <c r="C90" s="125"/>
    </row>
    <row r="91" spans="2:3" s="122" customFormat="1">
      <c r="B91" s="125"/>
      <c r="C91" s="125"/>
    </row>
    <row r="92" spans="2:3" s="122" customFormat="1">
      <c r="B92" s="125"/>
      <c r="C92" s="125"/>
    </row>
    <row r="93" spans="2:3" s="122" customFormat="1">
      <c r="B93" s="125"/>
      <c r="C93" s="125"/>
    </row>
    <row r="94" spans="2:3" s="122" customFormat="1">
      <c r="B94" s="125"/>
      <c r="C94" s="125"/>
    </row>
    <row r="95" spans="2:3" s="122" customFormat="1">
      <c r="B95" s="125"/>
      <c r="C95" s="125"/>
    </row>
    <row r="96" spans="2:3" s="122" customFormat="1">
      <c r="B96" s="125"/>
      <c r="C96" s="125"/>
    </row>
    <row r="97" spans="2:7" s="122" customFormat="1">
      <c r="B97" s="125"/>
      <c r="C97" s="125"/>
    </row>
    <row r="98" spans="2:7" s="122" customFormat="1">
      <c r="B98" s="125"/>
      <c r="C98" s="125"/>
    </row>
    <row r="99" spans="2:7" s="122" customFormat="1">
      <c r="B99" s="125"/>
      <c r="C99" s="125"/>
    </row>
    <row r="100" spans="2:7" s="122" customFormat="1">
      <c r="B100" s="125"/>
      <c r="C100" s="125"/>
    </row>
    <row r="101" spans="2:7" s="122" customFormat="1">
      <c r="B101" s="125"/>
      <c r="C101" s="125"/>
    </row>
    <row r="102" spans="2:7" s="122" customFormat="1">
      <c r="B102" s="125"/>
      <c r="C102" s="125"/>
    </row>
    <row r="103" spans="2:7" s="122" customFormat="1">
      <c r="B103" s="125"/>
      <c r="C103" s="125"/>
    </row>
    <row r="104" spans="2:7" s="122" customFormat="1">
      <c r="B104" s="125"/>
      <c r="C104" s="125"/>
    </row>
    <row r="105" spans="2:7" s="122" customFormat="1">
      <c r="B105" s="125"/>
      <c r="C105" s="125"/>
    </row>
    <row r="106" spans="2:7" s="122" customFormat="1">
      <c r="B106" s="125"/>
      <c r="C106" s="125"/>
    </row>
    <row r="107" spans="2:7" s="122" customFormat="1">
      <c r="B107" s="125"/>
      <c r="C107" s="125"/>
    </row>
    <row r="108" spans="2:7" s="122" customFormat="1">
      <c r="B108" s="125"/>
      <c r="C108" s="125"/>
    </row>
    <row r="109" spans="2:7" s="122" customFormat="1">
      <c r="B109" s="125"/>
      <c r="C109" s="125"/>
    </row>
    <row r="110" spans="2:7" s="122" customFormat="1">
      <c r="B110" s="125"/>
      <c r="C110" s="125"/>
    </row>
    <row r="111" spans="2:7" s="122" customFormat="1">
      <c r="B111" s="125"/>
      <c r="C111" s="125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56 B58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168</v>
      </c>
      <c r="C1" s="80" t="s" vm="1">
        <v>237</v>
      </c>
    </row>
    <row r="2" spans="2:65">
      <c r="B2" s="58" t="s">
        <v>167</v>
      </c>
      <c r="C2" s="80" t="s">
        <v>238</v>
      </c>
    </row>
    <row r="3" spans="2:65">
      <c r="B3" s="58" t="s">
        <v>169</v>
      </c>
      <c r="C3" s="80" t="s">
        <v>239</v>
      </c>
    </row>
    <row r="4" spans="2:65">
      <c r="B4" s="58" t="s">
        <v>170</v>
      </c>
      <c r="C4" s="80">
        <v>2149</v>
      </c>
    </row>
    <row r="6" spans="2:65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5" ht="26.25" customHeight="1">
      <c r="B7" s="143" t="s">
        <v>78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M7" s="3"/>
    </row>
    <row r="8" spans="2:65" s="3" customFormat="1" ht="78.75">
      <c r="B8" s="23" t="s">
        <v>103</v>
      </c>
      <c r="C8" s="31" t="s">
        <v>36</v>
      </c>
      <c r="D8" s="31" t="s">
        <v>108</v>
      </c>
      <c r="E8" s="31" t="s">
        <v>105</v>
      </c>
      <c r="F8" s="31" t="s">
        <v>48</v>
      </c>
      <c r="G8" s="31" t="s">
        <v>15</v>
      </c>
      <c r="H8" s="31" t="s">
        <v>49</v>
      </c>
      <c r="I8" s="31" t="s">
        <v>88</v>
      </c>
      <c r="J8" s="31" t="s">
        <v>221</v>
      </c>
      <c r="K8" s="31" t="s">
        <v>220</v>
      </c>
      <c r="L8" s="31" t="s">
        <v>47</v>
      </c>
      <c r="M8" s="31" t="s">
        <v>46</v>
      </c>
      <c r="N8" s="31" t="s">
        <v>171</v>
      </c>
      <c r="O8" s="21" t="s">
        <v>173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228</v>
      </c>
      <c r="K9" s="33"/>
      <c r="L9" s="33" t="s">
        <v>224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1" t="s">
        <v>236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1" t="s">
        <v>100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1" t="s">
        <v>219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1" t="s">
        <v>227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048137B-7C90-4060-8116-93E6356922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