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23" i="1" l="1"/>
  <c r="GL123" i="1" s="1"/>
  <c r="GM123" i="1" s="1"/>
  <c r="GN123" i="1" s="1"/>
  <c r="GI123" i="1"/>
  <c r="GE123" i="1"/>
  <c r="GC123" i="1"/>
  <c r="FX123" i="1"/>
  <c r="GJ122" i="1"/>
  <c r="GI122" i="1"/>
  <c r="GE122" i="1"/>
  <c r="GC122" i="1"/>
  <c r="FX122" i="1"/>
  <c r="GL121" i="1"/>
  <c r="GM121" i="1" s="1"/>
  <c r="GJ121" i="1"/>
  <c r="GK121" i="1" s="1"/>
  <c r="GI121" i="1"/>
  <c r="GE121" i="1"/>
  <c r="GP121" i="1" s="1"/>
  <c r="GC121" i="1"/>
  <c r="FX121" i="1"/>
  <c r="GL120" i="1"/>
  <c r="GM120" i="1" s="1"/>
  <c r="GK120" i="1"/>
  <c r="GJ120" i="1"/>
  <c r="GI120" i="1"/>
  <c r="GE120" i="1"/>
  <c r="GP120" i="1" s="1"/>
  <c r="GC120" i="1"/>
  <c r="GN120" i="1" s="1"/>
  <c r="FX120" i="1"/>
  <c r="GM119" i="1"/>
  <c r="GL119" i="1"/>
  <c r="GJ119" i="1"/>
  <c r="GK119" i="1" s="1"/>
  <c r="GI119" i="1"/>
  <c r="GE119" i="1"/>
  <c r="GP119" i="1" s="1"/>
  <c r="GC119" i="1"/>
  <c r="GN119" i="1" s="1"/>
  <c r="FX119" i="1"/>
  <c r="GJ118" i="1"/>
  <c r="GI118" i="1"/>
  <c r="GE118" i="1"/>
  <c r="GC118" i="1"/>
  <c r="FX118" i="1"/>
  <c r="GL117" i="1"/>
  <c r="GM117" i="1" s="1"/>
  <c r="GN117" i="1" s="1"/>
  <c r="GJ117" i="1"/>
  <c r="GK117" i="1" s="1"/>
  <c r="GI117" i="1"/>
  <c r="GE117" i="1"/>
  <c r="GC117" i="1"/>
  <c r="FX117" i="1"/>
  <c r="GL116" i="1"/>
  <c r="GM116" i="1" s="1"/>
  <c r="GK116" i="1"/>
  <c r="GJ116" i="1"/>
  <c r="GI116" i="1"/>
  <c r="GE116" i="1"/>
  <c r="GC116" i="1"/>
  <c r="FX116" i="1"/>
  <c r="GM115" i="1"/>
  <c r="GL115" i="1"/>
  <c r="GJ115" i="1"/>
  <c r="GK115" i="1" s="1"/>
  <c r="GI115" i="1"/>
  <c r="GE115" i="1"/>
  <c r="GP115" i="1" s="1"/>
  <c r="GC115" i="1"/>
  <c r="GN115" i="1" s="1"/>
  <c r="FX115" i="1"/>
  <c r="GJ114" i="1"/>
  <c r="GI114" i="1"/>
  <c r="GE114" i="1"/>
  <c r="GC114" i="1"/>
  <c r="FX114" i="1"/>
  <c r="GL113" i="1"/>
  <c r="GM113" i="1" s="1"/>
  <c r="GJ113" i="1"/>
  <c r="GK113" i="1" s="1"/>
  <c r="GI113" i="1"/>
  <c r="GE113" i="1"/>
  <c r="GC113" i="1"/>
  <c r="FX113" i="1"/>
  <c r="GL112" i="1"/>
  <c r="GM112" i="1" s="1"/>
  <c r="GN112" i="1" s="1"/>
  <c r="GK112" i="1"/>
  <c r="GJ112" i="1"/>
  <c r="GI112" i="1"/>
  <c r="GE112" i="1"/>
  <c r="GC112" i="1"/>
  <c r="FX112" i="1"/>
  <c r="GM111" i="1"/>
  <c r="GL111" i="1"/>
  <c r="GK111" i="1"/>
  <c r="GJ111" i="1"/>
  <c r="GI111" i="1"/>
  <c r="GE111" i="1"/>
  <c r="GP111" i="1" s="1"/>
  <c r="GC111" i="1"/>
  <c r="GN111" i="1" s="1"/>
  <c r="FX111" i="1"/>
  <c r="GJ110" i="1"/>
  <c r="GI110" i="1"/>
  <c r="GE110" i="1"/>
  <c r="GC110" i="1"/>
  <c r="FX110" i="1"/>
  <c r="GL109" i="1"/>
  <c r="GM109" i="1" s="1"/>
  <c r="GP109" i="1" s="1"/>
  <c r="GJ109" i="1"/>
  <c r="GK109" i="1" s="1"/>
  <c r="GI109" i="1"/>
  <c r="GE109" i="1"/>
  <c r="GC109" i="1"/>
  <c r="FX109" i="1"/>
  <c r="GL108" i="1"/>
  <c r="GM108" i="1" s="1"/>
  <c r="GK108" i="1"/>
  <c r="GJ108" i="1"/>
  <c r="GI108" i="1"/>
  <c r="GE108" i="1"/>
  <c r="GP108" i="1" s="1"/>
  <c r="GC108" i="1"/>
  <c r="FX108" i="1"/>
  <c r="GM107" i="1"/>
  <c r="GL107" i="1"/>
  <c r="GK107" i="1"/>
  <c r="GJ107" i="1"/>
  <c r="GI107" i="1"/>
  <c r="GE107" i="1"/>
  <c r="GP107" i="1" s="1"/>
  <c r="GC107" i="1"/>
  <c r="GN107" i="1" s="1"/>
  <c r="FX107" i="1"/>
  <c r="GJ106" i="1"/>
  <c r="GI106" i="1"/>
  <c r="GE106" i="1"/>
  <c r="GC106" i="1"/>
  <c r="FX106" i="1"/>
  <c r="GL105" i="1"/>
  <c r="GM105" i="1" s="1"/>
  <c r="GP105" i="1" s="1"/>
  <c r="GJ105" i="1"/>
  <c r="GK105" i="1" s="1"/>
  <c r="GI105" i="1"/>
  <c r="GE105" i="1"/>
  <c r="GC105" i="1"/>
  <c r="GN105" i="1" s="1"/>
  <c r="FX105" i="1"/>
  <c r="GL104" i="1"/>
  <c r="GM104" i="1" s="1"/>
  <c r="GK104" i="1"/>
  <c r="GJ104" i="1"/>
  <c r="GI104" i="1"/>
  <c r="GE104" i="1"/>
  <c r="GC104" i="1"/>
  <c r="FX104" i="1"/>
  <c r="GK103" i="1"/>
  <c r="GJ103" i="1"/>
  <c r="GL103" i="1" s="1"/>
  <c r="GM103" i="1" s="1"/>
  <c r="GI103" i="1"/>
  <c r="GE103" i="1"/>
  <c r="GC103" i="1"/>
  <c r="FX103" i="1"/>
  <c r="GJ102" i="1"/>
  <c r="GI102" i="1"/>
  <c r="GE102" i="1"/>
  <c r="GC102" i="1"/>
  <c r="FX102" i="1"/>
  <c r="GL101" i="1"/>
  <c r="GM101" i="1" s="1"/>
  <c r="GP101" i="1" s="1"/>
  <c r="GJ101" i="1"/>
  <c r="GK101" i="1" s="1"/>
  <c r="GI101" i="1"/>
  <c r="GE101" i="1"/>
  <c r="GC101" i="1"/>
  <c r="FX101" i="1"/>
  <c r="GL100" i="1"/>
  <c r="GM100" i="1" s="1"/>
  <c r="GK100" i="1"/>
  <c r="GJ100" i="1"/>
  <c r="GI100" i="1"/>
  <c r="GE100" i="1"/>
  <c r="GP100" i="1" s="1"/>
  <c r="GC100" i="1"/>
  <c r="GN100" i="1" s="1"/>
  <c r="FX100" i="1"/>
  <c r="GK99" i="1"/>
  <c r="GJ99" i="1"/>
  <c r="GL99" i="1" s="1"/>
  <c r="GM99" i="1" s="1"/>
  <c r="GN99" i="1" s="1"/>
  <c r="GI99" i="1"/>
  <c r="GE99" i="1"/>
  <c r="GC99" i="1"/>
  <c r="FX99" i="1"/>
  <c r="GJ98" i="1"/>
  <c r="GI98" i="1"/>
  <c r="GE98" i="1"/>
  <c r="GC98" i="1"/>
  <c r="FX98" i="1"/>
  <c r="GL97" i="1"/>
  <c r="GM97" i="1" s="1"/>
  <c r="GP97" i="1" s="1"/>
  <c r="GJ97" i="1"/>
  <c r="GK97" i="1" s="1"/>
  <c r="GI97" i="1"/>
  <c r="GE97" i="1"/>
  <c r="GC97" i="1"/>
  <c r="GN97" i="1" s="1"/>
  <c r="FX97" i="1"/>
  <c r="GL96" i="1"/>
  <c r="GM96" i="1" s="1"/>
  <c r="GK96" i="1"/>
  <c r="GJ96" i="1"/>
  <c r="GI96" i="1"/>
  <c r="GE96" i="1"/>
  <c r="GC96" i="1"/>
  <c r="GN96" i="1" s="1"/>
  <c r="FX96" i="1"/>
  <c r="GB95" i="1"/>
  <c r="GA95" i="1"/>
  <c r="FZ95" i="1"/>
  <c r="FY95" i="1"/>
  <c r="GP94" i="1"/>
  <c r="GN94" i="1"/>
  <c r="GM94" i="1"/>
  <c r="GL94" i="1"/>
  <c r="GK94" i="1"/>
  <c r="GJ94" i="1"/>
  <c r="GI94" i="1"/>
  <c r="GH94" i="1"/>
  <c r="GG94" i="1"/>
  <c r="GF94" i="1"/>
  <c r="GE94" i="1"/>
  <c r="GC94" i="1"/>
  <c r="GB94" i="1"/>
  <c r="GA94" i="1"/>
  <c r="FZ94" i="1"/>
  <c r="FY94" i="1"/>
  <c r="FX94" i="1"/>
  <c r="GJ92" i="1"/>
  <c r="GL92" i="1" s="1"/>
  <c r="GM92" i="1" s="1"/>
  <c r="GI92" i="1"/>
  <c r="GD92" i="1"/>
  <c r="GO92" i="1" s="1"/>
  <c r="GC92" i="1"/>
  <c r="FX92" i="1"/>
  <c r="GO91" i="1"/>
  <c r="GJ91" i="1"/>
  <c r="GL91" i="1" s="1"/>
  <c r="GM91" i="1" s="1"/>
  <c r="GI91" i="1"/>
  <c r="GD91" i="1"/>
  <c r="GC91" i="1"/>
  <c r="GN91" i="1" s="1"/>
  <c r="FX91" i="1"/>
  <c r="GJ90" i="1"/>
  <c r="GL90" i="1" s="1"/>
  <c r="GM90" i="1" s="1"/>
  <c r="GI90" i="1"/>
  <c r="GD90" i="1"/>
  <c r="GO90" i="1" s="1"/>
  <c r="GC90" i="1"/>
  <c r="FX90" i="1"/>
  <c r="GJ89" i="1"/>
  <c r="GL89" i="1" s="1"/>
  <c r="GM89" i="1" s="1"/>
  <c r="GI89" i="1"/>
  <c r="GD89" i="1"/>
  <c r="GC89" i="1"/>
  <c r="FX89" i="1"/>
  <c r="GJ88" i="1"/>
  <c r="GL88" i="1" s="1"/>
  <c r="GM88" i="1" s="1"/>
  <c r="GI88" i="1"/>
  <c r="GD88" i="1"/>
  <c r="GC88" i="1"/>
  <c r="FX88" i="1"/>
  <c r="GJ87" i="1"/>
  <c r="GL87" i="1" s="1"/>
  <c r="GM87" i="1" s="1"/>
  <c r="GI87" i="1"/>
  <c r="GD87" i="1"/>
  <c r="GO87" i="1" s="1"/>
  <c r="GC87" i="1"/>
  <c r="GN87" i="1" s="1"/>
  <c r="FX87" i="1"/>
  <c r="GJ86" i="1"/>
  <c r="GL86" i="1" s="1"/>
  <c r="GM86" i="1" s="1"/>
  <c r="GI86" i="1"/>
  <c r="GD86" i="1"/>
  <c r="GC86" i="1"/>
  <c r="FX86" i="1"/>
  <c r="GJ85" i="1"/>
  <c r="GL85" i="1" s="1"/>
  <c r="GM85" i="1" s="1"/>
  <c r="GO85" i="1" s="1"/>
  <c r="GI85" i="1"/>
  <c r="GD85" i="1"/>
  <c r="GC85" i="1"/>
  <c r="GN85" i="1" s="1"/>
  <c r="FX85" i="1"/>
  <c r="GJ84" i="1"/>
  <c r="GL84" i="1" s="1"/>
  <c r="GM84" i="1" s="1"/>
  <c r="GI84" i="1"/>
  <c r="GD84" i="1"/>
  <c r="GC84" i="1"/>
  <c r="FX84" i="1"/>
  <c r="GJ83" i="1"/>
  <c r="GL83" i="1" s="1"/>
  <c r="GM83" i="1" s="1"/>
  <c r="GI83" i="1"/>
  <c r="GD83" i="1"/>
  <c r="GC83" i="1"/>
  <c r="FX83" i="1"/>
  <c r="GJ82" i="1"/>
  <c r="GL82" i="1" s="1"/>
  <c r="GM82" i="1" s="1"/>
  <c r="GI82" i="1"/>
  <c r="GD82" i="1"/>
  <c r="GC82" i="1"/>
  <c r="FX82" i="1"/>
  <c r="GJ81" i="1"/>
  <c r="GL81" i="1" s="1"/>
  <c r="GM81" i="1" s="1"/>
  <c r="GO81" i="1" s="1"/>
  <c r="GI81" i="1"/>
  <c r="GD81" i="1"/>
  <c r="GC81" i="1"/>
  <c r="FX81" i="1"/>
  <c r="GJ80" i="1"/>
  <c r="GL80" i="1" s="1"/>
  <c r="GM80" i="1" s="1"/>
  <c r="GI80" i="1"/>
  <c r="GD80" i="1"/>
  <c r="GC80" i="1"/>
  <c r="FX80" i="1"/>
  <c r="GJ79" i="1"/>
  <c r="GL79" i="1" s="1"/>
  <c r="GM79" i="1" s="1"/>
  <c r="GI79" i="1"/>
  <c r="GD79" i="1"/>
  <c r="GO79" i="1" s="1"/>
  <c r="GC79" i="1"/>
  <c r="FX79" i="1"/>
  <c r="GJ78" i="1"/>
  <c r="GL78" i="1" s="1"/>
  <c r="GM78" i="1" s="1"/>
  <c r="GI78" i="1"/>
  <c r="GD78" i="1"/>
  <c r="GC78" i="1"/>
  <c r="FX78" i="1"/>
  <c r="GO77" i="1"/>
  <c r="GJ77" i="1"/>
  <c r="GL77" i="1" s="1"/>
  <c r="GM77" i="1" s="1"/>
  <c r="GI77" i="1"/>
  <c r="GD77" i="1"/>
  <c r="GC77" i="1"/>
  <c r="FX77" i="1"/>
  <c r="GJ76" i="1"/>
  <c r="GL76" i="1" s="1"/>
  <c r="GM76" i="1" s="1"/>
  <c r="GO76" i="1" s="1"/>
  <c r="GI76" i="1"/>
  <c r="GD76" i="1"/>
  <c r="GC76" i="1"/>
  <c r="FX76" i="1"/>
  <c r="GJ75" i="1"/>
  <c r="GL75" i="1" s="1"/>
  <c r="GM75" i="1" s="1"/>
  <c r="GI75" i="1"/>
  <c r="GD75" i="1"/>
  <c r="GO75" i="1" s="1"/>
  <c r="GC75" i="1"/>
  <c r="GN75" i="1" s="1"/>
  <c r="FX75" i="1"/>
  <c r="GJ74" i="1"/>
  <c r="GL74" i="1" s="1"/>
  <c r="GM74" i="1" s="1"/>
  <c r="GI74" i="1"/>
  <c r="GD74" i="1"/>
  <c r="GC74" i="1"/>
  <c r="FX74" i="1"/>
  <c r="GJ73" i="1"/>
  <c r="GL73" i="1" s="1"/>
  <c r="GM73" i="1" s="1"/>
  <c r="GO73" i="1" s="1"/>
  <c r="GI73" i="1"/>
  <c r="GD73" i="1"/>
  <c r="GC73" i="1"/>
  <c r="FX73" i="1"/>
  <c r="GJ72" i="1"/>
  <c r="GL72" i="1" s="1"/>
  <c r="GM72" i="1" s="1"/>
  <c r="GO72" i="1" s="1"/>
  <c r="GI72" i="1"/>
  <c r="GD72" i="1"/>
  <c r="GC72" i="1"/>
  <c r="GN72" i="1" s="1"/>
  <c r="FX72" i="1"/>
  <c r="GO71" i="1"/>
  <c r="GJ71" i="1"/>
  <c r="GL71" i="1" s="1"/>
  <c r="GM71" i="1" s="1"/>
  <c r="GI71" i="1"/>
  <c r="GD71" i="1"/>
  <c r="GC71" i="1"/>
  <c r="GN71" i="1" s="1"/>
  <c r="FX71" i="1"/>
  <c r="GJ70" i="1"/>
  <c r="GL70" i="1" s="1"/>
  <c r="GM70" i="1" s="1"/>
  <c r="GO70" i="1" s="1"/>
  <c r="GI70" i="1"/>
  <c r="GD70" i="1"/>
  <c r="GC70" i="1"/>
  <c r="FX70" i="1"/>
  <c r="GJ69" i="1"/>
  <c r="GL69" i="1" s="1"/>
  <c r="GM69" i="1" s="1"/>
  <c r="GO69" i="1" s="1"/>
  <c r="GI69" i="1"/>
  <c r="GD69" i="1"/>
  <c r="GC69" i="1"/>
  <c r="GN69" i="1" s="1"/>
  <c r="FX69" i="1"/>
  <c r="GJ68" i="1"/>
  <c r="GL68" i="1" s="1"/>
  <c r="GM68" i="1" s="1"/>
  <c r="GO68" i="1" s="1"/>
  <c r="GI68" i="1"/>
  <c r="GD68" i="1"/>
  <c r="GC68" i="1"/>
  <c r="GN68" i="1" s="1"/>
  <c r="FX68" i="1"/>
  <c r="GJ67" i="1"/>
  <c r="GL67" i="1" s="1"/>
  <c r="GM67" i="1" s="1"/>
  <c r="GI67" i="1"/>
  <c r="GD67" i="1"/>
  <c r="GC67" i="1"/>
  <c r="FX67" i="1"/>
  <c r="GJ66" i="1"/>
  <c r="GL66" i="1" s="1"/>
  <c r="GM66" i="1" s="1"/>
  <c r="GI66" i="1"/>
  <c r="GD66" i="1"/>
  <c r="GC66" i="1"/>
  <c r="GN66" i="1" s="1"/>
  <c r="FX66" i="1"/>
  <c r="GO65" i="1"/>
  <c r="GJ65" i="1"/>
  <c r="GL65" i="1" s="1"/>
  <c r="GM65" i="1" s="1"/>
  <c r="GI65" i="1"/>
  <c r="GD65" i="1"/>
  <c r="GC65" i="1"/>
  <c r="FX65" i="1"/>
  <c r="GJ64" i="1"/>
  <c r="GL64" i="1" s="1"/>
  <c r="GM64" i="1" s="1"/>
  <c r="GI64" i="1"/>
  <c r="GD64" i="1"/>
  <c r="GC64" i="1"/>
  <c r="FX64" i="1"/>
  <c r="GJ63" i="1"/>
  <c r="GL63" i="1" s="1"/>
  <c r="GM63" i="1" s="1"/>
  <c r="GI63" i="1"/>
  <c r="GD63" i="1"/>
  <c r="GO63" i="1" s="1"/>
  <c r="GC63" i="1"/>
  <c r="FX63" i="1"/>
  <c r="GJ62" i="1"/>
  <c r="GL62" i="1" s="1"/>
  <c r="GM62" i="1" s="1"/>
  <c r="GO62" i="1" s="1"/>
  <c r="GI62" i="1"/>
  <c r="GD62" i="1"/>
  <c r="GC62" i="1"/>
  <c r="FX62" i="1"/>
  <c r="GJ61" i="1"/>
  <c r="GL61" i="1" s="1"/>
  <c r="GM61" i="1" s="1"/>
  <c r="GI61" i="1"/>
  <c r="GD61" i="1"/>
  <c r="GO61" i="1" s="1"/>
  <c r="GC61" i="1"/>
  <c r="FX61" i="1"/>
  <c r="GJ60" i="1"/>
  <c r="GL60" i="1" s="1"/>
  <c r="GM60" i="1" s="1"/>
  <c r="GO60" i="1" s="1"/>
  <c r="GI60" i="1"/>
  <c r="GD60" i="1"/>
  <c r="GC60" i="1"/>
  <c r="FX60" i="1"/>
  <c r="GJ59" i="1"/>
  <c r="GL59" i="1" s="1"/>
  <c r="GM59" i="1" s="1"/>
  <c r="GO59" i="1" s="1"/>
  <c r="GI59" i="1"/>
  <c r="GD59" i="1"/>
  <c r="GC59" i="1"/>
  <c r="GN59" i="1" s="1"/>
  <c r="FX59" i="1"/>
  <c r="GJ58" i="1"/>
  <c r="GL58" i="1" s="1"/>
  <c r="GM58" i="1" s="1"/>
  <c r="GI58" i="1"/>
  <c r="GD58" i="1"/>
  <c r="GC58" i="1"/>
  <c r="FX58" i="1"/>
  <c r="GJ57" i="1"/>
  <c r="GL57" i="1" s="1"/>
  <c r="GM57" i="1" s="1"/>
  <c r="GI57" i="1"/>
  <c r="GD57" i="1"/>
  <c r="GO57" i="1" s="1"/>
  <c r="GC57" i="1"/>
  <c r="FX57" i="1"/>
  <c r="GJ56" i="1"/>
  <c r="GL56" i="1" s="1"/>
  <c r="GM56" i="1" s="1"/>
  <c r="GO56" i="1" s="1"/>
  <c r="GI56" i="1"/>
  <c r="GD56" i="1"/>
  <c r="GC56" i="1"/>
  <c r="FX56" i="1"/>
  <c r="GJ55" i="1"/>
  <c r="GL55" i="1" s="1"/>
  <c r="GM55" i="1" s="1"/>
  <c r="GI55" i="1"/>
  <c r="GD55" i="1"/>
  <c r="GC55" i="1"/>
  <c r="GN55" i="1" s="1"/>
  <c r="FX55" i="1"/>
  <c r="GJ54" i="1"/>
  <c r="GL54" i="1" s="1"/>
  <c r="GM54" i="1" s="1"/>
  <c r="GI54" i="1"/>
  <c r="GD54" i="1"/>
  <c r="GC54" i="1"/>
  <c r="GN54" i="1" s="1"/>
  <c r="FX54" i="1"/>
  <c r="GJ53" i="1"/>
  <c r="GL53" i="1" s="1"/>
  <c r="GM53" i="1" s="1"/>
  <c r="GO53" i="1" s="1"/>
  <c r="GI53" i="1"/>
  <c r="GD53" i="1"/>
  <c r="GC53" i="1"/>
  <c r="FX53" i="1"/>
  <c r="GJ52" i="1"/>
  <c r="GL52" i="1" s="1"/>
  <c r="GM52" i="1" s="1"/>
  <c r="GI52" i="1"/>
  <c r="GD52" i="1"/>
  <c r="GO52" i="1" s="1"/>
  <c r="GC52" i="1"/>
  <c r="GN52" i="1" s="1"/>
  <c r="FX52" i="1"/>
  <c r="GJ51" i="1"/>
  <c r="GL51" i="1" s="1"/>
  <c r="GM51" i="1" s="1"/>
  <c r="GI51" i="1"/>
  <c r="GD51" i="1"/>
  <c r="GO51" i="1" s="1"/>
  <c r="GC51" i="1"/>
  <c r="FX51" i="1"/>
  <c r="GJ50" i="1"/>
  <c r="GL50" i="1" s="1"/>
  <c r="GM50" i="1" s="1"/>
  <c r="GI50" i="1"/>
  <c r="GD50" i="1"/>
  <c r="GC50" i="1"/>
  <c r="FX50" i="1"/>
  <c r="GJ49" i="1"/>
  <c r="GL49" i="1" s="1"/>
  <c r="GM49" i="1" s="1"/>
  <c r="GO49" i="1" s="1"/>
  <c r="GI49" i="1"/>
  <c r="GD49" i="1"/>
  <c r="GC49" i="1"/>
  <c r="FX49" i="1"/>
  <c r="GJ48" i="1"/>
  <c r="GL48" i="1" s="1"/>
  <c r="GM48" i="1" s="1"/>
  <c r="GI48" i="1"/>
  <c r="GD48" i="1"/>
  <c r="GC48" i="1"/>
  <c r="FX48" i="1"/>
  <c r="GJ47" i="1"/>
  <c r="GL47" i="1" s="1"/>
  <c r="GM47" i="1" s="1"/>
  <c r="GO47" i="1" s="1"/>
  <c r="GI47" i="1"/>
  <c r="GD47" i="1"/>
  <c r="GC47" i="1"/>
  <c r="FX47" i="1"/>
  <c r="GJ46" i="1"/>
  <c r="GL46" i="1" s="1"/>
  <c r="GM46" i="1" s="1"/>
  <c r="GI46" i="1"/>
  <c r="GD46" i="1"/>
  <c r="GE2" i="1" s="1"/>
  <c r="GF2" i="1" s="1"/>
  <c r="GC46" i="1"/>
  <c r="FX46" i="1"/>
  <c r="GJ45" i="1"/>
  <c r="GL45" i="1" s="1"/>
  <c r="GM45" i="1" s="1"/>
  <c r="GI45" i="1"/>
  <c r="GD45" i="1"/>
  <c r="GC45" i="1"/>
  <c r="FX45" i="1"/>
  <c r="GJ44" i="1"/>
  <c r="GL44" i="1" s="1"/>
  <c r="GM44" i="1" s="1"/>
  <c r="GO44" i="1" s="1"/>
  <c r="GI44" i="1"/>
  <c r="GD44" i="1"/>
  <c r="GC44" i="1"/>
  <c r="FX44" i="1"/>
  <c r="GJ43" i="1"/>
  <c r="GL43" i="1" s="1"/>
  <c r="GM43" i="1" s="1"/>
  <c r="GI43" i="1"/>
  <c r="GD43" i="1"/>
  <c r="GC43" i="1"/>
  <c r="GA7" i="1" s="1"/>
  <c r="GB7" i="1" s="1"/>
  <c r="FX43" i="1"/>
  <c r="GJ42" i="1"/>
  <c r="GL42" i="1" s="1"/>
  <c r="GM42" i="1" s="1"/>
  <c r="GI42" i="1"/>
  <c r="GD42" i="1"/>
  <c r="GC42" i="1"/>
  <c r="FX42" i="1"/>
  <c r="GJ41" i="1"/>
  <c r="GL41" i="1" s="1"/>
  <c r="GM41" i="1" s="1"/>
  <c r="GO41" i="1" s="1"/>
  <c r="GI41" i="1"/>
  <c r="GD41" i="1"/>
  <c r="GC41" i="1"/>
  <c r="FX41" i="1"/>
  <c r="GJ40" i="1"/>
  <c r="GL40" i="1" s="1"/>
  <c r="GM40" i="1" s="1"/>
  <c r="GI40" i="1"/>
  <c r="GD40" i="1"/>
  <c r="GC40" i="1"/>
  <c r="FX40" i="1"/>
  <c r="GJ39" i="1"/>
  <c r="GL39" i="1" s="1"/>
  <c r="GM39" i="1" s="1"/>
  <c r="GO39" i="1" s="1"/>
  <c r="GI39" i="1"/>
  <c r="GD39" i="1"/>
  <c r="GC39" i="1"/>
  <c r="FX39" i="1"/>
  <c r="GJ38" i="1"/>
  <c r="GL38" i="1" s="1"/>
  <c r="GM38" i="1" s="1"/>
  <c r="GI38" i="1"/>
  <c r="GD38" i="1"/>
  <c r="GC38" i="1"/>
  <c r="FX38" i="1"/>
  <c r="GJ37" i="1"/>
  <c r="GL37" i="1" s="1"/>
  <c r="GM37" i="1" s="1"/>
  <c r="GI37" i="1"/>
  <c r="GD37" i="1"/>
  <c r="GC37" i="1"/>
  <c r="FX37" i="1"/>
  <c r="GJ36" i="1"/>
  <c r="GL36" i="1" s="1"/>
  <c r="GM36" i="1" s="1"/>
  <c r="GO36" i="1" s="1"/>
  <c r="GI36" i="1"/>
  <c r="GD36" i="1"/>
  <c r="GC36" i="1"/>
  <c r="FX36" i="1"/>
  <c r="GJ35" i="1"/>
  <c r="GL35" i="1" s="1"/>
  <c r="GM35" i="1" s="1"/>
  <c r="GI35" i="1"/>
  <c r="GD35" i="1"/>
  <c r="GE5" i="1" s="1"/>
  <c r="GF5" i="1" s="1"/>
  <c r="GC35" i="1"/>
  <c r="FX35" i="1"/>
  <c r="GJ34" i="1"/>
  <c r="GL34" i="1" s="1"/>
  <c r="GM34" i="1" s="1"/>
  <c r="GI34" i="1"/>
  <c r="GD34" i="1"/>
  <c r="GC34" i="1"/>
  <c r="FX34" i="1"/>
  <c r="GJ33" i="1"/>
  <c r="GL33" i="1" s="1"/>
  <c r="GM33" i="1" s="1"/>
  <c r="GI33" i="1"/>
  <c r="GD33" i="1"/>
  <c r="GE6" i="1" s="1"/>
  <c r="GF6" i="1" s="1"/>
  <c r="GC33" i="1"/>
  <c r="FX33" i="1"/>
  <c r="GJ32" i="1"/>
  <c r="GL32" i="1" s="1"/>
  <c r="GM32" i="1" s="1"/>
  <c r="GI32" i="1"/>
  <c r="GD32" i="1"/>
  <c r="GC32" i="1"/>
  <c r="GA5" i="1" s="1"/>
  <c r="GB5" i="1" s="1"/>
  <c r="FX32" i="1"/>
  <c r="GJ31" i="1"/>
  <c r="GL31" i="1" s="1"/>
  <c r="GM31" i="1" s="1"/>
  <c r="GI31" i="1"/>
  <c r="GD31" i="1"/>
  <c r="GC31" i="1"/>
  <c r="FX31" i="1"/>
  <c r="GJ30" i="1"/>
  <c r="GL30" i="1" s="1"/>
  <c r="GM30" i="1" s="1"/>
  <c r="GI30" i="1"/>
  <c r="GD30" i="1"/>
  <c r="GC30" i="1"/>
  <c r="FX30" i="1"/>
  <c r="GM29" i="1"/>
  <c r="GJ29" i="1"/>
  <c r="GL29" i="1" s="1"/>
  <c r="GI29" i="1"/>
  <c r="GD29" i="1"/>
  <c r="GO29" i="1" s="1"/>
  <c r="GC29" i="1"/>
  <c r="GN29" i="1" s="1"/>
  <c r="FX29" i="1"/>
  <c r="GL28" i="1"/>
  <c r="GM28" i="1" s="1"/>
  <c r="GJ28" i="1"/>
  <c r="GI28" i="1"/>
  <c r="GD28" i="1"/>
  <c r="GO28" i="1" s="1"/>
  <c r="GC28" i="1"/>
  <c r="GN28" i="1" s="1"/>
  <c r="FX28" i="1"/>
  <c r="GM27" i="1"/>
  <c r="GL27" i="1"/>
  <c r="GJ27" i="1"/>
  <c r="GI27" i="1"/>
  <c r="GD27" i="1"/>
  <c r="GC27" i="1"/>
  <c r="FX27" i="1"/>
  <c r="GL26" i="1"/>
  <c r="GM26" i="1" s="1"/>
  <c r="GJ26" i="1"/>
  <c r="GI26" i="1"/>
  <c r="GD26" i="1"/>
  <c r="GC26" i="1"/>
  <c r="FX26" i="1"/>
  <c r="GM25" i="1"/>
  <c r="GN25" i="1" s="1"/>
  <c r="GL25" i="1"/>
  <c r="GJ25" i="1"/>
  <c r="GI25" i="1"/>
  <c r="GD25" i="1"/>
  <c r="GO25" i="1" s="1"/>
  <c r="GC25" i="1"/>
  <c r="FX25" i="1"/>
  <c r="GL24" i="1"/>
  <c r="GM24" i="1" s="1"/>
  <c r="GJ24" i="1"/>
  <c r="GI24" i="1"/>
  <c r="GD24" i="1"/>
  <c r="GO24" i="1" s="1"/>
  <c r="GC24" i="1"/>
  <c r="FX24" i="1"/>
  <c r="GM23" i="1"/>
  <c r="GL23" i="1"/>
  <c r="GJ23" i="1"/>
  <c r="GI23" i="1"/>
  <c r="GD23" i="1"/>
  <c r="GE3" i="1" s="1"/>
  <c r="GF3" i="1" s="1"/>
  <c r="GC23" i="1"/>
  <c r="FX23" i="1"/>
  <c r="GL22" i="1"/>
  <c r="GM22" i="1" s="1"/>
  <c r="GJ22" i="1"/>
  <c r="GI22" i="1"/>
  <c r="GD22" i="1"/>
  <c r="GO22" i="1" s="1"/>
  <c r="GC22" i="1"/>
  <c r="GN22" i="1" s="1"/>
  <c r="FX22" i="1"/>
  <c r="GJ21" i="1"/>
  <c r="GL21" i="1" s="1"/>
  <c r="GM21" i="1" s="1"/>
  <c r="GI21" i="1"/>
  <c r="GD21" i="1"/>
  <c r="GC21" i="1"/>
  <c r="FX21" i="1"/>
  <c r="GL20" i="1"/>
  <c r="GM20" i="1" s="1"/>
  <c r="GO20" i="1" s="1"/>
  <c r="GJ20" i="1"/>
  <c r="GI20" i="1"/>
  <c r="GD20" i="1"/>
  <c r="GC20" i="1"/>
  <c r="FX20" i="1"/>
  <c r="GJ19" i="1"/>
  <c r="GL19" i="1" s="1"/>
  <c r="GM19" i="1" s="1"/>
  <c r="GI19" i="1"/>
  <c r="GD19" i="1"/>
  <c r="GC19" i="1"/>
  <c r="FX19" i="1"/>
  <c r="GL18" i="1"/>
  <c r="GM18" i="1" s="1"/>
  <c r="GO18" i="1" s="1"/>
  <c r="GJ18" i="1"/>
  <c r="GI18" i="1"/>
  <c r="GD18" i="1"/>
  <c r="GC18" i="1"/>
  <c r="GN18" i="1" s="1"/>
  <c r="FX18" i="1"/>
  <c r="GJ17" i="1"/>
  <c r="GL17" i="1" s="1"/>
  <c r="GM17" i="1" s="1"/>
  <c r="GN17" i="1" s="1"/>
  <c r="GI17" i="1"/>
  <c r="GD17" i="1"/>
  <c r="GC17" i="1"/>
  <c r="FX17" i="1"/>
  <c r="GL16" i="1"/>
  <c r="GM16" i="1" s="1"/>
  <c r="GO16" i="1" s="1"/>
  <c r="GJ16" i="1"/>
  <c r="GI16" i="1"/>
  <c r="GD16" i="1"/>
  <c r="GC16" i="1"/>
  <c r="FX16" i="1"/>
  <c r="GJ15" i="1"/>
  <c r="GL15" i="1" s="1"/>
  <c r="GM15" i="1" s="1"/>
  <c r="GI15" i="1"/>
  <c r="GD15" i="1"/>
  <c r="GC15" i="1"/>
  <c r="FX15" i="1"/>
  <c r="GL14" i="1"/>
  <c r="GM14" i="1" s="1"/>
  <c r="GJ14" i="1"/>
  <c r="GI14" i="1"/>
  <c r="GD14" i="1"/>
  <c r="GC14" i="1"/>
  <c r="GN14" i="1" s="1"/>
  <c r="FX14" i="1"/>
  <c r="GB13" i="1"/>
  <c r="FZ13" i="1"/>
  <c r="FY13" i="1"/>
  <c r="FX13" i="1"/>
  <c r="GK9" i="1"/>
  <c r="GJ9" i="1"/>
  <c r="GK8" i="1"/>
  <c r="GJ8" i="1"/>
  <c r="GK7" i="1"/>
  <c r="GJ7" i="1"/>
  <c r="GL7" i="1" s="1"/>
  <c r="GE7" i="1"/>
  <c r="GF7" i="1" s="1"/>
  <c r="GK6" i="1"/>
  <c r="GJ6" i="1"/>
  <c r="GL6" i="1" s="1"/>
  <c r="GA6" i="1"/>
  <c r="GB6" i="1" s="1"/>
  <c r="GK5" i="1"/>
  <c r="GJ5" i="1"/>
  <c r="GK4" i="1"/>
  <c r="GJ4" i="1"/>
  <c r="GL4" i="1" s="1"/>
  <c r="GE4" i="1"/>
  <c r="GF4" i="1" s="1"/>
  <c r="GK3" i="1"/>
  <c r="GJ3" i="1"/>
  <c r="GL3" i="1" s="1"/>
  <c r="GK2" i="1"/>
  <c r="GL2" i="1" s="1"/>
  <c r="GJ2" i="1"/>
  <c r="GF1" i="1"/>
  <c r="GB1" i="1"/>
  <c r="GN113" i="1" l="1"/>
  <c r="GN103" i="1"/>
  <c r="GN104" i="1"/>
  <c r="GN116" i="1"/>
  <c r="GN121" i="1"/>
  <c r="GN108" i="1"/>
  <c r="GJ10" i="1"/>
  <c r="GL9" i="1"/>
  <c r="GO38" i="1"/>
  <c r="GO46" i="1"/>
  <c r="GO55" i="1"/>
  <c r="GG9" i="1" s="1"/>
  <c r="GH9" i="1" s="1"/>
  <c r="GO58" i="1"/>
  <c r="GO64" i="1"/>
  <c r="GO67" i="1"/>
  <c r="GN90" i="1"/>
  <c r="GD13" i="1"/>
  <c r="GE8" i="1"/>
  <c r="GF8" i="1" s="1"/>
  <c r="GO32" i="1"/>
  <c r="GN40" i="1"/>
  <c r="GN15" i="1"/>
  <c r="GN37" i="1"/>
  <c r="GO45" i="1"/>
  <c r="GO54" i="1"/>
  <c r="GO66" i="1"/>
  <c r="GO86" i="1"/>
  <c r="GO89" i="1"/>
  <c r="GE9" i="1"/>
  <c r="GF9" i="1" s="1"/>
  <c r="GO35" i="1"/>
  <c r="GL5" i="1"/>
  <c r="GL8" i="1"/>
  <c r="GO42" i="1"/>
  <c r="GO50" i="1"/>
  <c r="GO74" i="1"/>
  <c r="GO83" i="1"/>
  <c r="GN27" i="1"/>
  <c r="GN31" i="1"/>
  <c r="GN33" i="1"/>
  <c r="GN19" i="1"/>
  <c r="GN30" i="1"/>
  <c r="GA3" i="1"/>
  <c r="GB3" i="1" s="1"/>
  <c r="GN43" i="1"/>
  <c r="GN23" i="1"/>
  <c r="GN48" i="1"/>
  <c r="GA2" i="1"/>
  <c r="GN21" i="1"/>
  <c r="GN34" i="1"/>
  <c r="GO19" i="1"/>
  <c r="GM13" i="1"/>
  <c r="GO14" i="1"/>
  <c r="GN16" i="1"/>
  <c r="GO17" i="1"/>
  <c r="GN20" i="1"/>
  <c r="GO21" i="1"/>
  <c r="GN26" i="1"/>
  <c r="GO26" i="1"/>
  <c r="GN24" i="1"/>
  <c r="GN32" i="1"/>
  <c r="GN35" i="1"/>
  <c r="GN36" i="1"/>
  <c r="GN38" i="1"/>
  <c r="GN39" i="1"/>
  <c r="GN41" i="1"/>
  <c r="GN42" i="1"/>
  <c r="GN44" i="1"/>
  <c r="GN45" i="1"/>
  <c r="GN46" i="1"/>
  <c r="GN47" i="1"/>
  <c r="GN49" i="1"/>
  <c r="GN50" i="1"/>
  <c r="GA8" i="1"/>
  <c r="GB8" i="1" s="1"/>
  <c r="GO15" i="1"/>
  <c r="GO23" i="1"/>
  <c r="GO27" i="1"/>
  <c r="GO30" i="1"/>
  <c r="GO31" i="1"/>
  <c r="GO33" i="1"/>
  <c r="GG6" i="1" s="1"/>
  <c r="GH6" i="1" s="1"/>
  <c r="GO34" i="1"/>
  <c r="GO37" i="1"/>
  <c r="GO40" i="1"/>
  <c r="GO43" i="1"/>
  <c r="GO48" i="1"/>
  <c r="GN53" i="1"/>
  <c r="GN58" i="1"/>
  <c r="GN62" i="1"/>
  <c r="GN65" i="1"/>
  <c r="GN81" i="1"/>
  <c r="GP96" i="1"/>
  <c r="GL98" i="1"/>
  <c r="GM98" i="1" s="1"/>
  <c r="GK98" i="1"/>
  <c r="GN101" i="1"/>
  <c r="GL122" i="1"/>
  <c r="GM122" i="1" s="1"/>
  <c r="GK122" i="1"/>
  <c r="GN51" i="1"/>
  <c r="GN57" i="1"/>
  <c r="GN61" i="1"/>
  <c r="GN74" i="1"/>
  <c r="GN77" i="1"/>
  <c r="GO88" i="1"/>
  <c r="GN88" i="1"/>
  <c r="GP104" i="1"/>
  <c r="GL106" i="1"/>
  <c r="GM106" i="1" s="1"/>
  <c r="GP106" i="1" s="1"/>
  <c r="GK106" i="1"/>
  <c r="GP112" i="1"/>
  <c r="GP113" i="1"/>
  <c r="GL114" i="1"/>
  <c r="GM114" i="1" s="1"/>
  <c r="GP114" i="1" s="1"/>
  <c r="GK114" i="1"/>
  <c r="GN118" i="1"/>
  <c r="GO80" i="1"/>
  <c r="GN80" i="1"/>
  <c r="GP98" i="1"/>
  <c r="GL102" i="1"/>
  <c r="GM102" i="1" s="1"/>
  <c r="GP102" i="1" s="1"/>
  <c r="GK102" i="1"/>
  <c r="GA9" i="1"/>
  <c r="GB9" i="1" s="1"/>
  <c r="GC13" i="1"/>
  <c r="GN64" i="1"/>
  <c r="GN67" i="1"/>
  <c r="GO78" i="1"/>
  <c r="GN78" i="1"/>
  <c r="GN83" i="1"/>
  <c r="GP99" i="1"/>
  <c r="GN110" i="1"/>
  <c r="GP118" i="1"/>
  <c r="GP123" i="1"/>
  <c r="GA4" i="1"/>
  <c r="GB4" i="1" s="1"/>
  <c r="GK10" i="1"/>
  <c r="GL10" i="1" s="1"/>
  <c r="GN56" i="1"/>
  <c r="GN60" i="1"/>
  <c r="GN70" i="1"/>
  <c r="GN73" i="1"/>
  <c r="GO84" i="1"/>
  <c r="GN84" i="1"/>
  <c r="GN86" i="1"/>
  <c r="GN89" i="1"/>
  <c r="GM95" i="1"/>
  <c r="GP103" i="1"/>
  <c r="GL110" i="1"/>
  <c r="GM110" i="1" s="1"/>
  <c r="GP110" i="1" s="1"/>
  <c r="GK110" i="1"/>
  <c r="GP122" i="1"/>
  <c r="GB2" i="1"/>
  <c r="GO82" i="1"/>
  <c r="GN82" i="1"/>
  <c r="GN63" i="1"/>
  <c r="GN76" i="1"/>
  <c r="GN79" i="1"/>
  <c r="GN92" i="1"/>
  <c r="GN98" i="1"/>
  <c r="GN109" i="1"/>
  <c r="GP116" i="1"/>
  <c r="GP117" i="1"/>
  <c r="GL118" i="1"/>
  <c r="GM118" i="1" s="1"/>
  <c r="GK118" i="1"/>
  <c r="GN122" i="1"/>
  <c r="GC95" i="1"/>
  <c r="GK123" i="1"/>
  <c r="GE95" i="1"/>
  <c r="FP123" i="1"/>
  <c r="FR123" i="1" s="1"/>
  <c r="FS123" i="1" s="1"/>
  <c r="FO123" i="1"/>
  <c r="FK123" i="1"/>
  <c r="FI123" i="1"/>
  <c r="FT123" i="1" s="1"/>
  <c r="FD123" i="1"/>
  <c r="FP122" i="1"/>
  <c r="FO122" i="1"/>
  <c r="FK122" i="1"/>
  <c r="FI122" i="1"/>
  <c r="FD122" i="1"/>
  <c r="FR121" i="1"/>
  <c r="FS121" i="1" s="1"/>
  <c r="FQ121" i="1"/>
  <c r="FP121" i="1"/>
  <c r="FO121" i="1"/>
  <c r="FK121" i="1"/>
  <c r="FI121" i="1"/>
  <c r="FT121" i="1" s="1"/>
  <c r="FD121" i="1"/>
  <c r="FS120" i="1"/>
  <c r="FR120" i="1"/>
  <c r="FP120" i="1"/>
  <c r="FQ120" i="1" s="1"/>
  <c r="FO120" i="1"/>
  <c r="FK120" i="1"/>
  <c r="FV120" i="1" s="1"/>
  <c r="FI120" i="1"/>
  <c r="FT120" i="1" s="1"/>
  <c r="FD120" i="1"/>
  <c r="FP119" i="1"/>
  <c r="FR119" i="1" s="1"/>
  <c r="FS119" i="1" s="1"/>
  <c r="FO119" i="1"/>
  <c r="FK119" i="1"/>
  <c r="FI119" i="1"/>
  <c r="FD119" i="1"/>
  <c r="FP118" i="1"/>
  <c r="FO118" i="1"/>
  <c r="FK118" i="1"/>
  <c r="FI118" i="1"/>
  <c r="FD118" i="1"/>
  <c r="FR117" i="1"/>
  <c r="FS117" i="1" s="1"/>
  <c r="FQ117" i="1"/>
  <c r="FP117" i="1"/>
  <c r="FO117" i="1"/>
  <c r="FK117" i="1"/>
  <c r="FI117" i="1"/>
  <c r="FD117" i="1"/>
  <c r="FP116" i="1"/>
  <c r="FR116" i="1" s="1"/>
  <c r="FS116" i="1" s="1"/>
  <c r="FO116" i="1"/>
  <c r="FK116" i="1"/>
  <c r="FI116" i="1"/>
  <c r="FD116" i="1"/>
  <c r="FP115" i="1"/>
  <c r="FR115" i="1" s="1"/>
  <c r="FS115" i="1" s="1"/>
  <c r="FO115" i="1"/>
  <c r="FK115" i="1"/>
  <c r="FI115" i="1"/>
  <c r="FT115" i="1" s="1"/>
  <c r="FD115" i="1"/>
  <c r="FP114" i="1"/>
  <c r="FO114" i="1"/>
  <c r="FK114" i="1"/>
  <c r="FI114" i="1"/>
  <c r="FD114" i="1"/>
  <c r="FR113" i="1"/>
  <c r="FS113" i="1" s="1"/>
  <c r="FQ113" i="1"/>
  <c r="FP113" i="1"/>
  <c r="FO113" i="1"/>
  <c r="FK113" i="1"/>
  <c r="FI113" i="1"/>
  <c r="FT113" i="1" s="1"/>
  <c r="FD113" i="1"/>
  <c r="FP112" i="1"/>
  <c r="FR112" i="1" s="1"/>
  <c r="FS112" i="1" s="1"/>
  <c r="FO112" i="1"/>
  <c r="FK112" i="1"/>
  <c r="FV112" i="1" s="1"/>
  <c r="FI112" i="1"/>
  <c r="FT112" i="1" s="1"/>
  <c r="FD112" i="1"/>
  <c r="FP111" i="1"/>
  <c r="FR111" i="1" s="1"/>
  <c r="FS111" i="1" s="1"/>
  <c r="FO111" i="1"/>
  <c r="FK111" i="1"/>
  <c r="FI111" i="1"/>
  <c r="FD111" i="1"/>
  <c r="FP110" i="1"/>
  <c r="FO110" i="1"/>
  <c r="FK110" i="1"/>
  <c r="FI110" i="1"/>
  <c r="FD110" i="1"/>
  <c r="FR109" i="1"/>
  <c r="FS109" i="1" s="1"/>
  <c r="FQ109" i="1"/>
  <c r="FP109" i="1"/>
  <c r="FO109" i="1"/>
  <c r="FK109" i="1"/>
  <c r="FI109" i="1"/>
  <c r="FD109" i="1"/>
  <c r="FP108" i="1"/>
  <c r="FR108" i="1" s="1"/>
  <c r="FS108" i="1" s="1"/>
  <c r="FT108" i="1" s="1"/>
  <c r="FO108" i="1"/>
  <c r="FK108" i="1"/>
  <c r="FI108" i="1"/>
  <c r="FD108" i="1"/>
  <c r="FP107" i="1"/>
  <c r="FR107" i="1" s="1"/>
  <c r="FS107" i="1" s="1"/>
  <c r="FO107" i="1"/>
  <c r="FK107" i="1"/>
  <c r="FV107" i="1" s="1"/>
  <c r="FI107" i="1"/>
  <c r="FT107" i="1" s="1"/>
  <c r="FD107" i="1"/>
  <c r="FP106" i="1"/>
  <c r="FO106" i="1"/>
  <c r="FK106" i="1"/>
  <c r="FI106" i="1"/>
  <c r="FD106" i="1"/>
  <c r="FR105" i="1"/>
  <c r="FS105" i="1" s="1"/>
  <c r="FQ105" i="1"/>
  <c r="FP105" i="1"/>
  <c r="FO105" i="1"/>
  <c r="FK105" i="1"/>
  <c r="FI105" i="1"/>
  <c r="FD105" i="1"/>
  <c r="FT104" i="1"/>
  <c r="FP104" i="1"/>
  <c r="FR104" i="1" s="1"/>
  <c r="FS104" i="1" s="1"/>
  <c r="FO104" i="1"/>
  <c r="FK104" i="1"/>
  <c r="FI104" i="1"/>
  <c r="FD104" i="1"/>
  <c r="FP103" i="1"/>
  <c r="FR103" i="1" s="1"/>
  <c r="FS103" i="1" s="1"/>
  <c r="FO103" i="1"/>
  <c r="FK103" i="1"/>
  <c r="FV103" i="1" s="1"/>
  <c r="FI103" i="1"/>
  <c r="FT103" i="1" s="1"/>
  <c r="FD103" i="1"/>
  <c r="FP102" i="1"/>
  <c r="FO102" i="1"/>
  <c r="FK102" i="1"/>
  <c r="FI102" i="1"/>
  <c r="FD102" i="1"/>
  <c r="FR101" i="1"/>
  <c r="FS101" i="1" s="1"/>
  <c r="FT101" i="1" s="1"/>
  <c r="FQ101" i="1"/>
  <c r="FP101" i="1"/>
  <c r="FO101" i="1"/>
  <c r="FK101" i="1"/>
  <c r="FI101" i="1"/>
  <c r="FD101" i="1"/>
  <c r="FP100" i="1"/>
  <c r="FR100" i="1" s="1"/>
  <c r="FS100" i="1" s="1"/>
  <c r="FT100" i="1" s="1"/>
  <c r="FO100" i="1"/>
  <c r="FK100" i="1"/>
  <c r="FI100" i="1"/>
  <c r="FD100" i="1"/>
  <c r="FP99" i="1"/>
  <c r="FR99" i="1" s="1"/>
  <c r="FS99" i="1" s="1"/>
  <c r="FO99" i="1"/>
  <c r="FK99" i="1"/>
  <c r="FI99" i="1"/>
  <c r="FT99" i="1" s="1"/>
  <c r="FD99" i="1"/>
  <c r="FP98" i="1"/>
  <c r="FO98" i="1"/>
  <c r="FK98" i="1"/>
  <c r="FI98" i="1"/>
  <c r="FD98" i="1"/>
  <c r="FR97" i="1"/>
  <c r="FS97" i="1" s="1"/>
  <c r="FQ97" i="1"/>
  <c r="FP97" i="1"/>
  <c r="FO97" i="1"/>
  <c r="FK97" i="1"/>
  <c r="FV97" i="1" s="1"/>
  <c r="FI97" i="1"/>
  <c r="FD97" i="1"/>
  <c r="FP96" i="1"/>
  <c r="FR96" i="1" s="1"/>
  <c r="FS96" i="1" s="1"/>
  <c r="FO96" i="1"/>
  <c r="FK96" i="1"/>
  <c r="FI96" i="1"/>
  <c r="FD96" i="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Q9" i="1"/>
  <c r="FP9" i="1"/>
  <c r="FQ8" i="1"/>
  <c r="FP8" i="1"/>
  <c r="FQ7" i="1"/>
  <c r="FP7" i="1"/>
  <c r="FQ6" i="1"/>
  <c r="FP6" i="1"/>
  <c r="FQ5" i="1"/>
  <c r="FP5" i="1"/>
  <c r="FQ4" i="1"/>
  <c r="FP4" i="1"/>
  <c r="FQ3" i="1"/>
  <c r="FP3" i="1"/>
  <c r="FQ2" i="1"/>
  <c r="FP2" i="1"/>
  <c r="FL1" i="1"/>
  <c r="FH1" i="1"/>
  <c r="ER1" i="1"/>
  <c r="GG7" i="1" l="1"/>
  <c r="GH7" i="1" s="1"/>
  <c r="GG2" i="1"/>
  <c r="GH2" i="1" s="1"/>
  <c r="GE10" i="1"/>
  <c r="GF10" i="1" s="1"/>
  <c r="GG4" i="1"/>
  <c r="GH4" i="1" s="1"/>
  <c r="GG5" i="1"/>
  <c r="GH5" i="1" s="1"/>
  <c r="GG8" i="1"/>
  <c r="GH8" i="1" s="1"/>
  <c r="GC6" i="1"/>
  <c r="GC2" i="1"/>
  <c r="GC8" i="1"/>
  <c r="GC4" i="1"/>
  <c r="GC3" i="1"/>
  <c r="GN114" i="1"/>
  <c r="GP95" i="1"/>
  <c r="GN106" i="1"/>
  <c r="GC9" i="1"/>
  <c r="GN102" i="1"/>
  <c r="GC5" i="1"/>
  <c r="GN13" i="1"/>
  <c r="GG3" i="1"/>
  <c r="GH3" i="1" s="1"/>
  <c r="GO13" i="1"/>
  <c r="GC7" i="1"/>
  <c r="GA10" i="1"/>
  <c r="GB10" i="1" s="1"/>
  <c r="FR6" i="1"/>
  <c r="FR4" i="1"/>
  <c r="FR7" i="1"/>
  <c r="FR5" i="1"/>
  <c r="FR9" i="1"/>
  <c r="FR3" i="1"/>
  <c r="FT97" i="1"/>
  <c r="FV117" i="1"/>
  <c r="FT116" i="1"/>
  <c r="FV121" i="1"/>
  <c r="FV113" i="1"/>
  <c r="FV109" i="1"/>
  <c r="FR8" i="1"/>
  <c r="FP10" i="1"/>
  <c r="FQ10" i="1"/>
  <c r="FV122" i="1"/>
  <c r="FV99" i="1"/>
  <c r="FT109" i="1"/>
  <c r="FR118" i="1"/>
  <c r="FS118" i="1" s="1"/>
  <c r="FT118" i="1" s="1"/>
  <c r="FQ118" i="1"/>
  <c r="FR2" i="1"/>
  <c r="FT96" i="1"/>
  <c r="FR114" i="1"/>
  <c r="FS114" i="1" s="1"/>
  <c r="FT114" i="1" s="1"/>
  <c r="FQ114" i="1"/>
  <c r="FV116" i="1"/>
  <c r="FR122" i="1"/>
  <c r="FS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118" i="1"/>
  <c r="FT122" i="1"/>
  <c r="FV96" i="1"/>
  <c r="FI95" i="1"/>
  <c r="FQ99" i="1"/>
  <c r="FQ103" i="1"/>
  <c r="FQ107" i="1"/>
  <c r="FQ111" i="1"/>
  <c r="FQ115" i="1"/>
  <c r="FQ119" i="1"/>
  <c r="FQ123" i="1"/>
  <c r="FQ96" i="1"/>
  <c r="FQ100" i="1"/>
  <c r="FQ104" i="1"/>
  <c r="FQ108" i="1"/>
  <c r="FQ112" i="1"/>
  <c r="FQ116" i="1"/>
  <c r="EP13"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GN95" i="1" l="1"/>
  <c r="GC10" i="1"/>
  <c r="GG10" i="1"/>
  <c r="FR10"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EJ123" i="1"/>
  <c r="EU122" i="1"/>
  <c r="EQ122" i="1"/>
  <c r="EO122" i="1"/>
  <c r="EU121" i="1"/>
  <c r="EO121" i="1"/>
  <c r="EU120" i="1"/>
  <c r="EO120" i="1"/>
  <c r="EU119" i="1"/>
  <c r="EQ119" i="1"/>
  <c r="EO119" i="1"/>
  <c r="EJ119" i="1"/>
  <c r="EU118" i="1"/>
  <c r="EQ118" i="1"/>
  <c r="EO118" i="1"/>
  <c r="EJ118" i="1"/>
  <c r="EU117" i="1"/>
  <c r="EQ117" i="1"/>
  <c r="EO117" i="1"/>
  <c r="EU116" i="1"/>
  <c r="EQ116" i="1"/>
  <c r="EO116" i="1"/>
  <c r="EU115" i="1"/>
  <c r="EO115" i="1"/>
  <c r="EU114" i="1"/>
  <c r="EQ114" i="1"/>
  <c r="EO114" i="1"/>
  <c r="EJ114" i="1"/>
  <c r="EU113" i="1"/>
  <c r="EQ113" i="1"/>
  <c r="EO113" i="1"/>
  <c r="EU112" i="1"/>
  <c r="EQ112" i="1"/>
  <c r="EO112" i="1"/>
  <c r="EJ112" i="1"/>
  <c r="EU111" i="1"/>
  <c r="EQ111" i="1"/>
  <c r="EO111" i="1"/>
  <c r="EJ111" i="1"/>
  <c r="EU110" i="1"/>
  <c r="EQ110" i="1"/>
  <c r="EO110" i="1"/>
  <c r="EJ110" i="1"/>
  <c r="EU109" i="1"/>
  <c r="EQ109" i="1"/>
  <c r="EO109" i="1"/>
  <c r="EJ109" i="1"/>
  <c r="EU108" i="1"/>
  <c r="EQ108" i="1"/>
  <c r="EO108" i="1"/>
  <c r="EJ108" i="1"/>
  <c r="EU107" i="1"/>
  <c r="EQ107" i="1"/>
  <c r="EO107" i="1"/>
  <c r="EJ107" i="1"/>
  <c r="EU106" i="1"/>
  <c r="EQ106" i="1"/>
  <c r="EO106" i="1"/>
  <c r="EJ106" i="1"/>
  <c r="EU105" i="1"/>
  <c r="EQ105" i="1"/>
  <c r="EO105" i="1"/>
  <c r="EJ105" i="1"/>
  <c r="EU104" i="1"/>
  <c r="EQ104" i="1"/>
  <c r="EO104" i="1"/>
  <c r="EJ104" i="1"/>
  <c r="EU103" i="1"/>
  <c r="EQ103" i="1"/>
  <c r="EO103" i="1"/>
  <c r="EJ103" i="1"/>
  <c r="EU102" i="1"/>
  <c r="EO102" i="1"/>
  <c r="EQ102" i="1"/>
  <c r="EU101" i="1"/>
  <c r="EQ101" i="1"/>
  <c r="EO101" i="1"/>
  <c r="EJ101" i="1"/>
  <c r="EU100" i="1"/>
  <c r="EQ100" i="1"/>
  <c r="EO100" i="1"/>
  <c r="EJ100" i="1"/>
  <c r="EU99" i="1"/>
  <c r="EQ99" i="1"/>
  <c r="EO99" i="1"/>
  <c r="EJ99" i="1"/>
  <c r="EU98" i="1"/>
  <c r="EQ98" i="1"/>
  <c r="EO98" i="1"/>
  <c r="EJ98" i="1"/>
  <c r="EU97" i="1"/>
  <c r="EQ97" i="1"/>
  <c r="EO97" i="1"/>
  <c r="EJ97" i="1"/>
  <c r="EU96" i="1"/>
  <c r="EQ96" i="1"/>
  <c r="EO96" i="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FG7" i="1" l="1"/>
  <c r="FG9" i="1"/>
  <c r="FK6" i="1"/>
  <c r="FG2" i="1"/>
  <c r="EQ5" i="1"/>
  <c r="FK7" i="1"/>
  <c r="FG6" i="1"/>
  <c r="FK2" i="1"/>
  <c r="FG3" i="1"/>
  <c r="FK9" i="1"/>
  <c r="FK5" i="1"/>
  <c r="FG5" i="1"/>
  <c r="FK4" i="1"/>
  <c r="FK3" i="1"/>
  <c r="FG4" i="1"/>
  <c r="FK8" i="1"/>
  <c r="FG8" i="1"/>
  <c r="FH8" i="1" s="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L8" i="1" l="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EX10" i="1" l="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FS30" i="1" s="1"/>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U30" i="1" l="1"/>
  <c r="FT30" i="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EZ30" i="1" l="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FS89" i="1"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T89" i="1" l="1"/>
  <c r="FU89" i="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D114" i="1"/>
  <c r="ED110" i="1"/>
  <c r="EE110" i="1"/>
  <c r="EF110" i="1" s="1"/>
  <c r="EE121" i="1"/>
  <c r="EF121" i="1" s="1"/>
  <c r="EE102" i="1"/>
  <c r="EF102"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FS36" i="1" s="1"/>
  <c r="AG25" i="9"/>
  <c r="AH25" i="9" s="1"/>
  <c r="O25" i="9"/>
  <c r="AG69" i="9"/>
  <c r="AH69" i="9" s="1"/>
  <c r="O69" i="9"/>
  <c r="AG58" i="9"/>
  <c r="AH58" i="9" s="1"/>
  <c r="O58" i="9"/>
  <c r="W118" i="1"/>
  <c r="AG27" i="9"/>
  <c r="AH27" i="9" s="1"/>
  <c r="O27" i="9"/>
  <c r="FS39" i="1" s="1"/>
  <c r="AG4" i="9"/>
  <c r="AH4" i="9" s="1"/>
  <c r="O4" i="9"/>
  <c r="AG10" i="9"/>
  <c r="AH10" i="9" s="1"/>
  <c r="O10" i="9"/>
  <c r="FS22" i="1" s="1"/>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FS29" i="1" s="1"/>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FT29" i="1" l="1"/>
  <c r="FU29" i="1"/>
  <c r="FU39" i="1"/>
  <c r="FT39" i="1"/>
  <c r="FT36" i="1"/>
  <c r="FU36" i="1"/>
  <c r="FT22" i="1"/>
  <c r="FU22" i="1"/>
  <c r="EZ89" i="1"/>
  <c r="FA89" i="1"/>
  <c r="ED98" i="1"/>
  <c r="ED118" i="1"/>
  <c r="EE122" i="1"/>
  <c r="EF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22" i="1"/>
  <c r="EH122"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EZ29" i="1" l="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FP72" i="1" s="1"/>
  <c r="FR72" i="1" s="1"/>
  <c r="FS72" i="1" s="1"/>
  <c r="U33" i="9"/>
  <c r="V33" i="9"/>
  <c r="FP45" i="1" s="1"/>
  <c r="FR45" i="1" s="1"/>
  <c r="FS45" i="1" s="1"/>
  <c r="T17" i="9"/>
  <c r="U46" i="9"/>
  <c r="V46" i="9"/>
  <c r="FP58" i="1" s="1"/>
  <c r="FR58" i="1" s="1"/>
  <c r="FS58" i="1" s="1"/>
  <c r="U36" i="9"/>
  <c r="V36" i="9"/>
  <c r="FP48" i="1" s="1"/>
  <c r="FR48" i="1" s="1"/>
  <c r="FS48" i="1" s="1"/>
  <c r="U45" i="9"/>
  <c r="V45" i="9"/>
  <c r="FP57" i="1" s="1"/>
  <c r="FR57" i="1" s="1"/>
  <c r="FS57" i="1" s="1"/>
  <c r="U64" i="9"/>
  <c r="V64" i="9"/>
  <c r="FP76" i="1" s="1"/>
  <c r="FR76" i="1" s="1"/>
  <c r="FS76" i="1" s="1"/>
  <c r="U50" i="9"/>
  <c r="V50" i="9"/>
  <c r="FP62" i="1" s="1"/>
  <c r="FR62" i="1" s="1"/>
  <c r="FS62" i="1" s="1"/>
  <c r="U74" i="9"/>
  <c r="V74" i="9"/>
  <c r="FP86" i="1" s="1"/>
  <c r="FR86" i="1" s="1"/>
  <c r="FS86" i="1" s="1"/>
  <c r="U32" i="9"/>
  <c r="V32" i="9"/>
  <c r="FP44" i="1" s="1"/>
  <c r="FR44" i="1" s="1"/>
  <c r="FS44" i="1" s="1"/>
  <c r="U68" i="9"/>
  <c r="V68" i="9"/>
  <c r="FP80" i="1" s="1"/>
  <c r="FR80" i="1" s="1"/>
  <c r="FS80" i="1" s="1"/>
  <c r="U28" i="9"/>
  <c r="V28" i="9"/>
  <c r="FP40" i="1" s="1"/>
  <c r="FR40" i="1" s="1"/>
  <c r="FS40" i="1" s="1"/>
  <c r="U76" i="9"/>
  <c r="V76" i="9"/>
  <c r="FP88" i="1" s="1"/>
  <c r="FR88" i="1" s="1"/>
  <c r="FS88" i="1" s="1"/>
  <c r="U66" i="9"/>
  <c r="V66" i="9"/>
  <c r="FP78" i="1" s="1"/>
  <c r="FR78" i="1" s="1"/>
  <c r="FS78" i="1" s="1"/>
  <c r="U10" i="9"/>
  <c r="DL22" i="1"/>
  <c r="U44" i="9"/>
  <c r="V44" i="9"/>
  <c r="FP56" i="1" s="1"/>
  <c r="FR56" i="1" s="1"/>
  <c r="FS56" i="1" s="1"/>
  <c r="U43" i="9"/>
  <c r="V43" i="9"/>
  <c r="FP55" i="1" s="1"/>
  <c r="FR55" i="1" s="1"/>
  <c r="FS55" i="1" s="1"/>
  <c r="U19" i="9"/>
  <c r="V19" i="9"/>
  <c r="FP31" i="1" s="1"/>
  <c r="FR31" i="1" s="1"/>
  <c r="FS31" i="1" s="1"/>
  <c r="U40" i="9"/>
  <c r="V40" i="9"/>
  <c r="FP52" i="1" s="1"/>
  <c r="FR52" i="1" s="1"/>
  <c r="FS52" i="1" s="1"/>
  <c r="U13" i="9"/>
  <c r="V13" i="9"/>
  <c r="FP25" i="1" s="1"/>
  <c r="FR25" i="1" s="1"/>
  <c r="FS25" i="1" s="1"/>
  <c r="U34" i="9"/>
  <c r="V34" i="9"/>
  <c r="FP46" i="1" s="1"/>
  <c r="FR46" i="1" s="1"/>
  <c r="FS46" i="1" s="1"/>
  <c r="U59" i="9"/>
  <c r="V59" i="9"/>
  <c r="FP71" i="1" s="1"/>
  <c r="FR71" i="1" s="1"/>
  <c r="FS71" i="1" s="1"/>
  <c r="T16" i="9"/>
  <c r="V16" i="9" s="1"/>
  <c r="FP28" i="1" s="1"/>
  <c r="FR28" i="1" s="1"/>
  <c r="FS28" i="1" s="1"/>
  <c r="U49" i="9"/>
  <c r="V49" i="9"/>
  <c r="FP61" i="1" s="1"/>
  <c r="FR61" i="1" s="1"/>
  <c r="FS61" i="1" s="1"/>
  <c r="U8" i="9"/>
  <c r="V8" i="9"/>
  <c r="FP20" i="1" s="1"/>
  <c r="FR20" i="1" s="1"/>
  <c r="FS20" i="1" s="1"/>
  <c r="U70" i="9"/>
  <c r="V70" i="9"/>
  <c r="FP82" i="1" s="1"/>
  <c r="FR82" i="1" s="1"/>
  <c r="FS82" i="1" s="1"/>
  <c r="U11" i="9"/>
  <c r="V11" i="9"/>
  <c r="FP23" i="1" s="1"/>
  <c r="FR23" i="1" s="1"/>
  <c r="FS23" i="1" s="1"/>
  <c r="U78" i="9"/>
  <c r="V78" i="9"/>
  <c r="FP90" i="1" s="1"/>
  <c r="FR90" i="1" s="1"/>
  <c r="FS90" i="1" s="1"/>
  <c r="U56" i="9"/>
  <c r="V56" i="9"/>
  <c r="FP68" i="1" s="1"/>
  <c r="FR68" i="1" s="1"/>
  <c r="FS68" i="1" s="1"/>
  <c r="U14" i="9"/>
  <c r="V14" i="9"/>
  <c r="FP26" i="1" s="1"/>
  <c r="FR26" i="1" s="1"/>
  <c r="FS26" i="1" s="1"/>
  <c r="U48" i="9"/>
  <c r="V48" i="9"/>
  <c r="FP60" i="1" s="1"/>
  <c r="FR60" i="1" s="1"/>
  <c r="FS60" i="1" s="1"/>
  <c r="U73" i="9"/>
  <c r="V73" i="9"/>
  <c r="FP85" i="1" s="1"/>
  <c r="FR85" i="1" s="1"/>
  <c r="FS85" i="1" s="1"/>
  <c r="U26" i="9"/>
  <c r="V26" i="9"/>
  <c r="FP38" i="1" s="1"/>
  <c r="FR38" i="1" s="1"/>
  <c r="FS38" i="1" s="1"/>
  <c r="U77" i="9"/>
  <c r="U53" i="9"/>
  <c r="V53" i="9"/>
  <c r="FP65" i="1" s="1"/>
  <c r="FR65" i="1" s="1"/>
  <c r="FS65" i="1" s="1"/>
  <c r="U52" i="9"/>
  <c r="V52" i="9"/>
  <c r="FP64" i="1" s="1"/>
  <c r="FR64" i="1" s="1"/>
  <c r="FS64" i="1" s="1"/>
  <c r="U5" i="9"/>
  <c r="V5" i="9"/>
  <c r="FP17" i="1" s="1"/>
  <c r="FR17" i="1" s="1"/>
  <c r="FS17" i="1" s="1"/>
  <c r="U25" i="9"/>
  <c r="V25" i="9"/>
  <c r="FP37" i="1" s="1"/>
  <c r="FR37" i="1" s="1"/>
  <c r="FS37" i="1" s="1"/>
  <c r="U22" i="9"/>
  <c r="V22" i="9"/>
  <c r="FP34" i="1" s="1"/>
  <c r="FR34" i="1" s="1"/>
  <c r="FS34" i="1" s="1"/>
  <c r="U2" i="9"/>
  <c r="V2" i="9"/>
  <c r="FP14" i="1" s="1"/>
  <c r="FR14" i="1" s="1"/>
  <c r="FS14" i="1" s="1"/>
  <c r="U41" i="9"/>
  <c r="V41" i="9"/>
  <c r="FP53" i="1" s="1"/>
  <c r="FR53" i="1" s="1"/>
  <c r="FS53" i="1" s="1"/>
  <c r="U58" i="9"/>
  <c r="V58" i="9"/>
  <c r="FP70" i="1" s="1"/>
  <c r="FR70" i="1" s="1"/>
  <c r="FS70" i="1" s="1"/>
  <c r="U30" i="9"/>
  <c r="V30" i="9"/>
  <c r="FP42" i="1" s="1"/>
  <c r="FR42" i="1" s="1"/>
  <c r="FS42" i="1" s="1"/>
  <c r="U38" i="9"/>
  <c r="V38" i="9"/>
  <c r="FP50" i="1" s="1"/>
  <c r="FR50" i="1" s="1"/>
  <c r="FS50" i="1" s="1"/>
  <c r="U37" i="9"/>
  <c r="V37" i="9"/>
  <c r="FP49" i="1" s="1"/>
  <c r="FR49" i="1" s="1"/>
  <c r="FS49" i="1" s="1"/>
  <c r="U27" i="9"/>
  <c r="U24" i="9"/>
  <c r="U61" i="9"/>
  <c r="V61" i="9"/>
  <c r="FP73" i="1" s="1"/>
  <c r="FR73" i="1" s="1"/>
  <c r="FS73" i="1" s="1"/>
  <c r="U69" i="9"/>
  <c r="V69" i="9"/>
  <c r="FP81" i="1" s="1"/>
  <c r="FR81" i="1" s="1"/>
  <c r="FS81" i="1" s="1"/>
  <c r="U71" i="9"/>
  <c r="V71" i="9"/>
  <c r="FP83" i="1" s="1"/>
  <c r="FR83" i="1" s="1"/>
  <c r="FS83" i="1" s="1"/>
  <c r="U51" i="9"/>
  <c r="V51" i="9"/>
  <c r="FP63" i="1" s="1"/>
  <c r="FR63" i="1" s="1"/>
  <c r="FS63" i="1" s="1"/>
  <c r="U80" i="9"/>
  <c r="V80" i="9"/>
  <c r="FP92" i="1" s="1"/>
  <c r="FR92" i="1" s="1"/>
  <c r="FS92" i="1" s="1"/>
  <c r="U55" i="9"/>
  <c r="V55" i="9"/>
  <c r="FP67" i="1" s="1"/>
  <c r="FR67" i="1" s="1"/>
  <c r="FS67" i="1" s="1"/>
  <c r="U12" i="9"/>
  <c r="V12" i="9"/>
  <c r="FP24" i="1" s="1"/>
  <c r="FR24" i="1" s="1"/>
  <c r="FS24" i="1" s="1"/>
  <c r="U47" i="9"/>
  <c r="V47" i="9"/>
  <c r="FP59" i="1" s="1"/>
  <c r="FR59" i="1" s="1"/>
  <c r="FS59" i="1" s="1"/>
  <c r="U15" i="9"/>
  <c r="V15" i="9"/>
  <c r="FP27" i="1" s="1"/>
  <c r="FR27" i="1" s="1"/>
  <c r="FS27" i="1" s="1"/>
  <c r="U67" i="9"/>
  <c r="V67" i="9"/>
  <c r="FP79" i="1" s="1"/>
  <c r="FR79" i="1" s="1"/>
  <c r="FS79" i="1" s="1"/>
  <c r="U20" i="9"/>
  <c r="V20" i="9"/>
  <c r="FP32" i="1" s="1"/>
  <c r="FR32" i="1" s="1"/>
  <c r="FS32" i="1" s="1"/>
  <c r="U3" i="9"/>
  <c r="V3" i="9"/>
  <c r="FP15" i="1" s="1"/>
  <c r="FR15" i="1" s="1"/>
  <c r="FS15" i="1" s="1"/>
  <c r="U29" i="9"/>
  <c r="V29" i="9"/>
  <c r="FP41" i="1" s="1"/>
  <c r="FR41" i="1" s="1"/>
  <c r="FS41" i="1" s="1"/>
  <c r="U4" i="9"/>
  <c r="V4" i="9"/>
  <c r="FP16" i="1" s="1"/>
  <c r="FR16" i="1" s="1"/>
  <c r="FS16" i="1" s="1"/>
  <c r="U7" i="9"/>
  <c r="V7" i="9"/>
  <c r="FP19" i="1" s="1"/>
  <c r="FR19" i="1" s="1"/>
  <c r="FS19" i="1" s="1"/>
  <c r="U35" i="9"/>
  <c r="V35" i="9"/>
  <c r="FP47" i="1" s="1"/>
  <c r="FR47" i="1" s="1"/>
  <c r="FS47" i="1" s="1"/>
  <c r="U39" i="9"/>
  <c r="V39" i="9"/>
  <c r="FP51" i="1" s="1"/>
  <c r="FR51" i="1" s="1"/>
  <c r="FS51" i="1" s="1"/>
  <c r="U42" i="9"/>
  <c r="V42" i="9"/>
  <c r="FP54" i="1" s="1"/>
  <c r="FR54" i="1" s="1"/>
  <c r="FS54" i="1" s="1"/>
  <c r="U23" i="9"/>
  <c r="V23" i="9"/>
  <c r="FP35" i="1" s="1"/>
  <c r="FR35" i="1" s="1"/>
  <c r="FS35" i="1" s="1"/>
  <c r="U21" i="9"/>
  <c r="V21" i="9"/>
  <c r="FP33" i="1" s="1"/>
  <c r="FR33" i="1" s="1"/>
  <c r="FS33" i="1" s="1"/>
  <c r="U72" i="9"/>
  <c r="V72" i="9"/>
  <c r="FP84" i="1" s="1"/>
  <c r="FR84" i="1" s="1"/>
  <c r="FS84" i="1" s="1"/>
  <c r="U31" i="9"/>
  <c r="V31" i="9"/>
  <c r="FP43" i="1" s="1"/>
  <c r="FR43" i="1" s="1"/>
  <c r="FS43" i="1" s="1"/>
  <c r="U6" i="9"/>
  <c r="V6" i="9"/>
  <c r="FP18" i="1" s="1"/>
  <c r="FR18" i="1" s="1"/>
  <c r="FS18" i="1" s="1"/>
  <c r="U65" i="9"/>
  <c r="V65" i="9"/>
  <c r="FP77" i="1" s="1"/>
  <c r="FR77" i="1" s="1"/>
  <c r="FS77" i="1" s="1"/>
  <c r="U62" i="9"/>
  <c r="V62" i="9"/>
  <c r="FP74" i="1" s="1"/>
  <c r="FR74" i="1" s="1"/>
  <c r="FS74" i="1" s="1"/>
  <c r="T18" i="9"/>
  <c r="U75" i="9"/>
  <c r="V75" i="9"/>
  <c r="FP87" i="1" s="1"/>
  <c r="FR87" i="1" s="1"/>
  <c r="FS87" i="1" s="1"/>
  <c r="U79" i="9"/>
  <c r="V79" i="9"/>
  <c r="FP91" i="1" s="1"/>
  <c r="FR91" i="1" s="1"/>
  <c r="FS91" i="1" s="1"/>
  <c r="U54" i="9"/>
  <c r="V54" i="9"/>
  <c r="FP66" i="1" s="1"/>
  <c r="FR66" i="1" s="1"/>
  <c r="FS66" i="1" s="1"/>
  <c r="U9" i="9"/>
  <c r="V9" i="9"/>
  <c r="FP21" i="1" s="1"/>
  <c r="FR21" i="1" s="1"/>
  <c r="FS21" i="1" s="1"/>
  <c r="U57" i="9"/>
  <c r="V57" i="9"/>
  <c r="FP69" i="1" s="1"/>
  <c r="FR69" i="1" s="1"/>
  <c r="FS69" i="1" s="1"/>
  <c r="U63" i="9"/>
  <c r="V63" i="9"/>
  <c r="FP75" i="1" s="1"/>
  <c r="FR75" i="1" s="1"/>
  <c r="FS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T33" i="1" l="1"/>
  <c r="FU33" i="1"/>
  <c r="FU37" i="1"/>
  <c r="FT37" i="1"/>
  <c r="FU88" i="1"/>
  <c r="FT88" i="1"/>
  <c r="FT86" i="1"/>
  <c r="FU86" i="1"/>
  <c r="FU48" i="1"/>
  <c r="FT48" i="1"/>
  <c r="FU75" i="1"/>
  <c r="FT75" i="1"/>
  <c r="FU91" i="1"/>
  <c r="FT91" i="1"/>
  <c r="FU38" i="1"/>
  <c r="FT38" i="1"/>
  <c r="FT68" i="1"/>
  <c r="FU68" i="1"/>
  <c r="FT20" i="1"/>
  <c r="FU20" i="1"/>
  <c r="FU63" i="1"/>
  <c r="FT63" i="1"/>
  <c r="FU35" i="1"/>
  <c r="FT35" i="1"/>
  <c r="FU32" i="1"/>
  <c r="FT32" i="1"/>
  <c r="FT83" i="1"/>
  <c r="FU83" i="1"/>
  <c r="FU53" i="1"/>
  <c r="FT53" i="1"/>
  <c r="FT17" i="1"/>
  <c r="FU17" i="1"/>
  <c r="FT25" i="1"/>
  <c r="FU25" i="1"/>
  <c r="FT56" i="1"/>
  <c r="FU56" i="1"/>
  <c r="FU40" i="1"/>
  <c r="FT40" i="1"/>
  <c r="FT62" i="1"/>
  <c r="FU62" i="1"/>
  <c r="FU58" i="1"/>
  <c r="FT58" i="1"/>
  <c r="FU70" i="1"/>
  <c r="FT70" i="1"/>
  <c r="FT18" i="1"/>
  <c r="FU18" i="1"/>
  <c r="FT19" i="1"/>
  <c r="FU19" i="1"/>
  <c r="FT24" i="1"/>
  <c r="FU24" i="1"/>
  <c r="FU49" i="1"/>
  <c r="FT49" i="1"/>
  <c r="FT69" i="1"/>
  <c r="FU69" i="1"/>
  <c r="FU87" i="1"/>
  <c r="FT87" i="1"/>
  <c r="FU85" i="1"/>
  <c r="FT85" i="1"/>
  <c r="FU90" i="1"/>
  <c r="FT90" i="1"/>
  <c r="FU61" i="1"/>
  <c r="FT61" i="1"/>
  <c r="FT77" i="1"/>
  <c r="FU77" i="1"/>
  <c r="FU46" i="1"/>
  <c r="FT46" i="1"/>
  <c r="FU54" i="1"/>
  <c r="FT54" i="1"/>
  <c r="FT79" i="1"/>
  <c r="FU79" i="1"/>
  <c r="FU81" i="1"/>
  <c r="FT81" i="1"/>
  <c r="FU50" i="1"/>
  <c r="FT50" i="1"/>
  <c r="FU14" i="1"/>
  <c r="FT14" i="1"/>
  <c r="FS13" i="1"/>
  <c r="FU64" i="1"/>
  <c r="FT64" i="1"/>
  <c r="FU52" i="1"/>
  <c r="FT52" i="1"/>
  <c r="FT80" i="1"/>
  <c r="FU80" i="1"/>
  <c r="FU76" i="1"/>
  <c r="FT76" i="1"/>
  <c r="FU47" i="1"/>
  <c r="FT47" i="1"/>
  <c r="FU55" i="1"/>
  <c r="FT55" i="1"/>
  <c r="FU43" i="1"/>
  <c r="FT43" i="1"/>
  <c r="FT16" i="1"/>
  <c r="FU16" i="1"/>
  <c r="FU67" i="1"/>
  <c r="FT67" i="1"/>
  <c r="FT21" i="1"/>
  <c r="FU21" i="1"/>
  <c r="FU60" i="1"/>
  <c r="FT60" i="1"/>
  <c r="FU23" i="1"/>
  <c r="FT23" i="1"/>
  <c r="FT28" i="1"/>
  <c r="FU28" i="1"/>
  <c r="FU45" i="1"/>
  <c r="FT45" i="1"/>
  <c r="FT15" i="1"/>
  <c r="FU15" i="1"/>
  <c r="FT84" i="1"/>
  <c r="FU84" i="1"/>
  <c r="FU41" i="1"/>
  <c r="FT41" i="1"/>
  <c r="FT92" i="1"/>
  <c r="FU92" i="1"/>
  <c r="FU73" i="1"/>
  <c r="FT73" i="1"/>
  <c r="FT34" i="1"/>
  <c r="FU34" i="1"/>
  <c r="FU71" i="1"/>
  <c r="FT71" i="1"/>
  <c r="FU31" i="1"/>
  <c r="FT31" i="1"/>
  <c r="FU78" i="1"/>
  <c r="FT78" i="1"/>
  <c r="FU44" i="1"/>
  <c r="FT44" i="1"/>
  <c r="FU57" i="1"/>
  <c r="FT57" i="1"/>
  <c r="FU59" i="1"/>
  <c r="FT59" i="1"/>
  <c r="FT74" i="1"/>
  <c r="FU74" i="1"/>
  <c r="FU51" i="1"/>
  <c r="FT51" i="1"/>
  <c r="FT27" i="1"/>
  <c r="FU27" i="1"/>
  <c r="FU42" i="1"/>
  <c r="FT42" i="1"/>
  <c r="FT65" i="1"/>
  <c r="FU65"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Z81" i="1"/>
  <c r="EZ60" i="1"/>
  <c r="EZ73" i="1"/>
  <c r="EZ67" i="1"/>
  <c r="EC84" i="1"/>
  <c r="EE84" i="1" s="1"/>
  <c r="EF84" i="1" s="1"/>
  <c r="EV84" i="1"/>
  <c r="EX84" i="1" s="1"/>
  <c r="EY84" i="1" s="1"/>
  <c r="FA84" i="1" s="1"/>
  <c r="EZ43" i="1"/>
  <c r="EZ77"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EZ65" i="1" l="1"/>
  <c r="EZ15" i="1"/>
  <c r="EZ45" i="1"/>
  <c r="EZ64" i="1"/>
  <c r="EZ57" i="1"/>
  <c r="EZ46" i="1"/>
  <c r="EZ68" i="1"/>
  <c r="EZ55" i="1"/>
  <c r="FM8" i="1"/>
  <c r="FN8" i="1" s="1"/>
  <c r="FY8" i="1" s="1"/>
  <c r="EZ42" i="1"/>
  <c r="EZ23" i="1"/>
  <c r="EZ33" i="1"/>
  <c r="FM6" i="1"/>
  <c r="FN6" i="1" s="1"/>
  <c r="FY6" i="1" s="1"/>
  <c r="EZ50" i="1"/>
  <c r="EZ85" i="1"/>
  <c r="EZ40" i="1"/>
  <c r="EZ54" i="1"/>
  <c r="EZ52" i="1"/>
  <c r="EZ71" i="1"/>
  <c r="EZ26" i="1"/>
  <c r="FM4" i="1"/>
  <c r="FN4" i="1" s="1"/>
  <c r="FY4" i="1" s="1"/>
  <c r="EZ44" i="1"/>
  <c r="EZ37" i="1"/>
  <c r="EZ63" i="1"/>
  <c r="EZ59" i="1"/>
  <c r="EZ21" i="1"/>
  <c r="EZ80" i="1"/>
  <c r="FI7" i="1"/>
  <c r="FI4" i="1"/>
  <c r="FI8" i="1"/>
  <c r="FM7" i="1"/>
  <c r="FN7" i="1" s="1"/>
  <c r="FY7" i="1" s="1"/>
  <c r="EZ74" i="1"/>
  <c r="EZ92" i="1"/>
  <c r="EZ16" i="1"/>
  <c r="FM5" i="1"/>
  <c r="FN5" i="1" s="1"/>
  <c r="FY5" i="1" s="1"/>
  <c r="EZ51" i="1"/>
  <c r="EZ61" i="1"/>
  <c r="FI5" i="1"/>
  <c r="FI3" i="1"/>
  <c r="FT13" i="1"/>
  <c r="FM9" i="1"/>
  <c r="FN9" i="1" s="1"/>
  <c r="FY9" i="1" s="1"/>
  <c r="EZ18" i="1"/>
  <c r="EZ48" i="1"/>
  <c r="EZ82" i="1"/>
  <c r="EZ90" i="1"/>
  <c r="FI2" i="1"/>
  <c r="FM2" i="1"/>
  <c r="FM3" i="1"/>
  <c r="FN3" i="1" s="1"/>
  <c r="FY3" i="1" s="1"/>
  <c r="FU13" i="1"/>
  <c r="FI9" i="1"/>
  <c r="EZ91" i="1"/>
  <c r="EZ66" i="1"/>
  <c r="EZ31" i="1"/>
  <c r="EZ69" i="1"/>
  <c r="FI6"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GA23" i="1" l="1"/>
  <c r="GE23" i="1" s="1"/>
  <c r="GP23" i="1" s="1"/>
  <c r="GA68" i="1"/>
  <c r="GE68" i="1" s="1"/>
  <c r="GP68" i="1" s="1"/>
  <c r="GA45" i="1"/>
  <c r="GE45" i="1" s="1"/>
  <c r="GP45" i="1" s="1"/>
  <c r="GA61" i="1"/>
  <c r="GE61" i="1" s="1"/>
  <c r="GP61" i="1" s="1"/>
  <c r="GA51" i="1"/>
  <c r="GE51" i="1" s="1"/>
  <c r="GP51" i="1" s="1"/>
  <c r="GA14" i="1"/>
  <c r="GA52" i="1"/>
  <c r="GE52" i="1" s="1"/>
  <c r="GP52" i="1" s="1"/>
  <c r="GA48" i="1"/>
  <c r="GE48" i="1" s="1"/>
  <c r="GP48" i="1" s="1"/>
  <c r="GA17" i="1"/>
  <c r="GE17" i="1" s="1"/>
  <c r="GP17" i="1" s="1"/>
  <c r="GA19" i="1"/>
  <c r="GE19" i="1" s="1"/>
  <c r="GP19" i="1" s="1"/>
  <c r="GA64" i="1"/>
  <c r="GE64" i="1" s="1"/>
  <c r="GP64" i="1" s="1"/>
  <c r="GA87" i="1"/>
  <c r="GE87" i="1" s="1"/>
  <c r="GP87" i="1" s="1"/>
  <c r="GA77" i="1"/>
  <c r="GE77" i="1" s="1"/>
  <c r="GP77" i="1" s="1"/>
  <c r="GA70" i="1"/>
  <c r="GE70" i="1" s="1"/>
  <c r="GP70" i="1" s="1"/>
  <c r="GA71" i="1"/>
  <c r="GE71" i="1" s="1"/>
  <c r="GP71" i="1" s="1"/>
  <c r="GA69" i="1"/>
  <c r="GE69" i="1" s="1"/>
  <c r="GP69" i="1" s="1"/>
  <c r="GA59" i="1"/>
  <c r="GE59" i="1" s="1"/>
  <c r="GP59" i="1" s="1"/>
  <c r="GA53" i="1"/>
  <c r="GE53" i="1" s="1"/>
  <c r="GP53" i="1" s="1"/>
  <c r="GA50" i="1"/>
  <c r="GE50" i="1" s="1"/>
  <c r="GP50" i="1" s="1"/>
  <c r="GA33" i="1"/>
  <c r="GE33" i="1" s="1"/>
  <c r="GP33" i="1" s="1"/>
  <c r="GA86" i="1"/>
  <c r="GE86" i="1" s="1"/>
  <c r="GP86" i="1" s="1"/>
  <c r="GA88" i="1"/>
  <c r="GE88" i="1" s="1"/>
  <c r="GP88" i="1" s="1"/>
  <c r="GA81" i="1"/>
  <c r="GE81" i="1" s="1"/>
  <c r="GP81" i="1" s="1"/>
  <c r="GA82" i="1"/>
  <c r="GE82" i="1" s="1"/>
  <c r="GP82" i="1" s="1"/>
  <c r="GA37" i="1"/>
  <c r="GE37" i="1" s="1"/>
  <c r="GP37" i="1" s="1"/>
  <c r="GA79" i="1"/>
  <c r="GE79" i="1" s="1"/>
  <c r="GP79" i="1" s="1"/>
  <c r="GA80" i="1"/>
  <c r="GE80" i="1" s="1"/>
  <c r="GP80" i="1" s="1"/>
  <c r="GA90" i="1"/>
  <c r="GE90" i="1" s="1"/>
  <c r="GP90" i="1" s="1"/>
  <c r="GA75" i="1"/>
  <c r="GE75" i="1" s="1"/>
  <c r="GP75" i="1" s="1"/>
  <c r="GA78" i="1"/>
  <c r="GE78" i="1" s="1"/>
  <c r="GP78" i="1" s="1"/>
  <c r="GA31" i="1"/>
  <c r="GE31" i="1" s="1"/>
  <c r="GP31" i="1" s="1"/>
  <c r="GA16" i="1"/>
  <c r="GE16" i="1" s="1"/>
  <c r="GP16" i="1" s="1"/>
  <c r="GA42" i="1"/>
  <c r="GE42" i="1" s="1"/>
  <c r="GP42" i="1" s="1"/>
  <c r="GA44" i="1"/>
  <c r="GE44" i="1" s="1"/>
  <c r="GP44" i="1" s="1"/>
  <c r="GA63" i="1"/>
  <c r="GE63" i="1" s="1"/>
  <c r="GP63" i="1" s="1"/>
  <c r="GA62" i="1"/>
  <c r="GE62" i="1" s="1"/>
  <c r="GP62" i="1" s="1"/>
  <c r="GA32" i="1"/>
  <c r="GE32" i="1" s="1"/>
  <c r="GP32" i="1" s="1"/>
  <c r="GA34" i="1"/>
  <c r="GE34" i="1" s="1"/>
  <c r="GP34" i="1" s="1"/>
  <c r="GA35" i="1"/>
  <c r="GE35" i="1" s="1"/>
  <c r="GP35" i="1" s="1"/>
  <c r="GA57" i="1"/>
  <c r="GE57" i="1" s="1"/>
  <c r="GP57" i="1" s="1"/>
  <c r="GA56" i="1"/>
  <c r="GE56" i="1" s="1"/>
  <c r="GP56" i="1" s="1"/>
  <c r="GA26" i="1"/>
  <c r="GE26" i="1" s="1"/>
  <c r="GP26" i="1" s="1"/>
  <c r="GA43" i="1"/>
  <c r="GE43" i="1" s="1"/>
  <c r="GP43" i="1" s="1"/>
  <c r="GA67" i="1"/>
  <c r="GE67" i="1" s="1"/>
  <c r="GP67" i="1" s="1"/>
  <c r="GA74" i="1"/>
  <c r="GE74" i="1" s="1"/>
  <c r="GP74" i="1" s="1"/>
  <c r="GA41" i="1"/>
  <c r="GE41" i="1" s="1"/>
  <c r="GP41" i="1" s="1"/>
  <c r="GA66" i="1"/>
  <c r="GE66" i="1" s="1"/>
  <c r="GP66" i="1" s="1"/>
  <c r="GA54" i="1"/>
  <c r="GE54" i="1" s="1"/>
  <c r="GP54" i="1" s="1"/>
  <c r="GA65" i="1"/>
  <c r="GE65" i="1" s="1"/>
  <c r="GP65" i="1" s="1"/>
  <c r="GA55" i="1"/>
  <c r="GE55" i="1" s="1"/>
  <c r="GP55" i="1" s="1"/>
  <c r="GA24" i="1"/>
  <c r="GE24" i="1" s="1"/>
  <c r="GP24" i="1" s="1"/>
  <c r="GA72" i="1"/>
  <c r="GE72" i="1" s="1"/>
  <c r="GP72" i="1" s="1"/>
  <c r="GA47" i="1"/>
  <c r="GE47" i="1" s="1"/>
  <c r="GP47" i="1" s="1"/>
  <c r="GA49" i="1"/>
  <c r="GE49" i="1" s="1"/>
  <c r="GP49" i="1" s="1"/>
  <c r="GA20" i="1"/>
  <c r="GE20" i="1" s="1"/>
  <c r="GP20" i="1" s="1"/>
  <c r="GA76" i="1"/>
  <c r="GE76" i="1" s="1"/>
  <c r="GP76" i="1" s="1"/>
  <c r="GA36" i="1"/>
  <c r="GE36" i="1" s="1"/>
  <c r="GP36" i="1" s="1"/>
  <c r="GA28" i="1"/>
  <c r="GE28" i="1" s="1"/>
  <c r="GP28" i="1" s="1"/>
  <c r="GA92" i="1"/>
  <c r="GE92" i="1" s="1"/>
  <c r="GP92" i="1" s="1"/>
  <c r="GA91" i="1"/>
  <c r="GE91" i="1" s="1"/>
  <c r="GP91" i="1" s="1"/>
  <c r="GA38" i="1"/>
  <c r="GE38" i="1" s="1"/>
  <c r="GP38" i="1" s="1"/>
  <c r="GA84" i="1"/>
  <c r="GE84" i="1" s="1"/>
  <c r="GP84" i="1" s="1"/>
  <c r="GA89" i="1"/>
  <c r="GE89" i="1" s="1"/>
  <c r="GP89" i="1" s="1"/>
  <c r="GA39" i="1"/>
  <c r="GE39" i="1" s="1"/>
  <c r="GP39" i="1" s="1"/>
  <c r="GA85" i="1"/>
  <c r="GE85" i="1" s="1"/>
  <c r="GP85" i="1" s="1"/>
  <c r="GA40" i="1"/>
  <c r="GE40" i="1" s="1"/>
  <c r="GP40" i="1" s="1"/>
  <c r="GA83" i="1"/>
  <c r="GE83" i="1" s="1"/>
  <c r="GP83" i="1" s="1"/>
  <c r="GA22" i="1"/>
  <c r="GE22" i="1" s="1"/>
  <c r="GP22" i="1" s="1"/>
  <c r="GA27" i="1"/>
  <c r="GE27" i="1" s="1"/>
  <c r="GP27" i="1" s="1"/>
  <c r="GA29" i="1"/>
  <c r="GE29" i="1" s="1"/>
  <c r="GP29" i="1" s="1"/>
  <c r="GA30" i="1"/>
  <c r="GE30" i="1" s="1"/>
  <c r="GP30" i="1" s="1"/>
  <c r="EO6" i="1"/>
  <c r="EO7" i="1"/>
  <c r="EO3" i="1"/>
  <c r="ES2" i="1"/>
  <c r="ET2" i="1" s="1"/>
  <c r="FE2" i="1" s="1"/>
  <c r="FG15" i="1" s="1"/>
  <c r="FK15" i="1" s="1"/>
  <c r="FV15" i="1" s="1"/>
  <c r="EO4" i="1"/>
  <c r="EO9" i="1"/>
  <c r="EO2" i="1"/>
  <c r="ES4" i="1"/>
  <c r="FN2" i="1"/>
  <c r="FY2" i="1" s="1"/>
  <c r="FM10" i="1"/>
  <c r="EO5" i="1"/>
  <c r="FI10"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A18" i="1" l="1"/>
  <c r="GE18" i="1" s="1"/>
  <c r="GP18" i="1" s="1"/>
  <c r="GA25" i="1"/>
  <c r="GE25" i="1" s="1"/>
  <c r="GP25" i="1" s="1"/>
  <c r="GA21" i="1"/>
  <c r="GE21" i="1" s="1"/>
  <c r="GP21" i="1" s="1"/>
  <c r="GA15" i="1"/>
  <c r="GE15" i="1" s="1"/>
  <c r="GP15" i="1" s="1"/>
  <c r="GA73" i="1"/>
  <c r="GE73" i="1" s="1"/>
  <c r="GP73" i="1" s="1"/>
  <c r="GA46" i="1"/>
  <c r="GE46" i="1" s="1"/>
  <c r="GP46" i="1" s="1"/>
  <c r="GA60" i="1"/>
  <c r="GE60" i="1" s="1"/>
  <c r="GP60" i="1" s="1"/>
  <c r="GA58" i="1"/>
  <c r="GE58" i="1" s="1"/>
  <c r="GP58" i="1" s="1"/>
  <c r="GE14" i="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A13" i="1" l="1"/>
  <c r="GE13" i="1"/>
  <c r="GP14" i="1"/>
  <c r="GP13" i="1" s="1"/>
  <c r="EK8" i="1"/>
  <c r="EM30" i="1" s="1"/>
  <c r="EQ30" i="1" s="1"/>
  <c r="FB30" i="1" s="1"/>
  <c r="EK5" i="1"/>
  <c r="EK4" i="1"/>
  <c r="EM52" i="1"/>
  <c r="EQ52" i="1" s="1"/>
  <c r="FB52" i="1" s="1"/>
  <c r="EM23" i="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EQ23" i="1"/>
  <c r="FB23" i="1" s="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<sst xmlns="http://schemas.openxmlformats.org/spreadsheetml/2006/main" count="4860" uniqueCount="1276">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</sst>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75">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1.6759999999999999</v>
          </cell>
          <cell r="C2">
            <v>2.6432843000000001E-2</v>
          </cell>
          <cell r="D2">
            <v>-3.5671819262800002E-3</v>
          </cell>
          <cell r="E2">
            <v>-1</v>
          </cell>
        </row>
        <row r="3">
          <cell r="A3" t="str">
            <v>AD</v>
          </cell>
          <cell r="B3">
            <v>0.74450000000000005</v>
          </cell>
          <cell r="C3">
            <v>7.5050000000000004E-3</v>
          </cell>
          <cell r="D3">
            <v>-4.14660246121E-3</v>
          </cell>
          <cell r="E3">
            <v>-1</v>
          </cell>
        </row>
        <row r="4">
          <cell r="A4" t="str">
            <v>AEX</v>
          </cell>
          <cell r="B4">
            <v>446.1</v>
          </cell>
          <cell r="C4">
            <v>5.5732113989999998</v>
          </cell>
          <cell r="D4">
            <v>-8.8869140191099993E-3</v>
          </cell>
          <cell r="E4">
            <v>-1</v>
          </cell>
        </row>
        <row r="5">
          <cell r="A5" t="str">
            <v>BO</v>
          </cell>
          <cell r="B5">
            <v>33.03</v>
          </cell>
          <cell r="C5">
            <v>0.67249999999999999</v>
          </cell>
          <cell r="D5">
            <v>4.2566129522699997E-3</v>
          </cell>
          <cell r="E5">
            <v>1</v>
          </cell>
        </row>
        <row r="6">
          <cell r="A6" t="str">
            <v>BP</v>
          </cell>
          <cell r="B6">
            <v>1.4482999999999999</v>
          </cell>
          <cell r="C6">
            <v>1.295E-2</v>
          </cell>
          <cell r="D6">
            <v>-1.4478764478800001E-3</v>
          </cell>
          <cell r="E6">
            <v>-1</v>
          </cell>
        </row>
        <row r="7">
          <cell r="A7" t="str">
            <v>C</v>
          </cell>
          <cell r="B7">
            <v>426.5</v>
          </cell>
          <cell r="C7">
            <v>8.2125000000000004</v>
          </cell>
          <cell r="D7">
            <v>-1.1014492753600001E-2</v>
          </cell>
          <cell r="E7">
            <v>-1</v>
          </cell>
        </row>
        <row r="8">
          <cell r="A8" t="str">
            <v>CC</v>
          </cell>
          <cell r="B8">
            <v>3094</v>
          </cell>
          <cell r="C8">
            <v>55.061096519499998</v>
          </cell>
          <cell r="D8">
            <v>6.4683053040099996E-4</v>
          </cell>
          <cell r="E8">
            <v>1</v>
          </cell>
        </row>
        <row r="9">
          <cell r="A9" t="str">
            <v>CD</v>
          </cell>
          <cell r="B9">
            <v>0.78680000000000005</v>
          </cell>
          <cell r="C9">
            <v>6.7549999999999997E-3</v>
          </cell>
          <cell r="D9">
            <v>-7.6200152400299995E-4</v>
          </cell>
          <cell r="E9">
            <v>-1</v>
          </cell>
        </row>
        <row r="10">
          <cell r="A10" t="str">
            <v>CGB</v>
          </cell>
          <cell r="B10">
            <v>146.47999999999999</v>
          </cell>
          <cell r="C10">
            <v>0.62500682200000002</v>
          </cell>
          <cell r="D10">
            <v>1.8466589152600001E-3</v>
          </cell>
          <cell r="E10">
            <v>1</v>
          </cell>
        </row>
        <row r="11">
          <cell r="A11" t="str">
            <v>CL</v>
          </cell>
          <cell r="B11">
            <v>50.56</v>
          </cell>
          <cell r="C11">
            <v>1.2175</v>
          </cell>
          <cell r="D11">
            <v>-1.30782744486E-2</v>
          </cell>
          <cell r="E11">
            <v>-1</v>
          </cell>
        </row>
        <row r="12">
          <cell r="A12" t="str">
            <v>CT</v>
          </cell>
          <cell r="B12">
            <v>65.3</v>
          </cell>
          <cell r="C12">
            <v>1.173364439</v>
          </cell>
          <cell r="D12">
            <v>-1.0006064281400001E-2</v>
          </cell>
          <cell r="E12">
            <v>-1</v>
          </cell>
        </row>
        <row r="13">
          <cell r="A13" t="str">
            <v>CU</v>
          </cell>
          <cell r="B13">
            <v>1.1332</v>
          </cell>
          <cell r="C13">
            <v>7.3800000000000003E-3</v>
          </cell>
          <cell r="D13">
            <v>-5.87770857093E-3</v>
          </cell>
          <cell r="E13">
            <v>-1</v>
          </cell>
        </row>
        <row r="14">
          <cell r="A14" t="str">
            <v>DX</v>
          </cell>
          <cell r="B14">
            <v>93.951999999999998</v>
          </cell>
          <cell r="C14">
            <v>0.50934999999999997</v>
          </cell>
          <cell r="D14">
            <v>3.9752083778600003E-3</v>
          </cell>
          <cell r="E14">
            <v>1</v>
          </cell>
        </row>
        <row r="15">
          <cell r="A15" t="str">
            <v>EBL</v>
          </cell>
          <cell r="B15">
            <v>164.55</v>
          </cell>
          <cell r="C15">
            <v>0.57369784749999997</v>
          </cell>
          <cell r="D15">
            <v>1.15599902653E-3</v>
          </cell>
          <cell r="E15">
            <v>1</v>
          </cell>
        </row>
        <row r="16">
          <cell r="A16" t="str">
            <v>EBM</v>
          </cell>
          <cell r="B16">
            <v>132.65</v>
          </cell>
          <cell r="C16">
            <v>0.1392883395</v>
          </cell>
          <cell r="D16">
            <v>3.7707390648599999E-4</v>
          </cell>
          <cell r="E16">
            <v>1</v>
          </cell>
        </row>
        <row r="17">
          <cell r="A17" t="str">
            <v>EBS</v>
          </cell>
          <cell r="B17">
            <v>111.85</v>
          </cell>
          <cell r="C17">
            <v>2.4985925499999999E-2</v>
          </cell>
          <cell r="D17">
            <v>1.3412616801500001E-4</v>
          </cell>
          <cell r="E17">
            <v>1</v>
          </cell>
        </row>
        <row r="18">
          <cell r="A18" t="str">
            <v>ED</v>
          </cell>
          <cell r="B18">
            <v>99.16</v>
          </cell>
          <cell r="C18">
            <v>4.1750000000000002E-2</v>
          </cell>
          <cell r="D18">
            <v>1.00857286939E-4</v>
          </cell>
          <cell r="E18">
            <v>1</v>
          </cell>
        </row>
        <row r="19">
          <cell r="A19" t="str">
            <v>EMD</v>
          </cell>
          <cell r="B19">
            <v>1520</v>
          </cell>
          <cell r="C19">
            <v>16.215</v>
          </cell>
          <cell r="D19">
            <v>-2.8209670012499998E-3</v>
          </cell>
          <cell r="E19">
            <v>-1</v>
          </cell>
        </row>
        <row r="20">
          <cell r="A20" t="str">
            <v>ES</v>
          </cell>
          <cell r="B20">
            <v>2114.25</v>
          </cell>
          <cell r="C20">
            <v>18.850000000000001</v>
          </cell>
          <cell r="D20">
            <v>-1.77053824363E-3</v>
          </cell>
          <cell r="E20">
            <v>-1</v>
          </cell>
        </row>
        <row r="21">
          <cell r="A21" t="str">
            <v>FC</v>
          </cell>
          <cell r="B21">
            <v>147.30000000000001</v>
          </cell>
          <cell r="C21">
            <v>2.82</v>
          </cell>
          <cell r="D21">
            <v>-5.0890585241699998E-4</v>
          </cell>
          <cell r="E21">
            <v>-1</v>
          </cell>
        </row>
        <row r="22">
          <cell r="A22" t="str">
            <v>FCH</v>
          </cell>
          <cell r="B22">
            <v>4401.5</v>
          </cell>
          <cell r="C22">
            <v>55.861333025500002</v>
          </cell>
          <cell r="D22">
            <v>-9.56345634563E-3</v>
          </cell>
          <cell r="E22">
            <v>-1</v>
          </cell>
        </row>
        <row r="23">
          <cell r="A23" t="str">
            <v>FDX</v>
          </cell>
          <cell r="B23">
            <v>10087</v>
          </cell>
          <cell r="C23">
            <v>152.94999999999999</v>
          </cell>
          <cell r="D23">
            <v>-1.1562959333699999E-2</v>
          </cell>
          <cell r="E23">
            <v>-1</v>
          </cell>
        </row>
        <row r="24">
          <cell r="A24" t="str">
            <v>FEI</v>
          </cell>
          <cell r="B24">
            <v>100.28</v>
          </cell>
          <cell r="C24">
            <v>9.75E-3</v>
          </cell>
          <cell r="D24">
            <v>0</v>
          </cell>
          <cell r="E24">
            <v>1</v>
          </cell>
        </row>
        <row r="25">
          <cell r="A25" t="str">
            <v>FFI</v>
          </cell>
          <cell r="B25">
            <v>6229</v>
          </cell>
          <cell r="C25">
            <v>71.275000000000006</v>
          </cell>
          <cell r="D25">
            <v>-1.0091378625300001E-2</v>
          </cell>
          <cell r="E25">
            <v>-1</v>
          </cell>
        </row>
        <row r="26">
          <cell r="A26" t="str">
            <v>FLG</v>
          </cell>
          <cell r="B26">
            <v>124.88</v>
          </cell>
          <cell r="C26">
            <v>0.54568528549999995</v>
          </cell>
          <cell r="D26">
            <v>1.0420841683399999E-3</v>
          </cell>
          <cell r="E26">
            <v>1</v>
          </cell>
        </row>
        <row r="27">
          <cell r="A27" t="str">
            <v>FSS</v>
          </cell>
          <cell r="B27">
            <v>99.46</v>
          </cell>
          <cell r="C27">
            <v>2.35E-2</v>
          </cell>
          <cell r="D27">
            <v>1.0055304173E-4</v>
          </cell>
          <cell r="E27">
            <v>1</v>
          </cell>
        </row>
        <row r="28">
          <cell r="A28" t="str">
            <v>FV</v>
          </cell>
          <cell r="B28">
            <v>120.9375</v>
          </cell>
          <cell r="C28">
            <v>0.29675998549999999</v>
          </cell>
          <cell r="D28">
            <v>8.4049912717400004E-4</v>
          </cell>
          <cell r="E28">
            <v>1</v>
          </cell>
        </row>
        <row r="29">
          <cell r="A29" t="str">
            <v>GC</v>
          </cell>
          <cell r="B29">
            <v>1272.7</v>
          </cell>
          <cell r="C29">
            <v>16.977743095499999</v>
          </cell>
          <cell r="D29">
            <v>8.2389289392399995E-3</v>
          </cell>
          <cell r="E29">
            <v>1</v>
          </cell>
        </row>
        <row r="30">
          <cell r="A30" t="str">
            <v>HCM</v>
          </cell>
          <cell r="B30">
            <v>8798</v>
          </cell>
          <cell r="C30">
            <v>160.60748031399999</v>
          </cell>
          <cell r="D30">
            <v>0</v>
          </cell>
          <cell r="E30">
            <v>0</v>
          </cell>
          <cell r="F30">
            <v>8798</v>
          </cell>
        </row>
        <row r="31">
          <cell r="A31" t="str">
            <v>HG</v>
          </cell>
          <cell r="B31">
            <v>203.9</v>
          </cell>
          <cell r="C31">
            <v>4</v>
          </cell>
          <cell r="D31">
            <v>-1.0914382731E-2</v>
          </cell>
          <cell r="E31">
            <v>-1</v>
          </cell>
        </row>
        <row r="32">
          <cell r="A32" t="str">
            <v>HIC</v>
          </cell>
          <cell r="B32">
            <v>21114</v>
          </cell>
          <cell r="C32">
            <v>298.81921271700003</v>
          </cell>
          <cell r="D32">
            <v>0</v>
          </cell>
          <cell r="E32">
            <v>0</v>
          </cell>
          <cell r="F32">
            <v>21114</v>
          </cell>
        </row>
        <row r="33">
          <cell r="A33" t="str">
            <v>HO</v>
          </cell>
          <cell r="B33">
            <v>1.5511999999999999</v>
          </cell>
          <cell r="C33">
            <v>3.7394999999999998E-2</v>
          </cell>
          <cell r="D33">
            <v>-1.2289079910899999E-2</v>
          </cell>
          <cell r="E33">
            <v>-1</v>
          </cell>
        </row>
        <row r="34">
          <cell r="A34" t="str">
            <v>JY</v>
          </cell>
          <cell r="B34">
            <v>0.93574999999999997</v>
          </cell>
          <cell r="C34">
            <v>8.7075E-3</v>
          </cell>
          <cell r="D34">
            <v>7.4862306828499996E-4</v>
          </cell>
          <cell r="E34">
            <v>1</v>
          </cell>
        </row>
        <row r="35">
          <cell r="A35" t="str">
            <v>KC</v>
          </cell>
          <cell r="B35">
            <v>133.94999999999999</v>
          </cell>
          <cell r="C35">
            <v>3.6475</v>
          </cell>
          <cell r="D35">
            <v>-4.0816326530600001E-2</v>
          </cell>
          <cell r="E35">
            <v>-1</v>
          </cell>
        </row>
        <row r="36">
          <cell r="A36" t="str">
            <v>KW</v>
          </cell>
          <cell r="B36">
            <v>484.25</v>
          </cell>
          <cell r="C36">
            <v>10.475</v>
          </cell>
          <cell r="D36">
            <v>-1.7250126839199999E-2</v>
          </cell>
          <cell r="E36">
            <v>-1</v>
          </cell>
        </row>
        <row r="37">
          <cell r="A37" t="str">
            <v>LB</v>
          </cell>
          <cell r="B37">
            <v>302.7</v>
          </cell>
          <cell r="C37">
            <v>7.125</v>
          </cell>
          <cell r="D37">
            <v>3.4164673727400001E-2</v>
          </cell>
          <cell r="E37">
            <v>1</v>
          </cell>
        </row>
        <row r="38">
          <cell r="A38" t="str">
            <v>LC</v>
          </cell>
          <cell r="B38">
            <v>118.85</v>
          </cell>
          <cell r="C38">
            <v>1.9537500000000001</v>
          </cell>
          <cell r="D38">
            <v>1.0528532322599999E-3</v>
          </cell>
          <cell r="E38">
            <v>1</v>
          </cell>
        </row>
        <row r="39">
          <cell r="A39" t="str">
            <v>LCO</v>
          </cell>
          <cell r="B39">
            <v>51.95</v>
          </cell>
          <cell r="C39">
            <v>1.2435546625</v>
          </cell>
          <cell r="D39">
            <v>-1.06646353076E-2</v>
          </cell>
          <cell r="E39">
            <v>-1</v>
          </cell>
        </row>
        <row r="40">
          <cell r="A40" t="str">
            <v>LGO</v>
          </cell>
          <cell r="B40">
            <v>460.5</v>
          </cell>
          <cell r="C40">
            <v>11.8208309085</v>
          </cell>
          <cell r="D40">
            <v>-8.6114101184100005E-3</v>
          </cell>
          <cell r="E40">
            <v>-1</v>
          </cell>
        </row>
        <row r="41">
          <cell r="A41" t="str">
            <v>LH</v>
          </cell>
          <cell r="B41">
            <v>86.474999999999994</v>
          </cell>
          <cell r="C41">
            <v>1.3483569664999999</v>
          </cell>
          <cell r="D41">
            <v>-9.7337532207299998E-3</v>
          </cell>
          <cell r="E41">
            <v>-1</v>
          </cell>
        </row>
        <row r="42">
          <cell r="A42" t="str">
            <v>LRC</v>
          </cell>
          <cell r="B42">
            <v>1685</v>
          </cell>
          <cell r="C42">
            <v>25.55</v>
          </cell>
          <cell r="D42">
            <v>-7.0713022981699998E-3</v>
          </cell>
          <cell r="E42">
            <v>-1</v>
          </cell>
        </row>
        <row r="43">
          <cell r="A43" t="str">
            <v>LSU</v>
          </cell>
          <cell r="B43">
            <v>528.70000000000005</v>
          </cell>
          <cell r="C43">
            <v>11.095000000000001</v>
          </cell>
          <cell r="D43">
            <v>1.89501610764E-3</v>
          </cell>
          <cell r="E43">
            <v>1</v>
          </cell>
        </row>
        <row r="44">
          <cell r="A44" t="str">
            <v>MEM</v>
          </cell>
          <cell r="B44">
            <v>836.9</v>
          </cell>
          <cell r="C44">
            <v>10.68</v>
          </cell>
          <cell r="D44">
            <v>-1.1224007561400001E-2</v>
          </cell>
          <cell r="E44">
            <v>-1</v>
          </cell>
        </row>
        <row r="45">
          <cell r="A45" t="str">
            <v>MFX</v>
          </cell>
          <cell r="B45">
            <v>8766.6</v>
          </cell>
          <cell r="C45">
            <v>138.97560209400001</v>
          </cell>
          <cell r="D45">
            <v>-4.9262202043099997E-3</v>
          </cell>
          <cell r="E45">
            <v>-1</v>
          </cell>
        </row>
        <row r="46">
          <cell r="A46" t="str">
            <v>MP</v>
          </cell>
          <cell r="B46">
            <v>5.4769999999999999E-2</v>
          </cell>
          <cell r="C46">
            <v>5.8350000000000003E-4</v>
          </cell>
          <cell r="D46">
            <v>-8.3288068078900008E-3</v>
          </cell>
          <cell r="E46">
            <v>-1</v>
          </cell>
        </row>
        <row r="47">
          <cell r="A47" t="str">
            <v>MW</v>
          </cell>
          <cell r="B47">
            <v>554</v>
          </cell>
          <cell r="C47">
            <v>8.4375</v>
          </cell>
          <cell r="D47">
            <v>-2.7002700270000002E-3</v>
          </cell>
          <cell r="E47">
            <v>-1</v>
          </cell>
        </row>
        <row r="48">
          <cell r="A48" t="str">
            <v>NE</v>
          </cell>
          <cell r="B48">
            <v>0.71350000000000002</v>
          </cell>
          <cell r="C48">
            <v>7.2350000000000001E-3</v>
          </cell>
          <cell r="D48">
            <v>1.69612314709E-2</v>
          </cell>
          <cell r="E48">
            <v>1</v>
          </cell>
        </row>
        <row r="49">
          <cell r="A49" t="str">
            <v>NG</v>
          </cell>
          <cell r="B49">
            <v>2.617</v>
          </cell>
          <cell r="C49">
            <v>7.9299999999999995E-2</v>
          </cell>
          <cell r="D49">
            <v>6.03727714749E-2</v>
          </cell>
          <cell r="E49">
            <v>1</v>
          </cell>
        </row>
        <row r="50">
          <cell r="A50" t="str">
            <v>NIY</v>
          </cell>
          <cell r="B50">
            <v>16635</v>
          </cell>
          <cell r="C50">
            <v>316.75</v>
          </cell>
          <cell r="D50">
            <v>-1.07047279215E-2</v>
          </cell>
          <cell r="E50">
            <v>-1</v>
          </cell>
        </row>
        <row r="51">
          <cell r="A51" t="str">
            <v>NQ</v>
          </cell>
          <cell r="B51">
            <v>4512</v>
          </cell>
          <cell r="C51">
            <v>47.387500000000003</v>
          </cell>
          <cell r="D51">
            <v>-1.54901526886E-3</v>
          </cell>
          <cell r="E51">
            <v>-1</v>
          </cell>
        </row>
        <row r="52">
          <cell r="A52" t="str">
            <v>O</v>
          </cell>
          <cell r="B52">
            <v>205.25</v>
          </cell>
          <cell r="C52">
            <v>4.75</v>
          </cell>
          <cell r="D52">
            <v>-2.4301336573500001E-3</v>
          </cell>
          <cell r="E52">
            <v>-1</v>
          </cell>
        </row>
        <row r="53">
          <cell r="A53" t="str">
            <v>OJ</v>
          </cell>
          <cell r="B53">
            <v>166.6</v>
          </cell>
          <cell r="C53">
            <v>4.3949999999999996</v>
          </cell>
          <cell r="D53">
            <v>1.39987827145E-2</v>
          </cell>
          <cell r="E53">
            <v>1</v>
          </cell>
        </row>
        <row r="54">
          <cell r="A54" t="str">
            <v>PA</v>
          </cell>
          <cell r="B54">
            <v>560.6</v>
          </cell>
          <cell r="C54">
            <v>15.4654912165</v>
          </cell>
          <cell r="D54">
            <v>-1.0691375623699999E-3</v>
          </cell>
          <cell r="E54">
            <v>-1</v>
          </cell>
        </row>
        <row r="55">
          <cell r="A55" t="str">
            <v>PL</v>
          </cell>
          <cell r="B55">
            <v>1003.8</v>
          </cell>
          <cell r="C55">
            <v>20.92</v>
          </cell>
          <cell r="D55">
            <v>-8.1027667984199993E-3</v>
          </cell>
          <cell r="E55">
            <v>-1</v>
          </cell>
        </row>
        <row r="56">
          <cell r="A56" t="str">
            <v>RB</v>
          </cell>
          <cell r="B56">
            <v>1.6186</v>
          </cell>
          <cell r="C56">
            <v>4.1834999999999997E-2</v>
          </cell>
          <cell r="D56">
            <v>-7.4083220150600001E-4</v>
          </cell>
          <cell r="E56">
            <v>-1</v>
          </cell>
        </row>
        <row r="57">
          <cell r="A57" t="str">
            <v>RR</v>
          </cell>
          <cell r="B57">
            <v>11.32</v>
          </cell>
          <cell r="C57">
            <v>0.28875000000000001</v>
          </cell>
          <cell r="D57">
            <v>-1.8213356461400002E-2</v>
          </cell>
          <cell r="E57">
            <v>-1</v>
          </cell>
        </row>
        <row r="58">
          <cell r="A58" t="str">
            <v>RS</v>
          </cell>
          <cell r="B58">
            <v>526.1</v>
          </cell>
          <cell r="C58">
            <v>8.9405704885000006</v>
          </cell>
          <cell r="D58">
            <v>-5.6700056700100003E-3</v>
          </cell>
          <cell r="E58">
            <v>-1</v>
          </cell>
        </row>
        <row r="59">
          <cell r="A59" t="str">
            <v>S</v>
          </cell>
          <cell r="B59">
            <v>1152.75</v>
          </cell>
          <cell r="C59">
            <v>25.814038583999999</v>
          </cell>
          <cell r="D59">
            <v>-1.4858841047499999E-3</v>
          </cell>
          <cell r="E59">
            <v>-1</v>
          </cell>
        </row>
        <row r="60">
          <cell r="A60" t="str">
            <v>SB</v>
          </cell>
          <cell r="B60">
            <v>19.8</v>
          </cell>
          <cell r="C60">
            <v>0.54581183050000004</v>
          </cell>
          <cell r="D60">
            <v>7.1210579857599998E-3</v>
          </cell>
          <cell r="E60">
            <v>1</v>
          </cell>
        </row>
        <row r="61">
          <cell r="A61" t="str">
            <v>SF</v>
          </cell>
          <cell r="B61">
            <v>1.0386</v>
          </cell>
          <cell r="C61">
            <v>6.8100000000000001E-3</v>
          </cell>
          <cell r="D61">
            <v>-4.0276179516699996E-3</v>
          </cell>
          <cell r="E61">
            <v>-1</v>
          </cell>
        </row>
        <row r="62">
          <cell r="A62" t="str">
            <v>SI</v>
          </cell>
          <cell r="B62">
            <v>1726.8</v>
          </cell>
          <cell r="C62">
            <v>33.805</v>
          </cell>
          <cell r="D62">
            <v>1.6661760376799999E-2</v>
          </cell>
          <cell r="E62">
            <v>1</v>
          </cell>
        </row>
        <row r="63">
          <cell r="A63" t="str">
            <v>SIN</v>
          </cell>
          <cell r="B63">
            <v>8225</v>
          </cell>
          <cell r="C63">
            <v>90.8882040405</v>
          </cell>
          <cell r="D63">
            <v>-7.1221632061800001E-3</v>
          </cell>
          <cell r="E63">
            <v>-1</v>
          </cell>
        </row>
        <row r="64">
          <cell r="A64" t="str">
            <v>SJB</v>
          </cell>
          <cell r="B64">
            <v>152.12</v>
          </cell>
          <cell r="C64">
            <v>0.179395738</v>
          </cell>
          <cell r="D64">
            <v>1.31648235914E-3</v>
          </cell>
          <cell r="E64">
            <v>1</v>
          </cell>
        </row>
        <row r="65">
          <cell r="A65" t="str">
            <v>SM</v>
          </cell>
          <cell r="B65">
            <v>413.5</v>
          </cell>
          <cell r="C65">
            <v>12.755000000000001</v>
          </cell>
          <cell r="D65">
            <v>-8.6310237353199992E-3</v>
          </cell>
          <cell r="E65">
            <v>-1</v>
          </cell>
        </row>
        <row r="66">
          <cell r="A66" t="str">
            <v>SMI</v>
          </cell>
          <cell r="B66">
            <v>8068</v>
          </cell>
          <cell r="C66">
            <v>86.95</v>
          </cell>
          <cell r="D66">
            <v>-7.3818897637800002E-3</v>
          </cell>
          <cell r="E66">
            <v>-1</v>
          </cell>
        </row>
        <row r="67">
          <cell r="A67" t="str">
            <v>SSG</v>
          </cell>
          <cell r="B67">
            <v>317.89999999999998</v>
          </cell>
          <cell r="C67">
            <v>4.0128672334999997</v>
          </cell>
          <cell r="D67">
            <v>-1.2566760917399999E-3</v>
          </cell>
          <cell r="E67">
            <v>-1</v>
          </cell>
        </row>
        <row r="68">
          <cell r="A68" t="str">
            <v>STW</v>
          </cell>
          <cell r="B68">
            <v>321.10000000000002</v>
          </cell>
          <cell r="C68">
            <v>4.3568141450000004</v>
          </cell>
          <cell r="D68">
            <v>0</v>
          </cell>
          <cell r="E68">
            <v>0</v>
          </cell>
          <cell r="F68">
            <v>321.10000000000002</v>
          </cell>
        </row>
        <row r="69">
          <cell r="A69" t="str">
            <v>SXE</v>
          </cell>
          <cell r="B69">
            <v>2988</v>
          </cell>
          <cell r="C69">
            <v>44.55</v>
          </cell>
          <cell r="D69">
            <v>-8.6264100862600002E-3</v>
          </cell>
          <cell r="E69">
            <v>-1</v>
          </cell>
        </row>
        <row r="70">
          <cell r="A70" t="str">
            <v>TF</v>
          </cell>
          <cell r="B70">
            <v>1179.5999999999999</v>
          </cell>
          <cell r="C70">
            <v>15.05</v>
          </cell>
          <cell r="D70">
            <v>-7.6554218894600004E-3</v>
          </cell>
          <cell r="E70">
            <v>-1</v>
          </cell>
        </row>
        <row r="71">
          <cell r="A71" t="str">
            <v>TU</v>
          </cell>
          <cell r="B71">
            <v>109.2265625</v>
          </cell>
          <cell r="C71">
            <v>0.10422991149999999</v>
          </cell>
          <cell r="D71">
            <v>3.5775615340600002E-4</v>
          </cell>
          <cell r="E71">
            <v>1</v>
          </cell>
        </row>
        <row r="72">
          <cell r="A72" t="str">
            <v>TY</v>
          </cell>
          <cell r="B72">
            <v>131.09375</v>
          </cell>
          <cell r="C72">
            <v>0.4685756365</v>
          </cell>
          <cell r="D72">
            <v>1.43232275006E-3</v>
          </cell>
          <cell r="E72">
            <v>1</v>
          </cell>
        </row>
        <row r="73">
          <cell r="A73" t="str">
            <v>US</v>
          </cell>
          <cell r="B73">
            <v>167.53125</v>
          </cell>
          <cell r="C73">
            <v>1.2803935675</v>
          </cell>
          <cell r="D73">
            <v>4.1206218392999998E-3</v>
          </cell>
          <cell r="E73">
            <v>1</v>
          </cell>
        </row>
        <row r="74">
          <cell r="A74" t="str">
            <v>VX</v>
          </cell>
          <cell r="B74">
            <v>17.175000000000001</v>
          </cell>
          <cell r="C74">
            <v>0.94333096650000003</v>
          </cell>
          <cell r="D74">
            <v>1.77777777778E-2</v>
          </cell>
          <cell r="E74">
            <v>1</v>
          </cell>
        </row>
        <row r="75">
          <cell r="A75" t="str">
            <v>W</v>
          </cell>
          <cell r="B75">
            <v>510.25</v>
          </cell>
          <cell r="C75">
            <v>12.175000000000001</v>
          </cell>
          <cell r="D75">
            <v>-1.7805582290699999E-2</v>
          </cell>
          <cell r="E75">
            <v>-1</v>
          </cell>
        </row>
        <row r="76">
          <cell r="A76" t="str">
            <v>YA</v>
          </cell>
          <cell r="B76">
            <v>5362</v>
          </cell>
          <cell r="C76">
            <v>61.35</v>
          </cell>
          <cell r="D76">
            <v>-2.2329735764800001E-3</v>
          </cell>
          <cell r="E76">
            <v>-1</v>
          </cell>
        </row>
        <row r="77">
          <cell r="A77" t="str">
            <v>YB</v>
          </cell>
          <cell r="B77">
            <v>98.09</v>
          </cell>
          <cell r="C77">
            <v>3.6499999999999998E-2</v>
          </cell>
          <cell r="D77">
            <v>1.01957585644E-4</v>
          </cell>
          <cell r="E77">
            <v>1</v>
          </cell>
        </row>
        <row r="78">
          <cell r="A78" t="str">
            <v>YM</v>
          </cell>
          <cell r="B78">
            <v>17973</v>
          </cell>
          <cell r="C78">
            <v>161.85</v>
          </cell>
          <cell r="D78">
            <v>-1.2225618227300001E-3</v>
          </cell>
          <cell r="E78">
            <v>-1</v>
          </cell>
        </row>
        <row r="79">
          <cell r="A79" t="str">
            <v>YT2</v>
          </cell>
          <cell r="B79">
            <v>98.444999999999993</v>
          </cell>
          <cell r="C79">
            <v>5.8749999999999997E-2</v>
          </cell>
          <cell r="D79">
            <v>1.5239256324300001E-4</v>
          </cell>
          <cell r="E79">
            <v>1</v>
          </cell>
        </row>
        <row r="80">
          <cell r="A80" t="str">
            <v>YT3</v>
          </cell>
          <cell r="B80">
            <v>97.906999999999996</v>
          </cell>
          <cell r="C80">
            <v>6.3899999999999998E-2</v>
          </cell>
          <cell r="D80">
            <v>5.8252427184500002E-4</v>
          </cell>
          <cell r="E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2" sqref="A12"/>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42533</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C12" t="s">
        <v>1237</v>
      </c>
    </row>
    <row r="13" spans="1:4" x14ac:dyDescent="0.25">
      <c r="C13" t="s">
        <v>1259</v>
      </c>
    </row>
    <row r="14" spans="1:4" x14ac:dyDescent="0.25">
      <c r="C14" t="s">
        <v>1247</v>
      </c>
    </row>
    <row r="15" spans="1:4" x14ac:dyDescent="0.25">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P123"/>
  <sheetViews>
    <sheetView tabSelected="1" zoomScale="85" zoomScaleNormal="85" workbookViewId="0">
      <pane xSplit="47" ySplit="12" topLeftCell="GE13" activePane="bottomRight" state="frozen"/>
      <selection pane="topRight" activeCell="BZ1" sqref="BZ1"/>
      <selection pane="bottomLeft" activeCell="A2" sqref="A2"/>
      <selection pane="bottomRight" activeCell="FH44" sqref="FH44"/>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6.140625" bestFit="1" customWidth="1"/>
    <col min="184" max="184" width="9" bestFit="1" customWidth="1"/>
    <col min="185" max="186" width="12.85546875" customWidth="1"/>
    <col min="187" max="187" width="5.5703125" bestFit="1" customWidth="1"/>
    <col min="188" max="188" width="13.7109375" customWidth="1"/>
    <col min="189" max="189" width="13.28515625" customWidth="1"/>
    <col min="190" max="191" width="7.28515625" bestFit="1" customWidth="1"/>
    <col min="192" max="192" width="5.7109375" bestFit="1" customWidth="1"/>
    <col min="193" max="193" width="5.7109375" customWidth="1"/>
    <col min="194" max="194" width="5" bestFit="1" customWidth="1"/>
    <col min="195" max="195" width="14.28515625" bestFit="1" customWidth="1"/>
    <col min="196" max="198" width="10.7109375" style="198" customWidth="1"/>
  </cols>
  <sheetData>
    <row r="1" spans="1:198"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09"/>
      <c r="GB1" s="209">
        <f>FY12</f>
        <v>20160610</v>
      </c>
      <c r="GC1" s="209" t="s">
        <v>1226</v>
      </c>
      <c r="GD1" s="209"/>
      <c r="GE1" s="209"/>
      <c r="GF1" s="209" t="str">
        <f>FZ12</f>
        <v>SEA1</v>
      </c>
      <c r="GG1" s="209" t="s">
        <v>1226</v>
      </c>
      <c r="GH1" s="209" t="s">
        <v>1250</v>
      </c>
      <c r="GJ1" s="216" t="s">
        <v>1251</v>
      </c>
      <c r="GK1" s="216" t="s">
        <v>1252</v>
      </c>
      <c r="GL1" s="216" t="s">
        <v>1253</v>
      </c>
    </row>
    <row r="2" spans="1:198"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2059.6363445428565</v>
      </c>
      <c r="DX2" s="139">
        <f>SUMIF($C$14:$C$92,DS2,DX$14:DX$92)</f>
        <v>7</v>
      </c>
      <c r="DY2" s="205">
        <f>DX2/$C2</f>
        <v>0.875</v>
      </c>
      <c r="DZ2" s="139">
        <f t="shared" ref="DZ2:DZ9" si="3">SUMIF($C$14:$C$92,DS2,EH$14:EH$92)</f>
        <v>8542.8709978393035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-498.99495168886369</v>
      </c>
      <c r="EP2" s="139"/>
      <c r="EQ2" s="139">
        <f>SUMIF($C$14:$C$92,EJ2,EP$14:EP$92)</f>
        <v>3</v>
      </c>
      <c r="ER2" s="205">
        <f>EQ2/$C2</f>
        <v>0.375</v>
      </c>
      <c r="ES2" s="139">
        <f>SUMIF($C$14:$C$92,EJ2,FA$14:FA$92)</f>
        <v>-1641.2945735861895</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-15556.259056479152</v>
      </c>
      <c r="FJ2" s="139"/>
      <c r="FK2" s="139">
        <f>SUMIF($C$14:$C$92,FD2,FJ$14:FJ$92)</f>
        <v>2</v>
      </c>
      <c r="FL2" s="205">
        <f>FK2/$C2</f>
        <v>0.25</v>
      </c>
      <c r="FM2" s="139">
        <f>SUMIF($C$14:$C$92,FD2,FU$14:FU$92)</f>
        <v>-13176.259056479546</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A2" s="139">
        <f t="shared" ref="GA2:GA9" si="21">SUMIF($C$14:$C$92,FX2,GC$14:GC$92)</f>
        <v>8</v>
      </c>
      <c r="GB2" s="205">
        <f t="shared" ref="GB2:GB10" si="22">GA2/$C2</f>
        <v>1</v>
      </c>
      <c r="GC2" s="139">
        <f t="shared" ref="GC2:GC9" si="23">SUMIF($C$14:$C$92,FX2,GN$14:GN$92)</f>
        <v>0</v>
      </c>
      <c r="GD2" s="139"/>
      <c r="GE2" s="139">
        <f>SUMIF($C$14:$C$92,FX2,GD$14:GD$92)</f>
        <v>0</v>
      </c>
      <c r="GF2" s="205">
        <f>GE2/$C2</f>
        <v>0</v>
      </c>
      <c r="GG2" s="139">
        <f>SUMIF($C$14:$C$92,FX2,GO$14:GO$92)</f>
        <v>0</v>
      </c>
      <c r="GH2" t="str">
        <f>IF(AND(GF2&lt;0.5,GG2&lt;0),"inverted","normal")</f>
        <v>normal</v>
      </c>
      <c r="GJ2">
        <f t="shared" ref="GJ2:GJ9" si="24">SUMIFS(GB$14:GB$92,GB$14:GB$92,1,$C$14:$C$92,FX2)</f>
        <v>0</v>
      </c>
      <c r="GK2">
        <f t="shared" ref="GK2:GK9" si="25">ABS(SUMIFS(GB$14:GB$92,GB$14:GB$92,-1,$C$14:$C$92,FX2))</f>
        <v>0</v>
      </c>
      <c r="GL2">
        <f t="shared" ref="GL2:GL10" si="26">GJ2+GK2</f>
        <v>0</v>
      </c>
    </row>
    <row r="3" spans="1:198" outlineLevel="1" x14ac:dyDescent="0.25">
      <c r="A3" s="1" t="s">
        <v>293</v>
      </c>
      <c r="C3">
        <f t="shared" ref="C3:C9" si="27">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6669.2147338941668</v>
      </c>
      <c r="DX3" s="139">
        <f t="shared" ref="DX3:DX9" si="28">SUMIF($C$14:$C$92,DS3,DX$14:DX$92)</f>
        <v>2</v>
      </c>
      <c r="DY3" s="205">
        <f t="shared" ref="DY3:DY9" si="29">DX3/$C3</f>
        <v>0.2857142857142857</v>
      </c>
      <c r="DZ3" s="139">
        <f t="shared" si="3"/>
        <v>-6018.877130193323</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1185.3614930373867</v>
      </c>
      <c r="EP3" s="139"/>
      <c r="EQ3" s="139">
        <f t="shared" ref="EQ3:EQ9" si="30">SUMIF($C$14:$C$92,EJ3,EP$14:EP$92)</f>
        <v>4</v>
      </c>
      <c r="ER3" s="205">
        <f t="shared" ref="ER3:ER9" si="31">EQ3/$C3</f>
        <v>0.5714285714285714</v>
      </c>
      <c r="ES3" s="139">
        <f t="shared" ref="ES3:ES9" si="32">SUMIF($C$14:$C$92,EJ3,FA$14:FA$92)</f>
        <v>-2771.5832368485085</v>
      </c>
      <c r="ET3" t="str">
        <f t="shared" ref="ET3:ET9" si="33">IF(AND(ER3&lt;0.5,ES3&lt;0),"inverted","normal")</f>
        <v>normal</v>
      </c>
      <c r="EV3">
        <f t="shared" si="12"/>
        <v>1</v>
      </c>
      <c r="EW3">
        <f t="shared" si="13"/>
        <v>6</v>
      </c>
      <c r="EX3">
        <f t="shared" si="14"/>
        <v>7</v>
      </c>
      <c r="FD3" s="1" t="s">
        <v>293</v>
      </c>
      <c r="FE3" t="str">
        <f t="shared" ref="FE3:FE9" si="34">ET3</f>
        <v>normal</v>
      </c>
      <c r="FG3" s="139">
        <f t="shared" si="15"/>
        <v>3</v>
      </c>
      <c r="FH3" s="205">
        <f t="shared" si="16"/>
        <v>0.42857142857142855</v>
      </c>
      <c r="FI3" s="139">
        <f t="shared" si="17"/>
        <v>-972.77359339957911</v>
      </c>
      <c r="FJ3" s="139"/>
      <c r="FK3" s="139">
        <f t="shared" ref="FK3:FK4" si="35">SUMIF($C$14:$C$92,FD3,FJ$14:FJ$92)</f>
        <v>5</v>
      </c>
      <c r="FL3" s="205">
        <f t="shared" ref="FL3:FL7" si="36">FK3/$C3</f>
        <v>0.7142857142857143</v>
      </c>
      <c r="FM3" s="139">
        <f t="shared" ref="FM3:FM9" si="37">SUMIF($C$14:$C$92,FD3,FU$14:FU$92)</f>
        <v>7944.0264066072341</v>
      </c>
      <c r="FN3" t="str">
        <f t="shared" ref="FN3:FN9" si="38">IF(AND(FL3&lt;0.5,FM3&lt;0),"inverted","normal")</f>
        <v>normal</v>
      </c>
      <c r="FP3">
        <f t="shared" si="18"/>
        <v>0</v>
      </c>
      <c r="FQ3">
        <f t="shared" si="19"/>
        <v>7</v>
      </c>
      <c r="FR3">
        <f t="shared" si="20"/>
        <v>7</v>
      </c>
      <c r="FX3" s="1" t="s">
        <v>293</v>
      </c>
      <c r="FY3" t="str">
        <f t="shared" ref="FY3:FY9" si="39">FN3</f>
        <v>normal</v>
      </c>
      <c r="GA3" s="139">
        <f t="shared" si="21"/>
        <v>7</v>
      </c>
      <c r="GB3" s="205">
        <f t="shared" si="22"/>
        <v>1</v>
      </c>
      <c r="GC3" s="139">
        <f t="shared" si="23"/>
        <v>0</v>
      </c>
      <c r="GD3" s="139"/>
      <c r="GE3" s="139">
        <f t="shared" ref="GE3:GE4" si="40">SUMIF($C$14:$C$92,FX3,GD$14:GD$92)</f>
        <v>0</v>
      </c>
      <c r="GF3" s="205">
        <f t="shared" ref="GF3:GF7" si="41">GE3/$C3</f>
        <v>0</v>
      </c>
      <c r="GG3" s="139">
        <f t="shared" ref="GG3:GG9" si="42">SUMIF($C$14:$C$92,FX3,GO$14:GO$92)</f>
        <v>0</v>
      </c>
      <c r="GH3" t="str">
        <f t="shared" ref="GH3:GH9" si="43">IF(AND(GF3&lt;0.5,GG3&lt;0),"inverted","normal")</f>
        <v>normal</v>
      </c>
      <c r="GJ3">
        <f t="shared" si="24"/>
        <v>0</v>
      </c>
      <c r="GK3">
        <f t="shared" si="25"/>
        <v>0</v>
      </c>
      <c r="GL3">
        <f t="shared" si="26"/>
        <v>0</v>
      </c>
    </row>
    <row r="4" spans="1:198" outlineLevel="1" x14ac:dyDescent="0.25">
      <c r="A4" s="1" t="s">
        <v>302</v>
      </c>
      <c r="C4">
        <f t="shared" si="27"/>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624.76586184808093</v>
      </c>
      <c r="DX4" s="139">
        <f t="shared" si="28"/>
        <v>3</v>
      </c>
      <c r="DY4" s="205">
        <f t="shared" si="29"/>
        <v>0.3</v>
      </c>
      <c r="DZ4" s="139">
        <f t="shared" si="3"/>
        <v>-7335.059816267164</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-6874.4209279336683</v>
      </c>
      <c r="EP4" s="139"/>
      <c r="EQ4" s="139">
        <f t="shared" si="30"/>
        <v>5</v>
      </c>
      <c r="ER4" s="205">
        <f t="shared" si="31"/>
        <v>0.5</v>
      </c>
      <c r="ES4" s="139">
        <f t="shared" si="32"/>
        <v>-1199.7439255841809</v>
      </c>
      <c r="ET4" t="str">
        <f t="shared" si="33"/>
        <v>normal</v>
      </c>
      <c r="EV4">
        <f t="shared" si="12"/>
        <v>1</v>
      </c>
      <c r="EW4">
        <f t="shared" si="13"/>
        <v>9</v>
      </c>
      <c r="EX4">
        <f t="shared" si="14"/>
        <v>10</v>
      </c>
      <c r="FD4" s="1" t="s">
        <v>302</v>
      </c>
      <c r="FE4" t="str">
        <f t="shared" si="34"/>
        <v>normal</v>
      </c>
      <c r="FG4" s="139">
        <f t="shared" si="15"/>
        <v>5</v>
      </c>
      <c r="FH4" s="205">
        <f t="shared" si="16"/>
        <v>0.5</v>
      </c>
      <c r="FI4" s="139">
        <f t="shared" si="17"/>
        <v>-2161.0217090583478</v>
      </c>
      <c r="FJ4" s="139"/>
      <c r="FK4" s="139">
        <f t="shared" si="35"/>
        <v>5</v>
      </c>
      <c r="FL4" s="205">
        <f t="shared" si="36"/>
        <v>0.5</v>
      </c>
      <c r="FM4" s="139">
        <f t="shared" si="37"/>
        <v>2418.9782909385731</v>
      </c>
      <c r="FN4" t="str">
        <f t="shared" si="38"/>
        <v>normal</v>
      </c>
      <c r="FP4">
        <f t="shared" si="18"/>
        <v>3</v>
      </c>
      <c r="FQ4">
        <f t="shared" si="19"/>
        <v>7</v>
      </c>
      <c r="FR4">
        <f t="shared" si="20"/>
        <v>10</v>
      </c>
      <c r="FX4" s="1" t="s">
        <v>302</v>
      </c>
      <c r="FY4" t="str">
        <f t="shared" si="39"/>
        <v>normal</v>
      </c>
      <c r="GA4" s="139">
        <f t="shared" si="21"/>
        <v>10</v>
      </c>
      <c r="GB4" s="205">
        <f t="shared" si="22"/>
        <v>1</v>
      </c>
      <c r="GC4" s="139">
        <f t="shared" si="23"/>
        <v>0</v>
      </c>
      <c r="GD4" s="139"/>
      <c r="GE4" s="139">
        <f t="shared" si="40"/>
        <v>0</v>
      </c>
      <c r="GF4" s="205">
        <f t="shared" si="41"/>
        <v>0</v>
      </c>
      <c r="GG4" s="139">
        <f t="shared" si="42"/>
        <v>0</v>
      </c>
      <c r="GH4" t="str">
        <f t="shared" si="43"/>
        <v>normal</v>
      </c>
      <c r="GJ4">
        <f t="shared" si="24"/>
        <v>0</v>
      </c>
      <c r="GK4">
        <f t="shared" si="25"/>
        <v>0</v>
      </c>
      <c r="GL4">
        <f t="shared" si="26"/>
        <v>0</v>
      </c>
    </row>
    <row r="5" spans="1:198" outlineLevel="1" x14ac:dyDescent="0.25">
      <c r="A5" s="1" t="s">
        <v>299</v>
      </c>
      <c r="C5">
        <f t="shared" si="27"/>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5691.4019699065529</v>
      </c>
      <c r="DX5" s="139">
        <f t="shared" si="28"/>
        <v>9</v>
      </c>
      <c r="DY5" s="205">
        <f t="shared" si="29"/>
        <v>0.40909090909090912</v>
      </c>
      <c r="DZ5" s="139">
        <f t="shared" si="3"/>
        <v>707.2081256929215</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-5400.6056355268975</v>
      </c>
      <c r="EP5" s="139"/>
      <c r="EQ5" s="139">
        <f>SUMIF($C$14:$C$92,EJ5,EP$14:EP$92)</f>
        <v>15</v>
      </c>
      <c r="ER5" s="205">
        <f t="shared" si="31"/>
        <v>0.68181818181818177</v>
      </c>
      <c r="ES5" s="139">
        <f t="shared" si="32"/>
        <v>9260.4827846019107</v>
      </c>
      <c r="ET5" t="str">
        <f t="shared" si="33"/>
        <v>normal</v>
      </c>
      <c r="EV5">
        <f t="shared" si="12"/>
        <v>2</v>
      </c>
      <c r="EW5">
        <f t="shared" si="13"/>
        <v>17</v>
      </c>
      <c r="EX5">
        <f t="shared" si="14"/>
        <v>19</v>
      </c>
      <c r="FD5" s="1" t="s">
        <v>299</v>
      </c>
      <c r="FE5" t="str">
        <f t="shared" si="34"/>
        <v>normal</v>
      </c>
      <c r="FG5" s="139">
        <f t="shared" si="15"/>
        <v>13</v>
      </c>
      <c r="FH5" s="205">
        <f t="shared" si="16"/>
        <v>0.59090909090909094</v>
      </c>
      <c r="FI5" s="139">
        <f t="shared" si="17"/>
        <v>13392.457706349582</v>
      </c>
      <c r="FJ5" s="139"/>
      <c r="FK5" s="139">
        <f>SUMIF($C$14:$C$92,FD5,FJ$14:FJ$92)</f>
        <v>16</v>
      </c>
      <c r="FL5" s="205">
        <f t="shared" si="36"/>
        <v>0.72727272727272729</v>
      </c>
      <c r="FM5" s="139">
        <f t="shared" si="37"/>
        <v>33050.242882820472</v>
      </c>
      <c r="FN5" t="str">
        <f t="shared" si="38"/>
        <v>normal</v>
      </c>
      <c r="FP5">
        <f t="shared" si="18"/>
        <v>3</v>
      </c>
      <c r="FQ5">
        <f t="shared" si="19"/>
        <v>16</v>
      </c>
      <c r="FR5">
        <f t="shared" si="20"/>
        <v>19</v>
      </c>
      <c r="FX5" s="1" t="s">
        <v>299</v>
      </c>
      <c r="FY5" t="str">
        <f t="shared" si="39"/>
        <v>normal</v>
      </c>
      <c r="GA5" s="139">
        <f t="shared" si="21"/>
        <v>22</v>
      </c>
      <c r="GB5" s="205">
        <f t="shared" si="22"/>
        <v>1</v>
      </c>
      <c r="GC5" s="139">
        <f t="shared" si="23"/>
        <v>0</v>
      </c>
      <c r="GD5" s="139"/>
      <c r="GE5" s="139">
        <f>SUMIF($C$14:$C$92,FX5,GD$14:GD$92)</f>
        <v>0</v>
      </c>
      <c r="GF5" s="205">
        <f t="shared" si="41"/>
        <v>0</v>
      </c>
      <c r="GG5" s="139">
        <f t="shared" si="42"/>
        <v>0</v>
      </c>
      <c r="GH5" t="str">
        <f t="shared" si="43"/>
        <v>normal</v>
      </c>
      <c r="GJ5">
        <f t="shared" si="24"/>
        <v>0</v>
      </c>
      <c r="GK5">
        <f t="shared" si="25"/>
        <v>0</v>
      </c>
      <c r="GL5">
        <f t="shared" si="26"/>
        <v>0</v>
      </c>
    </row>
    <row r="6" spans="1:198" outlineLevel="1" x14ac:dyDescent="0.25">
      <c r="A6" s="1" t="s">
        <v>318</v>
      </c>
      <c r="C6">
        <f t="shared" si="27"/>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-3122.3009006625007</v>
      </c>
      <c r="DX6" s="139">
        <f t="shared" si="28"/>
        <v>2</v>
      </c>
      <c r="DY6" s="205">
        <f t="shared" si="29"/>
        <v>0.66666666666666663</v>
      </c>
      <c r="DZ6" s="139">
        <f t="shared" si="3"/>
        <v>3122.3009006625007</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-1234.0850836657935</v>
      </c>
      <c r="EP6" s="139"/>
      <c r="EQ6" s="139">
        <f t="shared" si="30"/>
        <v>2</v>
      </c>
      <c r="ER6" s="205">
        <f t="shared" si="31"/>
        <v>0.66666666666666663</v>
      </c>
      <c r="ES6" s="139">
        <f t="shared" si="32"/>
        <v>1459.4391075746119</v>
      </c>
      <c r="ET6" t="str">
        <f t="shared" si="33"/>
        <v>normal</v>
      </c>
      <c r="EV6">
        <f t="shared" si="12"/>
        <v>1</v>
      </c>
      <c r="EW6">
        <f t="shared" si="13"/>
        <v>2</v>
      </c>
      <c r="EX6">
        <f t="shared" si="14"/>
        <v>3</v>
      </c>
      <c r="FD6" s="1" t="s">
        <v>318</v>
      </c>
      <c r="FE6" t="str">
        <f t="shared" si="34"/>
        <v>normal</v>
      </c>
      <c r="FG6" s="139">
        <f t="shared" si="15"/>
        <v>2</v>
      </c>
      <c r="FH6" s="205">
        <f t="shared" si="16"/>
        <v>0.66666666666666663</v>
      </c>
      <c r="FI6" s="139">
        <f t="shared" si="17"/>
        <v>-685.00000000331522</v>
      </c>
      <c r="FJ6" s="139"/>
      <c r="FK6" s="139">
        <f t="shared" ref="FK6:FK7" si="44">SUMIF($C$14:$C$92,FD6,FJ$14:FJ$92)</f>
        <v>0</v>
      </c>
      <c r="FL6" s="205">
        <f t="shared" si="36"/>
        <v>0</v>
      </c>
      <c r="FM6" s="139">
        <f t="shared" si="37"/>
        <v>-2914.9999999989764</v>
      </c>
      <c r="FN6" t="str">
        <f t="shared" si="38"/>
        <v>inverted</v>
      </c>
      <c r="FP6">
        <f t="shared" si="18"/>
        <v>1</v>
      </c>
      <c r="FQ6">
        <f t="shared" si="19"/>
        <v>2</v>
      </c>
      <c r="FR6">
        <f t="shared" si="20"/>
        <v>3</v>
      </c>
      <c r="FX6" s="1" t="s">
        <v>318</v>
      </c>
      <c r="FY6" t="str">
        <f t="shared" si="39"/>
        <v>inverted</v>
      </c>
      <c r="GA6" s="139">
        <f t="shared" si="21"/>
        <v>3</v>
      </c>
      <c r="GB6" s="205">
        <f t="shared" si="22"/>
        <v>1</v>
      </c>
      <c r="GC6" s="139">
        <f t="shared" si="23"/>
        <v>0</v>
      </c>
      <c r="GD6" s="139"/>
      <c r="GE6" s="139">
        <f t="shared" ref="GE6:GE7" si="45">SUMIF($C$14:$C$92,FX6,GD$14:GD$92)</f>
        <v>0</v>
      </c>
      <c r="GF6" s="205">
        <f t="shared" si="41"/>
        <v>0</v>
      </c>
      <c r="GG6" s="139">
        <f t="shared" si="42"/>
        <v>0</v>
      </c>
      <c r="GH6" t="str">
        <f t="shared" si="43"/>
        <v>normal</v>
      </c>
      <c r="GJ6">
        <f t="shared" si="24"/>
        <v>0</v>
      </c>
      <c r="GK6">
        <f t="shared" si="25"/>
        <v>0</v>
      </c>
      <c r="GL6">
        <f t="shared" si="26"/>
        <v>0</v>
      </c>
    </row>
    <row r="7" spans="1:198" outlineLevel="1" x14ac:dyDescent="0.25">
      <c r="A7" s="1" t="s">
        <v>352</v>
      </c>
      <c r="C7">
        <f t="shared" si="27"/>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682.37932993748973</v>
      </c>
      <c r="DX7" s="139">
        <f t="shared" si="28"/>
        <v>2</v>
      </c>
      <c r="DY7" s="205">
        <f t="shared" si="29"/>
        <v>0.4</v>
      </c>
      <c r="DZ7" s="139">
        <f t="shared" si="3"/>
        <v>-3213.4739867269018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621.00367812559932</v>
      </c>
      <c r="EP7" s="139"/>
      <c r="EQ7" s="139">
        <f t="shared" si="30"/>
        <v>3</v>
      </c>
      <c r="ER7" s="205">
        <f t="shared" si="31"/>
        <v>0.6</v>
      </c>
      <c r="ES7" s="139">
        <f t="shared" si="32"/>
        <v>-629.43764128942541</v>
      </c>
      <c r="ET7" t="str">
        <f t="shared" si="33"/>
        <v>normal</v>
      </c>
      <c r="EV7">
        <f t="shared" si="12"/>
        <v>2</v>
      </c>
      <c r="EW7">
        <f t="shared" si="13"/>
        <v>3</v>
      </c>
      <c r="EX7">
        <f t="shared" si="14"/>
        <v>5</v>
      </c>
      <c r="FD7" s="1" t="s">
        <v>352</v>
      </c>
      <c r="FE7" t="str">
        <f t="shared" si="34"/>
        <v>normal</v>
      </c>
      <c r="FG7" s="139">
        <f t="shared" si="15"/>
        <v>1</v>
      </c>
      <c r="FH7" s="205">
        <f t="shared" si="16"/>
        <v>0.2</v>
      </c>
      <c r="FI7" s="139">
        <f t="shared" si="17"/>
        <v>-1560.0000000024729</v>
      </c>
      <c r="FJ7" s="139"/>
      <c r="FK7" s="139">
        <f t="shared" si="44"/>
        <v>3</v>
      </c>
      <c r="FL7" s="205">
        <f t="shared" si="36"/>
        <v>0.6</v>
      </c>
      <c r="FM7" s="139">
        <f t="shared" si="37"/>
        <v>2010.000000000598</v>
      </c>
      <c r="FN7" t="str">
        <f t="shared" si="38"/>
        <v>normal</v>
      </c>
      <c r="FP7">
        <f t="shared" si="18"/>
        <v>2</v>
      </c>
      <c r="FQ7">
        <f t="shared" si="19"/>
        <v>3</v>
      </c>
      <c r="FR7">
        <f t="shared" si="20"/>
        <v>5</v>
      </c>
      <c r="FX7" s="1" t="s">
        <v>352</v>
      </c>
      <c r="FY7" t="str">
        <f t="shared" si="39"/>
        <v>normal</v>
      </c>
      <c r="GA7" s="139">
        <f t="shared" si="21"/>
        <v>5</v>
      </c>
      <c r="GB7" s="205">
        <f t="shared" si="22"/>
        <v>1</v>
      </c>
      <c r="GC7" s="139">
        <f t="shared" si="23"/>
        <v>0</v>
      </c>
      <c r="GD7" s="139"/>
      <c r="GE7" s="139">
        <f t="shared" si="45"/>
        <v>0</v>
      </c>
      <c r="GF7" s="205">
        <f t="shared" si="41"/>
        <v>0</v>
      </c>
      <c r="GG7" s="139">
        <f t="shared" si="42"/>
        <v>0</v>
      </c>
      <c r="GH7" t="str">
        <f t="shared" si="43"/>
        <v>normal</v>
      </c>
      <c r="GJ7">
        <f t="shared" si="24"/>
        <v>0</v>
      </c>
      <c r="GK7">
        <f t="shared" si="25"/>
        <v>0</v>
      </c>
      <c r="GL7">
        <f t="shared" si="26"/>
        <v>0</v>
      </c>
    </row>
    <row r="8" spans="1:198" outlineLevel="1" x14ac:dyDescent="0.25">
      <c r="A8" s="1" t="s">
        <v>1225</v>
      </c>
      <c r="C8">
        <f t="shared" si="27"/>
        <v>16</v>
      </c>
      <c r="DB8" s="1" t="s">
        <v>352</v>
      </c>
      <c r="DC8" s="139">
        <v>1</v>
      </c>
      <c r="DD8" s="205">
        <v>0.2</v>
      </c>
      <c r="DE8" s="139">
        <v>-3716.7852873688948</v>
      </c>
      <c r="DG8" s="139">
        <v>2</v>
      </c>
      <c r="DH8" s="205">
        <v>0.4</v>
      </c>
      <c r="DI8" s="139">
        <v>-2768.3083619701306</v>
      </c>
      <c r="DS8" s="1" t="s">
        <v>1225</v>
      </c>
      <c r="DT8" s="139">
        <f t="shared" si="0"/>
        <v>8</v>
      </c>
      <c r="DU8" s="205">
        <f>DT8/$C8</f>
        <v>0.5</v>
      </c>
      <c r="DV8" s="139">
        <f t="shared" si="2"/>
        <v>-155.39203387995826</v>
      </c>
      <c r="DX8" s="139">
        <f t="shared" si="28"/>
        <v>8</v>
      </c>
      <c r="DY8" s="205">
        <f t="shared" si="29"/>
        <v>0.5</v>
      </c>
      <c r="DZ8" s="139">
        <f t="shared" si="3"/>
        <v>417.99730460695196</v>
      </c>
      <c r="EA8" t="str">
        <f t="shared" si="4"/>
        <v>normal</v>
      </c>
      <c r="EC8">
        <f t="shared" si="5"/>
        <v>9</v>
      </c>
      <c r="ED8">
        <f t="shared" si="6"/>
        <v>7</v>
      </c>
      <c r="EE8">
        <f t="shared" si="7"/>
        <v>16</v>
      </c>
      <c r="EJ8" s="1" t="s">
        <v>1225</v>
      </c>
      <c r="EK8" t="str">
        <f t="shared" si="8"/>
        <v>normal</v>
      </c>
      <c r="EM8" s="139">
        <f t="shared" si="9"/>
        <v>8</v>
      </c>
      <c r="EN8" s="205">
        <f t="shared" si="10"/>
        <v>0.5</v>
      </c>
      <c r="EO8" s="139">
        <f t="shared" si="11"/>
        <v>1719.2095550109684</v>
      </c>
      <c r="EP8" s="139"/>
      <c r="EQ8" s="139">
        <f>SUMIF($C$14:$C$92,EJ8,EP$14:EP$92)</f>
        <v>14</v>
      </c>
      <c r="ER8" s="205">
        <f>EQ8/$C8</f>
        <v>0.875</v>
      </c>
      <c r="ES8" s="139">
        <f t="shared" si="32"/>
        <v>9032.5373451044961</v>
      </c>
      <c r="ET8" t="str">
        <f t="shared" si="33"/>
        <v>normal</v>
      </c>
      <c r="EV8">
        <f t="shared" si="12"/>
        <v>16</v>
      </c>
      <c r="EW8">
        <f t="shared" si="13"/>
        <v>0</v>
      </c>
      <c r="EX8">
        <f t="shared" si="14"/>
        <v>16</v>
      </c>
      <c r="FD8" s="1" t="s">
        <v>1225</v>
      </c>
      <c r="FE8" t="str">
        <f t="shared" si="34"/>
        <v>normal</v>
      </c>
      <c r="FG8" s="139">
        <f t="shared" si="15"/>
        <v>9</v>
      </c>
      <c r="FH8" s="205">
        <f t="shared" si="16"/>
        <v>0.5625</v>
      </c>
      <c r="FI8" s="139">
        <f t="shared" si="17"/>
        <v>4968.9199091596165</v>
      </c>
      <c r="FJ8" s="139"/>
      <c r="FK8" s="139">
        <f>SUMIF($C$14:$C$92,FD8,FJ$14:FJ$92)</f>
        <v>11</v>
      </c>
      <c r="FL8" s="205">
        <f>FK8/$C8</f>
        <v>0.6875</v>
      </c>
      <c r="FM8" s="139">
        <f t="shared" si="37"/>
        <v>9810.8248908412606</v>
      </c>
      <c r="FN8" t="str">
        <f t="shared" si="38"/>
        <v>normal</v>
      </c>
      <c r="FP8">
        <f t="shared" si="18"/>
        <v>11</v>
      </c>
      <c r="FQ8">
        <f t="shared" si="19"/>
        <v>5</v>
      </c>
      <c r="FR8">
        <f t="shared" si="20"/>
        <v>16</v>
      </c>
      <c r="FX8" s="1" t="s">
        <v>1225</v>
      </c>
      <c r="FY8" t="str">
        <f t="shared" si="39"/>
        <v>normal</v>
      </c>
      <c r="GA8" s="139">
        <f t="shared" si="21"/>
        <v>16</v>
      </c>
      <c r="GB8" s="205">
        <f t="shared" si="22"/>
        <v>1</v>
      </c>
      <c r="GC8" s="139">
        <f t="shared" si="23"/>
        <v>0</v>
      </c>
      <c r="GD8" s="139"/>
      <c r="GE8" s="139">
        <f>SUMIF($C$14:$C$92,FX8,GD$14:GD$92)</f>
        <v>0</v>
      </c>
      <c r="GF8" s="205">
        <f>GE8/$C8</f>
        <v>0</v>
      </c>
      <c r="GG8" s="139">
        <f t="shared" si="42"/>
        <v>0</v>
      </c>
      <c r="GH8" t="str">
        <f t="shared" si="43"/>
        <v>normal</v>
      </c>
      <c r="GJ8">
        <f t="shared" si="24"/>
        <v>0</v>
      </c>
      <c r="GK8">
        <f t="shared" si="25"/>
        <v>0</v>
      </c>
      <c r="GL8">
        <f t="shared" si="26"/>
        <v>0</v>
      </c>
    </row>
    <row r="9" spans="1:198" outlineLevel="1" x14ac:dyDescent="0.25">
      <c r="A9" s="18" t="s">
        <v>309</v>
      </c>
      <c r="C9" s="209">
        <f t="shared" si="27"/>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12442.244898423603</v>
      </c>
      <c r="DW9" s="209"/>
      <c r="DX9" s="211">
        <f t="shared" si="28"/>
        <v>5</v>
      </c>
      <c r="DY9" s="212">
        <f t="shared" si="29"/>
        <v>0.625</v>
      </c>
      <c r="DZ9" s="211">
        <f t="shared" si="3"/>
        <v>7497.3167113344816</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1469.4829000278228</v>
      </c>
      <c r="EP9" s="211"/>
      <c r="EQ9" s="211">
        <f t="shared" si="30"/>
        <v>6</v>
      </c>
      <c r="ER9" s="212">
        <f t="shared" si="31"/>
        <v>0.75</v>
      </c>
      <c r="ES9" s="211">
        <f t="shared" si="32"/>
        <v>1276.9285194023246</v>
      </c>
      <c r="ET9" t="str">
        <f t="shared" si="33"/>
        <v>normal</v>
      </c>
      <c r="EV9" s="209">
        <f t="shared" si="12"/>
        <v>5</v>
      </c>
      <c r="EW9" s="209">
        <f t="shared" si="13"/>
        <v>3</v>
      </c>
      <c r="EX9" s="209">
        <f t="shared" si="14"/>
        <v>8</v>
      </c>
      <c r="FD9" s="18" t="s">
        <v>309</v>
      </c>
      <c r="FE9" s="209" t="str">
        <f t="shared" si="34"/>
        <v>normal</v>
      </c>
      <c r="FF9" s="209"/>
      <c r="FG9" s="211">
        <f t="shared" si="15"/>
        <v>6</v>
      </c>
      <c r="FH9" s="212">
        <f t="shared" si="16"/>
        <v>0.75</v>
      </c>
      <c r="FI9" s="211">
        <f t="shared" si="17"/>
        <v>924.30000033050544</v>
      </c>
      <c r="FJ9" s="211"/>
      <c r="FK9" s="211">
        <f t="shared" ref="FK9" si="46">SUMIF($C$14:$C$92,FD9,FJ$14:FJ$92)</f>
        <v>6</v>
      </c>
      <c r="FL9" s="212">
        <f t="shared" ref="FL9" si="47">FK9/$C9</f>
        <v>0.75</v>
      </c>
      <c r="FM9" s="211">
        <f t="shared" si="37"/>
        <v>6789.3000003192665</v>
      </c>
      <c r="FN9" t="str">
        <f t="shared" si="38"/>
        <v>normal</v>
      </c>
      <c r="FP9" s="209">
        <f t="shared" si="18"/>
        <v>5</v>
      </c>
      <c r="FQ9" s="209">
        <f t="shared" si="19"/>
        <v>3</v>
      </c>
      <c r="FR9" s="209">
        <f t="shared" si="20"/>
        <v>8</v>
      </c>
      <c r="FX9" s="18" t="s">
        <v>309</v>
      </c>
      <c r="FY9" s="209" t="str">
        <f t="shared" si="39"/>
        <v>normal</v>
      </c>
      <c r="FZ9" s="209"/>
      <c r="GA9" s="211">
        <f t="shared" si="21"/>
        <v>8</v>
      </c>
      <c r="GB9" s="212">
        <f t="shared" si="22"/>
        <v>1</v>
      </c>
      <c r="GC9" s="211">
        <f t="shared" si="23"/>
        <v>0</v>
      </c>
      <c r="GD9" s="211"/>
      <c r="GE9" s="211">
        <f t="shared" ref="GE9" si="48">SUMIF($C$14:$C$92,FX9,GD$14:GD$92)</f>
        <v>0</v>
      </c>
      <c r="GF9" s="212">
        <f t="shared" ref="GF9" si="49">GE9/$C9</f>
        <v>0</v>
      </c>
      <c r="GG9" s="211">
        <f t="shared" si="42"/>
        <v>0</v>
      </c>
      <c r="GH9" t="str">
        <f t="shared" si="43"/>
        <v>normal</v>
      </c>
      <c r="GJ9" s="209">
        <f t="shared" si="24"/>
        <v>0</v>
      </c>
      <c r="GK9" s="209">
        <f t="shared" si="25"/>
        <v>0</v>
      </c>
      <c r="GL9" s="209">
        <f t="shared" si="26"/>
        <v>0</v>
      </c>
    </row>
    <row r="10" spans="1:198"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50">DT10/$C10</f>
        <v>0.59493670886075944</v>
      </c>
      <c r="DV10" s="173">
        <f>SUM(DV2:DV9)</f>
        <v>24891.950204010296</v>
      </c>
      <c r="DX10" s="173">
        <f>SUM(DX2:DX9)</f>
        <v>38</v>
      </c>
      <c r="DY10" s="205">
        <f t="shared" ref="DY10" si="51">DX10/$C10</f>
        <v>0.48101265822784811</v>
      </c>
      <c r="DZ10" s="173">
        <f>SUM(DZ2:DZ9)</f>
        <v>3720.2831069487702</v>
      </c>
      <c r="EC10" s="7">
        <f>SUM(EC2:EC9)</f>
        <v>57</v>
      </c>
      <c r="ED10" s="7">
        <f>SUM(ED2:ED9)</f>
        <v>22</v>
      </c>
      <c r="EE10">
        <f t="shared" si="7"/>
        <v>79</v>
      </c>
      <c r="EJ10" t="s">
        <v>1254</v>
      </c>
      <c r="EM10" s="173">
        <f>SUM(EM2:EM9)</f>
        <v>31</v>
      </c>
      <c r="EN10" s="205">
        <f t="shared" si="10"/>
        <v>0.39240506329113922</v>
      </c>
      <c r="EO10" s="173">
        <f>SUM(EO2:EO9)</f>
        <v>-9013.0489726134474</v>
      </c>
      <c r="EP10" s="173"/>
      <c r="EQ10" s="173">
        <f>SUM(EQ2:EQ9)</f>
        <v>52</v>
      </c>
      <c r="ER10" s="205">
        <f>EQ10/$C10</f>
        <v>0.65822784810126578</v>
      </c>
      <c r="ES10" s="173">
        <f>SUM(ES2:ES9)</f>
        <v>14787.328379375038</v>
      </c>
      <c r="EV10" s="7">
        <f>SUM(EV2:EV9)</f>
        <v>30</v>
      </c>
      <c r="EW10" s="7">
        <f>SUM(EW2:EW9)</f>
        <v>46</v>
      </c>
      <c r="EX10">
        <f t="shared" si="14"/>
        <v>76</v>
      </c>
      <c r="FD10" t="s">
        <v>1254</v>
      </c>
      <c r="FG10" s="173">
        <f>SUM(FG2:FG9)</f>
        <v>39</v>
      </c>
      <c r="FH10" s="205">
        <f t="shared" si="16"/>
        <v>0.49367088607594939</v>
      </c>
      <c r="FI10" s="173">
        <f>SUM(FI2:FI9)</f>
        <v>-1649.3767431031633</v>
      </c>
      <c r="FJ10" s="173"/>
      <c r="FK10" s="173">
        <f>SUM(FK2:FK9)</f>
        <v>48</v>
      </c>
      <c r="FL10" s="205">
        <f>FK10/$C10</f>
        <v>0.60759493670886078</v>
      </c>
      <c r="FM10" s="173">
        <f>SUM(FM2:FM9)</f>
        <v>45932.113415048872</v>
      </c>
      <c r="FP10" s="7">
        <f>SUM(FP2:FP9)</f>
        <v>26</v>
      </c>
      <c r="FQ10" s="7">
        <f>SUM(FQ2:FQ9)</f>
        <v>50</v>
      </c>
      <c r="FR10">
        <f t="shared" si="20"/>
        <v>76</v>
      </c>
      <c r="FX10" t="s">
        <v>1254</v>
      </c>
      <c r="GA10" s="173">
        <f>SUM(GA2:GA9)</f>
        <v>79</v>
      </c>
      <c r="GB10" s="205">
        <f t="shared" si="22"/>
        <v>1</v>
      </c>
      <c r="GC10" s="173">
        <f>SUM(GC2:GC9)</f>
        <v>0</v>
      </c>
      <c r="GD10" s="173"/>
      <c r="GE10" s="173">
        <f>SUM(GE2:GE9)</f>
        <v>0</v>
      </c>
      <c r="GF10" s="205">
        <f>GE10/$C10</f>
        <v>0</v>
      </c>
      <c r="GG10" s="173">
        <f>SUM(GG2:GG9)</f>
        <v>0</v>
      </c>
      <c r="GJ10" s="7">
        <f>SUM(GJ2:GJ9)</f>
        <v>0</v>
      </c>
      <c r="GK10" s="7">
        <f>SUM(GK2:GK9)</f>
        <v>0</v>
      </c>
      <c r="GL10">
        <f t="shared" si="26"/>
        <v>0</v>
      </c>
    </row>
    <row r="11" spans="1:198" outlineLevel="1" x14ac:dyDescent="0.25"/>
    <row r="12" spans="1:198"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t="s">
        <v>1255</v>
      </c>
      <c r="GB12" t="s">
        <v>1149</v>
      </c>
      <c r="GC12" t="s">
        <v>1207</v>
      </c>
      <c r="GD12" t="s">
        <v>1256</v>
      </c>
      <c r="GE12" t="s">
        <v>1255</v>
      </c>
      <c r="GF12" t="s">
        <v>1147</v>
      </c>
      <c r="GG12" t="s">
        <v>431</v>
      </c>
      <c r="GH12" t="s">
        <v>1</v>
      </c>
      <c r="GI12" t="s">
        <v>34</v>
      </c>
      <c r="GJ12" t="s">
        <v>785</v>
      </c>
      <c r="GK12" t="s">
        <v>1205</v>
      </c>
      <c r="GL12" t="s">
        <v>1206</v>
      </c>
      <c r="GM12" t="s">
        <v>987</v>
      </c>
      <c r="GN12" s="198" t="s">
        <v>1194</v>
      </c>
      <c r="GO12" s="198" t="s">
        <v>1261</v>
      </c>
      <c r="GP12" s="198" t="s">
        <v>1260</v>
      </c>
    </row>
    <row r="13" spans="1:198"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24234114.953255396</v>
      </c>
      <c r="BR13" s="173">
        <f>SUM(BR14:BR92)</f>
        <v>14079.642818520626</v>
      </c>
      <c r="BU13" s="197">
        <f>COUNTIF(BU14:BU92,1)/79</f>
        <v>0.569620253164557</v>
      </c>
      <c r="BV13" s="197">
        <f t="shared" ref="BV13" si="52">COUNTIF(BV14:BV92,1)/79</f>
        <v>0.50632911392405067</v>
      </c>
      <c r="BW13" s="197">
        <f t="shared" ref="BW13" si="53">COUNTIF(BW14:BW92,1)/79</f>
        <v>0.68354430379746833</v>
      </c>
      <c r="BX13" s="194">
        <f>SUM(BX14:BX92)/79</f>
        <v>0.53164556962025311</v>
      </c>
      <c r="BY13" s="194">
        <f>SUM(BY14:BY92)/79</f>
        <v>0.74683544303797467</v>
      </c>
      <c r="CE13" s="1"/>
      <c r="CF13" s="1"/>
      <c r="CG13" s="193">
        <f>SUM(CG14:CG92)</f>
        <v>24234114.953255396</v>
      </c>
      <c r="CH13" s="193">
        <f>SUM(CH14:CH92)</f>
        <v>17230.983857263454</v>
      </c>
      <c r="CI13" s="193">
        <f>SUM(CI14:CI92)</f>
        <v>78700.72578949001</v>
      </c>
      <c r="CK13" s="197">
        <f>COUNTIF(CK14:CK92,1)/79</f>
        <v>0.569620253164557</v>
      </c>
      <c r="CL13" s="197">
        <f>COUNTIF(CL14:CL92,1)/79</f>
        <v>0.59493670886075944</v>
      </c>
      <c r="CM13" s="197">
        <f t="shared" ref="CM13:CN13" si="54">COUNTIF(CM14:CM92,1)/79</f>
        <v>0.50632911392405067</v>
      </c>
      <c r="CN13" s="197">
        <f t="shared" si="54"/>
        <v>0.74683544303797467</v>
      </c>
      <c r="CO13" s="194">
        <f>SUM(CO14:CO92)/79</f>
        <v>0.569620253164557</v>
      </c>
      <c r="CP13" s="194">
        <f>SUM(CP14:CP92)/79</f>
        <v>0.35443037974683544</v>
      </c>
      <c r="CV13" s="196">
        <v>0.25</v>
      </c>
      <c r="CW13" s="1"/>
      <c r="CX13" s="193">
        <f>SUM(CX14:CX92)</f>
        <v>24234114.953255396</v>
      </c>
      <c r="CY13" s="199">
        <f>SUM(CY14:CY92)</f>
        <v>26902.731587103051</v>
      </c>
      <c r="CZ13" s="199">
        <f>SUM(CZ14:CZ92)</f>
        <v>-17411.505680161692</v>
      </c>
      <c r="DB13" s="197">
        <f>COUNTIF(DB14:DB92,1)/79</f>
        <v>0.59493670886075944</v>
      </c>
      <c r="DC13" s="197">
        <f>COUNTIF(DC14:DC92,1)/79</f>
        <v>0.59493670886075944</v>
      </c>
      <c r="DD13" s="197">
        <f t="shared" ref="DD13:DE13" si="55">COUNTIF(DD14:DD92,1)/79</f>
        <v>0.53164556962025311</v>
      </c>
      <c r="DE13" s="197">
        <f t="shared" si="55"/>
        <v>0.74683544303797467</v>
      </c>
      <c r="DF13" s="194">
        <f>SUM(DF14:DF92)/79</f>
        <v>0.54430379746835444</v>
      </c>
      <c r="DG13" s="194">
        <f>SUM(DG14:DG92)/79</f>
        <v>0.53164556962025311</v>
      </c>
      <c r="DM13" s="196">
        <v>0.25</v>
      </c>
      <c r="DN13" s="1"/>
      <c r="DO13" s="193">
        <f>SUM(DO14:DO92)</f>
        <v>24288089.953255396</v>
      </c>
      <c r="DP13" s="199">
        <f>SUM(DP14:DP92)</f>
        <v>2798.265000257652</v>
      </c>
      <c r="DQ13" s="199">
        <f>SUM(DQ14:DQ92)</f>
        <v>-7860.0655743452762</v>
      </c>
      <c r="DS13" s="197">
        <f>COUNTIF(DS14:DS92,1)/79</f>
        <v>0.59493670886075944</v>
      </c>
      <c r="DT13" s="197">
        <f>COUNTIF(DT14:DT92,1)/79</f>
        <v>0.69620253164556967</v>
      </c>
      <c r="DU13" s="197">
        <f t="shared" ref="DU13:DV13" si="56">COUNTIF(DU14:DU92,1)/79</f>
        <v>0.53164556962025311</v>
      </c>
      <c r="DV13" s="197">
        <f t="shared" si="56"/>
        <v>0.72151898734177211</v>
      </c>
      <c r="DW13" s="194">
        <f>SUM(DW14:DW92)/79</f>
        <v>0.59493670886075944</v>
      </c>
      <c r="DX13" s="194">
        <f>SUM(DX14:DX92)/79</f>
        <v>0.48101265822784811</v>
      </c>
      <c r="ED13" s="201"/>
      <c r="EE13" s="1"/>
      <c r="EF13" s="193">
        <f>SUM(EF14:EF92)</f>
        <v>24234114.953255396</v>
      </c>
      <c r="EG13" s="199">
        <f>SUM(EG14:EG92)</f>
        <v>24891.950204010293</v>
      </c>
      <c r="EH13" s="199">
        <f>SUM(EH14:EH92)</f>
        <v>3720.2831069487665</v>
      </c>
      <c r="EJ13" s="197">
        <f>COUNTIF(EJ14:EJ92,1)/79</f>
        <v>0.69620253164556967</v>
      </c>
      <c r="EK13" s="197">
        <f>COUNTIF(EK14:EK92,1)/79</f>
        <v>0.73417721518987344</v>
      </c>
      <c r="EL13" s="197">
        <f t="shared" ref="EL13:EN13" si="57">COUNTIF(EL14:EL92,1)/79</f>
        <v>0.50632911392405067</v>
      </c>
      <c r="EM13" s="197">
        <f t="shared" si="57"/>
        <v>0.58227848101265822</v>
      </c>
      <c r="EN13" s="197">
        <f t="shared" si="57"/>
        <v>0.379746835443038</v>
      </c>
      <c r="EO13" s="194">
        <f>SUM(EO14:EO92)/79</f>
        <v>0.39240506329113922</v>
      </c>
      <c r="EP13" s="194">
        <f>SUM(EP14:EP92)/79</f>
        <v>0.65822784810126578</v>
      </c>
      <c r="EQ13" s="194">
        <f>SUM(EQ14:EQ92)/79</f>
        <v>0.63291139240506333</v>
      </c>
      <c r="EW13" s="201"/>
      <c r="EX13" s="1"/>
      <c r="EY13" s="193">
        <f>SUM(EY14:EY92)</f>
        <v>24234114.953255396</v>
      </c>
      <c r="EZ13" s="199">
        <f>SUM(EZ14:EZ92)</f>
        <v>-9013.0489726134474</v>
      </c>
      <c r="FA13" s="199">
        <f>SUM(FA14:FA92)</f>
        <v>14787.32837937504</v>
      </c>
      <c r="FB13" s="199">
        <f>SUM(FB14:FB92)</f>
        <v>23988.857986819268</v>
      </c>
      <c r="FD13" s="197">
        <f>COUNTIF(FD14:FD92,1)/79</f>
        <v>0.379746835443038</v>
      </c>
      <c r="FE13" s="197">
        <f>COUNTIF(FE14:FE92,1)/79</f>
        <v>0.65822784810126578</v>
      </c>
      <c r="FF13" s="197">
        <f t="shared" ref="FF13:FH13" si="58">COUNTIF(FF14:FF92,1)/79</f>
        <v>0.50632911392405067</v>
      </c>
      <c r="FG13" s="197">
        <f t="shared" si="58"/>
        <v>0.43037974683544306</v>
      </c>
      <c r="FH13" s="197">
        <f t="shared" si="58"/>
        <v>0.32911392405063289</v>
      </c>
      <c r="FI13" s="194">
        <f>SUM(FI14:FI92)/79</f>
        <v>0.49367088607594939</v>
      </c>
      <c r="FJ13" s="194">
        <f>SUM(FJ14:FJ92)/79</f>
        <v>0.60759493670886078</v>
      </c>
      <c r="FK13" s="194">
        <f>SUM(FK14:FK92)/79</f>
        <v>0.65822784810126578</v>
      </c>
      <c r="FQ13" s="201"/>
      <c r="FR13" s="1"/>
      <c r="FS13" s="193">
        <f>SUM(FS14:FS92)</f>
        <v>24234114.953255396</v>
      </c>
      <c r="FT13" s="199">
        <f>SUM(FT14:FT92)</f>
        <v>-1649.376743103159</v>
      </c>
      <c r="FU13" s="199">
        <f>SUM(FU14:FU92)</f>
        <v>45932.11341504888</v>
      </c>
      <c r="FV13" s="199">
        <f>SUM(FV14:FV92)</f>
        <v>72284.631528007973</v>
      </c>
      <c r="FX13" s="197">
        <f>COUNTIF(FX14:FX92,1)/79</f>
        <v>0.32911392405063289</v>
      </c>
      <c r="FY13" s="197">
        <f>COUNTIF(FY14:FY92,1)/79</f>
        <v>0</v>
      </c>
      <c r="FZ13" s="197">
        <f t="shared" ref="FZ13:GB13" si="59">COUNTIF(FZ14:FZ92,1)/79</f>
        <v>0.50632911392405067</v>
      </c>
      <c r="GA13" s="197">
        <f t="shared" si="59"/>
        <v>0.41772151898734178</v>
      </c>
      <c r="GB13" s="197">
        <f t="shared" si="59"/>
        <v>0</v>
      </c>
      <c r="GC13" s="194">
        <f>SUM(GC14:GC92)/79</f>
        <v>1</v>
      </c>
      <c r="GD13" s="194">
        <f>SUM(GD14:GD92)/79</f>
        <v>0</v>
      </c>
      <c r="GE13" s="194">
        <f>SUM(GE14:GE92)/79</f>
        <v>0</v>
      </c>
      <c r="GK13" s="201"/>
      <c r="GL13" s="1"/>
      <c r="GM13" s="193">
        <f>SUM(GM14:GM92)</f>
        <v>24234114.953255396</v>
      </c>
      <c r="GN13" s="199">
        <f>SUM(GN14:GN92)</f>
        <v>0</v>
      </c>
      <c r="GO13" s="199">
        <f>SUM(GO14:GO92)</f>
        <v>0</v>
      </c>
      <c r="GP13" s="199">
        <f>SUM(GP14:GP92)</f>
        <v>0</v>
      </c>
    </row>
    <row r="14" spans="1:19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60">BO14</f>
        <v>3</v>
      </c>
      <c r="BQ14" s="139">
        <f>VLOOKUP($A14,'FuturesInfo (3)'!$A$2:$O$80,15)*BP14</f>
        <v>145812</v>
      </c>
      <c r="BR14" s="145">
        <f>IF(BJ14=1,ABS(BQ14*BK14),-ABS(BQ14*BK14))</f>
        <v>972.66949666438711</v>
      </c>
      <c r="BT14">
        <f>BH14</f>
        <v>1</v>
      </c>
      <c r="BU14">
        <v>1</v>
      </c>
      <c r="BV14">
        <v>1</v>
      </c>
      <c r="BW14">
        <v>1</v>
      </c>
      <c r="BX14">
        <f t="shared" ref="BX14:BX45" si="61">IF(BU14=BW14,1,0)</f>
        <v>1</v>
      </c>
      <c r="BY14">
        <f t="shared" ref="BY14:BY45" si="62">IF(BW14=BV14,1,0)</f>
        <v>1</v>
      </c>
      <c r="BZ14" s="188">
        <v>5.4216867469899996E-3</v>
      </c>
      <c r="CA14" s="2">
        <v>10</v>
      </c>
      <c r="CB14">
        <v>60</v>
      </c>
      <c r="CC14" t="str">
        <f t="shared" ref="CC14:CC45" si="63">IF(BU14="","FALSE","TRUE")</f>
        <v>TRUE</v>
      </c>
      <c r="CD14">
        <f>VLOOKUP($A14,'FuturesInfo (3)'!$A$2:$V$80,22)</f>
        <v>3</v>
      </c>
      <c r="CE14">
        <f t="shared" ref="CE14:CF77" si="64">CD14</f>
        <v>3</v>
      </c>
      <c r="CF14">
        <f>CE14</f>
        <v>3</v>
      </c>
      <c r="CG14" s="139">
        <f>VLOOKUP($A14,'FuturesInfo (3)'!$A$2:$O$80,15)*CE14</f>
        <v>145812</v>
      </c>
      <c r="CH14" s="145">
        <f t="shared" ref="CH14:CH45" si="65">IF(BX14=1,ABS(CG14*BZ14),-ABS(CG14*BZ14))</f>
        <v>790.54698795210584</v>
      </c>
      <c r="CI14" s="145">
        <f>IF(BY14=1,ABS(CG14*BZ14),-ABS(CG14*BZ14))</f>
        <v>790.54698795210584</v>
      </c>
      <c r="CK14">
        <f t="shared" ref="CK14:CK45" si="66">BU14</f>
        <v>1</v>
      </c>
      <c r="CL14">
        <v>1</v>
      </c>
      <c r="CM14">
        <v>1</v>
      </c>
      <c r="CN14">
        <v>1</v>
      </c>
      <c r="CO14">
        <f>IF(CL14=CN14,1,0)</f>
        <v>1</v>
      </c>
      <c r="CP14">
        <f t="shared" ref="CP14:CP45" si="67">IF(CN14=CM14,1,0)</f>
        <v>1</v>
      </c>
      <c r="CQ14" s="1">
        <v>2.2168963451200001E-2</v>
      </c>
      <c r="CR14" s="2">
        <v>10</v>
      </c>
      <c r="CS14">
        <v>60</v>
      </c>
      <c r="CT14" t="str">
        <f t="shared" ref="CT14:CT45" si="68">IF(CL14="","FALSE","TRUE")</f>
        <v>TRUE</v>
      </c>
      <c r="CU14">
        <f>VLOOKUP($A14,'FuturesInfo (3)'!$A$2:$V$80,22)</f>
        <v>3</v>
      </c>
      <c r="CV14">
        <f t="shared" ref="CV14:CV45" si="69">ROUND(IF(CL14=CM14,CU14*(1+$CV$95),CU14*(1-$CV$95)),0)</f>
        <v>4</v>
      </c>
      <c r="CW14">
        <f>CU14</f>
        <v>3</v>
      </c>
      <c r="CX14" s="139">
        <f>VLOOKUP($A14,'FuturesInfo (3)'!$A$2:$O$80,15)*CW14</f>
        <v>145812</v>
      </c>
      <c r="CY14" s="200">
        <f>IF(CO14=1,ABS(CX14*CQ14),-ABS(CX14*CQ14))</f>
        <v>3232.5008987463743</v>
      </c>
      <c r="CZ14" s="200">
        <f>IF(CP14=1,ABS(CX14*CQ14),-ABS(CX14*CQ14))</f>
        <v>3232.5008987463743</v>
      </c>
      <c r="DB14">
        <f t="shared" ref="DB14:DB77" si="70">CL14</f>
        <v>1</v>
      </c>
      <c r="DC14">
        <v>1</v>
      </c>
      <c r="DD14">
        <v>1</v>
      </c>
      <c r="DE14">
        <v>-1</v>
      </c>
      <c r="DF14">
        <f>IF(DC14=DE14,1,0)</f>
        <v>0</v>
      </c>
      <c r="DG14">
        <f t="shared" ref="DG14:DG77" si="71">IF(DE14=DD14,1,0)</f>
        <v>0</v>
      </c>
      <c r="DH14" s="1">
        <v>-5.2754982414999997E-3</v>
      </c>
      <c r="DI14" s="2">
        <v>10</v>
      </c>
      <c r="DJ14">
        <v>60</v>
      </c>
      <c r="DK14" t="str">
        <f t="shared" ref="DK14:DK77" si="72">IF(DC14="","FALSE","TRUE")</f>
        <v>TRUE</v>
      </c>
      <c r="DL14">
        <f>VLOOKUP($A14,'FuturesInfo (3)'!$A$2:$V$80,22)</f>
        <v>3</v>
      </c>
      <c r="DM14">
        <f t="shared" ref="DM14:DM77" si="73">ROUND(IF(DC14=DD14,DL14*(1+$CV$95),DL14*(1-$CV$95)),0)</f>
        <v>4</v>
      </c>
      <c r="DN14">
        <f>DL14</f>
        <v>3</v>
      </c>
      <c r="DO14" s="139">
        <f>VLOOKUP($A14,'FuturesInfo (3)'!$A$2:$O$80,15)*DN14</f>
        <v>145812</v>
      </c>
      <c r="DP14" s="200">
        <f t="shared" ref="DP14:DP77" si="74">IF(DF14=1,ABS(DO14*DH14),-ABS(DO14*DH14))</f>
        <v>-769.23094958959791</v>
      </c>
      <c r="DQ14" s="200">
        <f>IF(DG14=1,ABS(DO14*DH14),-ABS(DO14*DH14))</f>
        <v>-769.23094958959791</v>
      </c>
      <c r="DS14">
        <f t="shared" ref="DS14:DS77" si="75">DC14</f>
        <v>1</v>
      </c>
      <c r="DT14">
        <v>1</v>
      </c>
      <c r="DU14">
        <v>1</v>
      </c>
      <c r="DV14">
        <v>-1</v>
      </c>
      <c r="DW14">
        <f>IF(DT14=DV14,1,0)</f>
        <v>0</v>
      </c>
      <c r="DX14">
        <f t="shared" ref="DX14:DX77" si="76">IF(DV14=DU14,1,0)</f>
        <v>0</v>
      </c>
      <c r="DY14" s="1">
        <v>-8.8391278727199991E-3</v>
      </c>
      <c r="DZ14" s="2">
        <v>10</v>
      </c>
      <c r="EA14">
        <v>60</v>
      </c>
      <c r="EB14" t="str">
        <f t="shared" ref="EB14:EB77" si="77">IF(DT14="","FALSE","TRUE")</f>
        <v>TRUE</v>
      </c>
      <c r="EC14">
        <f>VLOOKUP($A14,'FuturesInfo (3)'!$A$2:$V$80,22)</f>
        <v>3</v>
      </c>
      <c r="ED14" s="96">
        <v>0</v>
      </c>
      <c r="EE14">
        <f>EC14+ED14</f>
        <v>3</v>
      </c>
      <c r="EF14" s="139">
        <f>VLOOKUP($A14,'FuturesInfo (3)'!$A$2:$O$80,15)*EE14</f>
        <v>145812</v>
      </c>
      <c r="EG14" s="200">
        <f t="shared" ref="EG14:EG77" si="78">IF(DW14=1,ABS(EF14*DY14),-ABS(EF14*DY14))</f>
        <v>-1288.8509133770485</v>
      </c>
      <c r="EH14" s="200">
        <f>IF(DX14=1,ABS(EF14*DY14),-ABS(EF14*DY14))</f>
        <v>-1288.8509133770485</v>
      </c>
      <c r="EJ14">
        <f t="shared" ref="EJ14:EJ45" si="79">DT14</f>
        <v>1</v>
      </c>
      <c r="EK14">
        <v>-1</v>
      </c>
      <c r="EL14" s="217">
        <v>1</v>
      </c>
      <c r="EM14">
        <f>IF(VLOOKUP($C14,EJ$2:EK$9,2)="normal",EL14,-EL14)</f>
        <v>-1</v>
      </c>
      <c r="EN14">
        <v>-1</v>
      </c>
      <c r="EO14">
        <f>IF(EK14=EN14,1,0)</f>
        <v>1</v>
      </c>
      <c r="EP14">
        <f>IF(EN14=EL14,1,0)</f>
        <v>0</v>
      </c>
      <c r="EQ14">
        <f t="shared" ref="EQ14:EQ45" si="80">IF(EN14=EM14,1,0)</f>
        <v>1</v>
      </c>
      <c r="ER14" s="1">
        <v>-3.5671819262800002E-3</v>
      </c>
      <c r="ES14" s="2">
        <v>10</v>
      </c>
      <c r="ET14">
        <v>60</v>
      </c>
      <c r="EU14" t="str">
        <f t="shared" ref="EU14:EU77" si="81">IF(EK14="","FALSE","TRUE")</f>
        <v>TRUE</v>
      </c>
      <c r="EV14">
        <f>VLOOKUP($A14,'FuturesInfo (3)'!$A$2:$V$80,22)</f>
        <v>3</v>
      </c>
      <c r="EW14" s="96">
        <v>0</v>
      </c>
      <c r="EX14">
        <f>EV14+EW14</f>
        <v>3</v>
      </c>
      <c r="EY14" s="139">
        <f>VLOOKUP($A14,'FuturesInfo (3)'!$A$2:$O$80,15)*EX14</f>
        <v>145812</v>
      </c>
      <c r="EZ14" s="200">
        <f t="shared" ref="EZ14:EZ77" si="82">IF(EO14=1,ABS(EY14*ER14),-ABS(EY14*ER14))</f>
        <v>520.13793103473938</v>
      </c>
      <c r="FA14" s="200">
        <f>IF(EP14=1,ABS(EY14*ER14),-ABS(EY14*ER14))</f>
        <v>-520.13793103473938</v>
      </c>
      <c r="FB14" s="200">
        <f t="shared" ref="FB14:FB45" si="83">IF(EQ14=1,ABS(EY14*ER14),-ABS(EY14*ER14))</f>
        <v>520.13793103473938</v>
      </c>
      <c r="FD14">
        <f t="shared" ref="FD14:FD77" si="84">EN14</f>
        <v>-1</v>
      </c>
      <c r="FE14">
        <v>1</v>
      </c>
      <c r="FF14" s="217">
        <v>1</v>
      </c>
      <c r="FG14">
        <f>IF(VLOOKUP($C14,FD$2:FE$9,2)="normal",FF14,-FF14)</f>
        <v>1</v>
      </c>
      <c r="FH14">
        <v>-1</v>
      </c>
      <c r="FI14">
        <f>IF(FE14=FH14,1,0)</f>
        <v>0</v>
      </c>
      <c r="FJ14">
        <f>IF(FH14=FF14,1,0)</f>
        <v>0</v>
      </c>
      <c r="FK14">
        <f t="shared" ref="FK14:FK77" si="85">IF(FH14=FG14,1,0)</f>
        <v>0</v>
      </c>
      <c r="FL14" s="1">
        <v>-1.13365155131E-2</v>
      </c>
      <c r="FM14" s="2">
        <v>10</v>
      </c>
      <c r="FN14">
        <v>60</v>
      </c>
      <c r="FO14" t="str">
        <f t="shared" ref="FO14:FO77" si="86">IF(FE14="","FALSE","TRUE")</f>
        <v>TRUE</v>
      </c>
      <c r="FP14">
        <f>VLOOKUP($A14,'FuturesInfo (3)'!$A$2:$V$80,22)</f>
        <v>3</v>
      </c>
      <c r="FQ14" s="96">
        <v>0</v>
      </c>
      <c r="FR14">
        <f>FP14+FQ14</f>
        <v>3</v>
      </c>
      <c r="FS14" s="139">
        <f>VLOOKUP($A14,'FuturesInfo (3)'!$A$2:$O$80,15)*FR14</f>
        <v>145812</v>
      </c>
      <c r="FT14" s="200">
        <f t="shared" ref="FT14:FT77" si="87">IF(FI14=1,ABS(FS14*FL14),-ABS(FS14*FL14))</f>
        <v>-1652.9999999961371</v>
      </c>
      <c r="FU14" s="200">
        <f>IF(FJ14=1,ABS(FS14*FL14),-ABS(FS14*FL14))</f>
        <v>-1652.9999999961371</v>
      </c>
      <c r="FV14" s="200">
        <f t="shared" ref="FV14:FV77" si="88">IF(FK14=1,ABS(FS14*FL14),-ABS(FS14*FL14))</f>
        <v>-1652.9999999961371</v>
      </c>
      <c r="FX14">
        <f t="shared" ref="FX14:FX77" si="89">FH14</f>
        <v>-1</v>
      </c>
      <c r="FZ14" s="217">
        <v>1</v>
      </c>
      <c r="GA14">
        <f>IF(VLOOKUP($C14,FX$2:FY$9,2)="normal",FZ14,-FZ14)</f>
        <v>1</v>
      </c>
      <c r="GC14">
        <f>IF(FY14=GB14,1,0)</f>
        <v>1</v>
      </c>
      <c r="GD14">
        <f>IF(GB14=FZ14,1,0)</f>
        <v>0</v>
      </c>
      <c r="GE14">
        <f t="shared" ref="GE14:GE77" si="90">IF(GB14=GA14,1,0)</f>
        <v>0</v>
      </c>
      <c r="GF14" s="1"/>
      <c r="GG14" s="2">
        <v>10</v>
      </c>
      <c r="GH14">
        <v>60</v>
      </c>
      <c r="GI14" t="str">
        <f t="shared" ref="GI14:GI77" si="91">IF(FY14="","FALSE","TRUE")</f>
        <v>FALSE</v>
      </c>
      <c r="GJ14">
        <f>VLOOKUP($A14,'FuturesInfo (3)'!$A$2:$V$80,22)</f>
        <v>3</v>
      </c>
      <c r="GK14" s="96">
        <v>0</v>
      </c>
      <c r="GL14">
        <f>GJ14+GK14</f>
        <v>3</v>
      </c>
      <c r="GM14" s="139">
        <f>VLOOKUP($A14,'FuturesInfo (3)'!$A$2:$O$80,15)*GL14</f>
        <v>145812</v>
      </c>
      <c r="GN14" s="200">
        <f t="shared" ref="GN14:GN77" si="92">IF(GC14=1,ABS(GM14*GF14),-ABS(GM14*GF14))</f>
        <v>0</v>
      </c>
      <c r="GO14" s="200">
        <f>IF(GD14=1,ABS(GM14*GF14),-ABS(GM14*GF14))</f>
        <v>0</v>
      </c>
      <c r="GP14" s="200">
        <f t="shared" ref="GP14:GP77" si="93">IF(GE14=1,ABS(GM14*GF14),-ABS(GM14*GF14))</f>
        <v>0</v>
      </c>
    </row>
    <row r="15" spans="1:19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4">IF(BH15=BI15,1,0)</f>
        <v>1</v>
      </c>
      <c r="BK15" s="1">
        <v>-4.4125758411499997E-3</v>
      </c>
      <c r="BL15" s="2">
        <v>10</v>
      </c>
      <c r="BM15">
        <v>60</v>
      </c>
      <c r="BN15" t="str">
        <f>IF(BH15="","FALSE","TRUE")</f>
        <v>TRUE</v>
      </c>
      <c r="BO15">
        <f>VLOOKUP($A15,'FuturesInfo (3)'!$A$2:$V$80,22)</f>
        <v>3</v>
      </c>
      <c r="BP15">
        <f t="shared" si="60"/>
        <v>3</v>
      </c>
      <c r="BQ15" s="139">
        <f>VLOOKUP($A15,'FuturesInfo (3)'!$A$2:$O$80,15)*BP15</f>
        <v>223350</v>
      </c>
      <c r="BR15" s="145">
        <f t="shared" ref="BR15:BR78" si="95">IF(BJ15=1,ABS(BQ15*BK15),-ABS(BQ15*BK15))</f>
        <v>985.5488141208524</v>
      </c>
      <c r="BT15">
        <f t="shared" ref="BT15:BT78" si="96">BH15</f>
        <v>-1</v>
      </c>
      <c r="BU15">
        <v>1</v>
      </c>
      <c r="BV15">
        <v>1</v>
      </c>
      <c r="BW15">
        <v>1</v>
      </c>
      <c r="BX15">
        <f t="shared" si="61"/>
        <v>1</v>
      </c>
      <c r="BY15">
        <f t="shared" si="62"/>
        <v>1</v>
      </c>
      <c r="BZ15" s="188">
        <v>1.9806094182800001E-2</v>
      </c>
      <c r="CA15" s="2">
        <v>10</v>
      </c>
      <c r="CB15">
        <v>60</v>
      </c>
      <c r="CC15" t="str">
        <f t="shared" si="63"/>
        <v>TRUE</v>
      </c>
      <c r="CD15">
        <f>VLOOKUP($A15,'FuturesInfo (3)'!$A$2:$V$80,22)</f>
        <v>3</v>
      </c>
      <c r="CE15">
        <f t="shared" si="64"/>
        <v>3</v>
      </c>
      <c r="CF15">
        <f t="shared" si="64"/>
        <v>3</v>
      </c>
      <c r="CG15" s="139">
        <f>VLOOKUP($A15,'FuturesInfo (3)'!$A$2:$O$80,15)*CE15</f>
        <v>223350</v>
      </c>
      <c r="CH15" s="145">
        <f t="shared" si="65"/>
        <v>4423.6911357283798</v>
      </c>
      <c r="CI15" s="145">
        <f t="shared" ref="CI15:CI78" si="97">IF(BY15=1,ABS(CG15*BZ15),-ABS(CG15*BZ15))</f>
        <v>4423.6911357283798</v>
      </c>
      <c r="CK15">
        <f t="shared" si="66"/>
        <v>1</v>
      </c>
      <c r="CL15">
        <v>-1</v>
      </c>
      <c r="CM15">
        <v>1</v>
      </c>
      <c r="CN15">
        <v>1</v>
      </c>
      <c r="CO15">
        <f>IF(CL15=CN15,1,0)</f>
        <v>0</v>
      </c>
      <c r="CP15">
        <f t="shared" si="67"/>
        <v>1</v>
      </c>
      <c r="CQ15" s="1">
        <v>1.7655846801600001E-3</v>
      </c>
      <c r="CR15" s="2">
        <v>10</v>
      </c>
      <c r="CS15">
        <v>60</v>
      </c>
      <c r="CT15" t="str">
        <f t="shared" si="68"/>
        <v>TRUE</v>
      </c>
      <c r="CU15">
        <f>VLOOKUP($A15,'FuturesInfo (3)'!$A$2:$V$80,22)</f>
        <v>3</v>
      </c>
      <c r="CV15">
        <f t="shared" si="69"/>
        <v>2</v>
      </c>
      <c r="CW15">
        <f t="shared" ref="CW15:CW78" si="98">CU15</f>
        <v>3</v>
      </c>
      <c r="CX15" s="139">
        <f>VLOOKUP($A15,'FuturesInfo (3)'!$A$2:$O$80,15)*CW15</f>
        <v>223350</v>
      </c>
      <c r="CY15" s="200">
        <f t="shared" ref="CY15:CY45" si="99">IF(CO15=1,ABS(CX15*CQ15),-ABS(CX15*CQ15))</f>
        <v>-394.34333831373601</v>
      </c>
      <c r="CZ15" s="200">
        <f t="shared" ref="CZ15:CZ78" si="100">IF(CP15=1,ABS(CX15*CQ15),-ABS(CX15*CQ15))</f>
        <v>394.34333831373601</v>
      </c>
      <c r="DB15">
        <f t="shared" si="70"/>
        <v>-1</v>
      </c>
      <c r="DC15">
        <v>-1</v>
      </c>
      <c r="DD15">
        <v>1</v>
      </c>
      <c r="DE15">
        <v>1</v>
      </c>
      <c r="DF15">
        <f>IF(DC15=DE15,1,0)</f>
        <v>0</v>
      </c>
      <c r="DG15">
        <f t="shared" si="71"/>
        <v>1</v>
      </c>
      <c r="DH15" s="1">
        <v>1.0574837310199999E-2</v>
      </c>
      <c r="DI15" s="2">
        <v>10</v>
      </c>
      <c r="DJ15">
        <v>60</v>
      </c>
      <c r="DK15" t="str">
        <f t="shared" si="72"/>
        <v>TRUE</v>
      </c>
      <c r="DL15">
        <f>VLOOKUP($A15,'FuturesInfo (3)'!$A$2:$V$80,22)</f>
        <v>3</v>
      </c>
      <c r="DM15">
        <f t="shared" si="73"/>
        <v>2</v>
      </c>
      <c r="DN15">
        <f t="shared" ref="DN15:DN78" si="101">DL15</f>
        <v>3</v>
      </c>
      <c r="DO15" s="139">
        <f>VLOOKUP($A15,'FuturesInfo (3)'!$A$2:$O$80,15)*DN15</f>
        <v>223350</v>
      </c>
      <c r="DP15" s="200">
        <f t="shared" si="74"/>
        <v>-2361.8899132331699</v>
      </c>
      <c r="DQ15" s="200">
        <f t="shared" ref="DQ15:DQ78" si="102">IF(DG15=1,ABS(DO15*DH15),-ABS(DO15*DH15))</f>
        <v>2361.8899132331699</v>
      </c>
      <c r="DS15">
        <f>DC15</f>
        <v>-1</v>
      </c>
      <c r="DT15">
        <v>1</v>
      </c>
      <c r="DU15">
        <v>1</v>
      </c>
      <c r="DV15">
        <v>1</v>
      </c>
      <c r="DW15">
        <f>IF(DT15=DV15,1,0)</f>
        <v>1</v>
      </c>
      <c r="DX15">
        <f t="shared" si="76"/>
        <v>1</v>
      </c>
      <c r="DY15" s="1">
        <v>2.9514354708899998E-3</v>
      </c>
      <c r="DZ15" s="2">
        <v>10</v>
      </c>
      <c r="EA15">
        <v>60</v>
      </c>
      <c r="EB15" t="str">
        <f t="shared" si="77"/>
        <v>TRUE</v>
      </c>
      <c r="EC15">
        <f>VLOOKUP($A15,'FuturesInfo (3)'!$A$2:$V$80,22)</f>
        <v>3</v>
      </c>
      <c r="ED15" s="96">
        <v>0</v>
      </c>
      <c r="EE15">
        <f t="shared" ref="EE15:EE78" si="103">EC15</f>
        <v>3</v>
      </c>
      <c r="EF15" s="139">
        <f>VLOOKUP($A15,'FuturesInfo (3)'!$A$2:$O$80,15)*EE15</f>
        <v>223350</v>
      </c>
      <c r="EG15" s="200">
        <f t="shared" si="78"/>
        <v>659.20311242328148</v>
      </c>
      <c r="EH15" s="200">
        <f t="shared" ref="EH15:EH78" si="104">IF(DX15=1,ABS(EF15*DY15),-ABS(EF15*DY15))</f>
        <v>659.20311242328148</v>
      </c>
      <c r="EJ15">
        <f t="shared" si="79"/>
        <v>1</v>
      </c>
      <c r="EK15">
        <v>-1</v>
      </c>
      <c r="EL15" s="218">
        <v>1</v>
      </c>
      <c r="EM15">
        <f t="shared" ref="EM15:EM78" si="105">IF(VLOOKUP($C15,EJ$2:EK$9,2)="normal",EL15,-EL15)</f>
        <v>1</v>
      </c>
      <c r="EN15">
        <v>-1</v>
      </c>
      <c r="EO15">
        <f>IF(EK15=EN15,1,0)</f>
        <v>1</v>
      </c>
      <c r="EP15">
        <f t="shared" ref="EP15:EP78" si="106">IF(EN15=EL15,1,0)</f>
        <v>0</v>
      </c>
      <c r="EQ15">
        <f t="shared" si="80"/>
        <v>0</v>
      </c>
      <c r="ER15" s="1">
        <v>-4.14660246121E-3</v>
      </c>
      <c r="ES15" s="2">
        <v>10</v>
      </c>
      <c r="ET15">
        <v>60</v>
      </c>
      <c r="EU15" t="str">
        <f t="shared" si="81"/>
        <v>TRUE</v>
      </c>
      <c r="EV15">
        <f>VLOOKUP($A15,'FuturesInfo (3)'!$A$2:$V$80,22)</f>
        <v>3</v>
      </c>
      <c r="EW15" s="96">
        <v>0</v>
      </c>
      <c r="EX15">
        <f t="shared" ref="EX15:EX78" si="107">EV15</f>
        <v>3</v>
      </c>
      <c r="EY15" s="139">
        <f>VLOOKUP($A15,'FuturesInfo (3)'!$A$2:$O$80,15)*EX15</f>
        <v>223350</v>
      </c>
      <c r="EZ15" s="200">
        <f t="shared" si="82"/>
        <v>926.14365971125346</v>
      </c>
      <c r="FA15" s="200">
        <f t="shared" ref="FA15:FA78" si="108">IF(EP15=1,ABS(EY15*ER15),-ABS(EY15*ER15))</f>
        <v>-926.14365971125346</v>
      </c>
      <c r="FB15" s="200">
        <f t="shared" si="83"/>
        <v>-926.14365971125346</v>
      </c>
      <c r="FD15">
        <f t="shared" si="84"/>
        <v>-1</v>
      </c>
      <c r="FE15">
        <v>1</v>
      </c>
      <c r="FF15" s="218">
        <v>1</v>
      </c>
      <c r="FG15">
        <f t="shared" ref="FG15:FG19" si="109">IF(VLOOKUP($C15,FD$2:FE$9,2)="normal",FF15,-FF15)</f>
        <v>-1</v>
      </c>
      <c r="FH15">
        <v>-1</v>
      </c>
      <c r="FI15">
        <f>IF(FE15=FH15,1,0)</f>
        <v>0</v>
      </c>
      <c r="FJ15">
        <f t="shared" ref="FJ15:FJ78" si="110">IF(FH15=FF15,1,0)</f>
        <v>0</v>
      </c>
      <c r="FK15">
        <f t="shared" si="85"/>
        <v>1</v>
      </c>
      <c r="FL15" s="1">
        <v>-8.9993284083299992E-3</v>
      </c>
      <c r="FM15" s="2">
        <v>10</v>
      </c>
      <c r="FN15">
        <v>60</v>
      </c>
      <c r="FO15" t="str">
        <f t="shared" si="86"/>
        <v>TRUE</v>
      </c>
      <c r="FP15">
        <f>VLOOKUP($A15,'FuturesInfo (3)'!$A$2:$V$80,22)</f>
        <v>3</v>
      </c>
      <c r="FQ15" s="96">
        <v>0</v>
      </c>
      <c r="FR15">
        <f t="shared" ref="FR15:FR78" si="111">FP15</f>
        <v>3</v>
      </c>
      <c r="FS15" s="139">
        <f>VLOOKUP($A15,'FuturesInfo (3)'!$A$2:$O$80,15)*FR15</f>
        <v>223350</v>
      </c>
      <c r="FT15" s="200">
        <f t="shared" si="87"/>
        <v>-2010.0000000005052</v>
      </c>
      <c r="FU15" s="200">
        <f t="shared" ref="FU15:FU78" si="112">IF(FJ15=1,ABS(FS15*FL15),-ABS(FS15*FL15))</f>
        <v>-2010.0000000005052</v>
      </c>
      <c r="FV15" s="200">
        <f t="shared" si="88"/>
        <v>2010.0000000005052</v>
      </c>
      <c r="FX15">
        <f t="shared" si="89"/>
        <v>-1</v>
      </c>
      <c r="FZ15" s="218">
        <v>1</v>
      </c>
      <c r="GA15">
        <f t="shared" ref="GA15:GA19" si="113">IF(VLOOKUP($C15,FX$2:FY$9,2)="normal",FZ15,-FZ15)</f>
        <v>-1</v>
      </c>
      <c r="GC15">
        <f>IF(FY15=GB15,1,0)</f>
        <v>1</v>
      </c>
      <c r="GD15">
        <f t="shared" ref="GD15:GD78" si="114">IF(GB15=FZ15,1,0)</f>
        <v>0</v>
      </c>
      <c r="GE15">
        <f t="shared" si="90"/>
        <v>0</v>
      </c>
      <c r="GF15" s="1"/>
      <c r="GG15" s="2">
        <v>10</v>
      </c>
      <c r="GH15">
        <v>60</v>
      </c>
      <c r="GI15" t="str">
        <f t="shared" si="91"/>
        <v>FALSE</v>
      </c>
      <c r="GJ15">
        <f>VLOOKUP($A15,'FuturesInfo (3)'!$A$2:$V$80,22)</f>
        <v>3</v>
      </c>
      <c r="GK15" s="96">
        <v>0</v>
      </c>
      <c r="GL15">
        <f t="shared" ref="GL15:GL78" si="115">GJ15</f>
        <v>3</v>
      </c>
      <c r="GM15" s="139">
        <f>VLOOKUP($A15,'FuturesInfo (3)'!$A$2:$O$80,15)*GL15</f>
        <v>223350</v>
      </c>
      <c r="GN15" s="200">
        <f t="shared" si="92"/>
        <v>0</v>
      </c>
      <c r="GO15" s="200">
        <f t="shared" ref="GO15:GO78" si="116">IF(GD15=1,ABS(GM15*GF15),-ABS(GM15*GF15))</f>
        <v>0</v>
      </c>
      <c r="GP15" s="200">
        <f t="shared" si="93"/>
        <v>0</v>
      </c>
    </row>
    <row r="16" spans="1:19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4"/>
        <v>0</v>
      </c>
      <c r="BK16" s="1">
        <v>1.7917133258699999E-3</v>
      </c>
      <c r="BL16" s="2">
        <v>10</v>
      </c>
      <c r="BM16">
        <v>60</v>
      </c>
      <c r="BN16" t="str">
        <f t="shared" ref="BN16:BN79" si="118">IF(BH16="","FALSE","TRUE")</f>
        <v>TRUE</v>
      </c>
      <c r="BO16">
        <f>VLOOKUP($A16,'FuturesInfo (3)'!$A$2:$V$80,22)</f>
        <v>2</v>
      </c>
      <c r="BP16">
        <f t="shared" si="60"/>
        <v>2</v>
      </c>
      <c r="BQ16" s="139">
        <f>VLOOKUP($A16,'FuturesInfo (3)'!$A$2:$O$80,15)*BP16</f>
        <v>201929.84160000001</v>
      </c>
      <c r="BR16" s="145">
        <f t="shared" si="95"/>
        <v>-361.80038808553832</v>
      </c>
      <c r="BT16">
        <f t="shared" si="96"/>
        <v>-1</v>
      </c>
      <c r="BU16">
        <v>-1</v>
      </c>
      <c r="BV16">
        <v>-1</v>
      </c>
      <c r="BW16">
        <v>-1</v>
      </c>
      <c r="BX16">
        <f t="shared" si="61"/>
        <v>1</v>
      </c>
      <c r="BY16">
        <f t="shared" si="62"/>
        <v>1</v>
      </c>
      <c r="BZ16" s="188">
        <v>-5.2537446903600004E-3</v>
      </c>
      <c r="CA16" s="2">
        <v>10</v>
      </c>
      <c r="CB16">
        <v>60</v>
      </c>
      <c r="CC16" t="str">
        <f t="shared" si="63"/>
        <v>TRUE</v>
      </c>
      <c r="CD16">
        <f>VLOOKUP($A16,'FuturesInfo (3)'!$A$2:$V$80,22)</f>
        <v>2</v>
      </c>
      <c r="CE16">
        <f t="shared" si="64"/>
        <v>2</v>
      </c>
      <c r="CF16">
        <f t="shared" si="64"/>
        <v>2</v>
      </c>
      <c r="CG16" s="139">
        <f>VLOOKUP($A16,'FuturesInfo (3)'!$A$2:$O$80,15)*CE16</f>
        <v>201929.84160000001</v>
      </c>
      <c r="CH16" s="145">
        <f t="shared" si="65"/>
        <v>1060.887833131236</v>
      </c>
      <c r="CI16" s="145">
        <f t="shared" si="97"/>
        <v>1060.887833131236</v>
      </c>
      <c r="CK16">
        <f t="shared" si="66"/>
        <v>-1</v>
      </c>
      <c r="CL16">
        <v>-1</v>
      </c>
      <c r="CM16">
        <v>-1</v>
      </c>
      <c r="CN16">
        <v>1</v>
      </c>
      <c r="CO16">
        <f>IF(CL16=CN16,1,0)</f>
        <v>0</v>
      </c>
      <c r="CP16">
        <f t="shared" si="67"/>
        <v>0</v>
      </c>
      <c r="CQ16" s="1">
        <v>2.5845600629299998E-3</v>
      </c>
      <c r="CR16" s="2">
        <v>10</v>
      </c>
      <c r="CS16">
        <v>60</v>
      </c>
      <c r="CT16" t="str">
        <f t="shared" si="68"/>
        <v>TRUE</v>
      </c>
      <c r="CU16">
        <f>VLOOKUP($A16,'FuturesInfo (3)'!$A$2:$V$80,22)</f>
        <v>2</v>
      </c>
      <c r="CV16">
        <f t="shared" si="69"/>
        <v>3</v>
      </c>
      <c r="CW16">
        <f t="shared" si="98"/>
        <v>2</v>
      </c>
      <c r="CX16" s="139">
        <f>VLOOKUP($A16,'FuturesInfo (3)'!$A$2:$O$80,15)*CW16</f>
        <v>201929.84160000001</v>
      </c>
      <c r="CY16" s="200">
        <f t="shared" si="99"/>
        <v>-521.89980411314093</v>
      </c>
      <c r="CZ16" s="200">
        <f t="shared" si="100"/>
        <v>-521.89980411314093</v>
      </c>
      <c r="DB16">
        <f t="shared" si="70"/>
        <v>-1</v>
      </c>
      <c r="DC16">
        <v>-1</v>
      </c>
      <c r="DD16">
        <v>-1</v>
      </c>
      <c r="DE16">
        <v>1</v>
      </c>
      <c r="DF16">
        <f>IF(DC16=DE16,1,0)</f>
        <v>0</v>
      </c>
      <c r="DG16">
        <f t="shared" si="71"/>
        <v>0</v>
      </c>
      <c r="DH16" s="1">
        <v>1.22169917059E-2</v>
      </c>
      <c r="DI16" s="2">
        <v>10</v>
      </c>
      <c r="DJ16">
        <v>60</v>
      </c>
      <c r="DK16" t="str">
        <f t="shared" si="72"/>
        <v>TRUE</v>
      </c>
      <c r="DL16">
        <f>VLOOKUP($A16,'FuturesInfo (3)'!$A$2:$V$80,22)</f>
        <v>2</v>
      </c>
      <c r="DM16">
        <f t="shared" si="73"/>
        <v>3</v>
      </c>
      <c r="DN16">
        <f t="shared" si="101"/>
        <v>2</v>
      </c>
      <c r="DO16" s="139">
        <f>VLOOKUP($A16,'FuturesInfo (3)'!$A$2:$O$80,15)*DN16</f>
        <v>201929.84160000001</v>
      </c>
      <c r="DP16" s="200">
        <f t="shared" si="74"/>
        <v>-2466.9752000009007</v>
      </c>
      <c r="DQ16" s="200">
        <f t="shared" si="102"/>
        <v>-2466.9752000009007</v>
      </c>
      <c r="DS16">
        <f t="shared" si="75"/>
        <v>-1</v>
      </c>
      <c r="DT16">
        <v>1</v>
      </c>
      <c r="DU16">
        <v>-1</v>
      </c>
      <c r="DV16">
        <v>-1</v>
      </c>
      <c r="DW16">
        <f>IF(DT16=DV16,1,0)</f>
        <v>0</v>
      </c>
      <c r="DX16">
        <f t="shared" si="76"/>
        <v>1</v>
      </c>
      <c r="DY16" s="1">
        <v>-3.2111615546500001E-3</v>
      </c>
      <c r="DZ16" s="2">
        <v>10</v>
      </c>
      <c r="EA16">
        <v>60</v>
      </c>
      <c r="EB16" t="str">
        <f t="shared" si="77"/>
        <v>TRUE</v>
      </c>
      <c r="EC16">
        <f>VLOOKUP($A16,'FuturesInfo (3)'!$A$2:$V$80,22)</f>
        <v>2</v>
      </c>
      <c r="ED16" s="96">
        <v>0</v>
      </c>
      <c r="EE16">
        <f t="shared" si="103"/>
        <v>2</v>
      </c>
      <c r="EF16" s="139">
        <f>VLOOKUP($A16,'FuturesInfo (3)'!$A$2:$O$80,15)*EE16</f>
        <v>201929.84160000001</v>
      </c>
      <c r="EG16" s="200">
        <f t="shared" si="78"/>
        <v>-648.42934408248436</v>
      </c>
      <c r="EH16" s="200">
        <f t="shared" si="104"/>
        <v>648.42934408248436</v>
      </c>
      <c r="EJ16">
        <f t="shared" si="79"/>
        <v>1</v>
      </c>
      <c r="EK16">
        <v>-1</v>
      </c>
      <c r="EL16" s="218">
        <v>-1</v>
      </c>
      <c r="EM16">
        <f t="shared" si="105"/>
        <v>-1</v>
      </c>
      <c r="EN16">
        <v>-1</v>
      </c>
      <c r="EO16">
        <f>IF(EK16=EN16,1,0)</f>
        <v>1</v>
      </c>
      <c r="EP16">
        <f t="shared" si="106"/>
        <v>1</v>
      </c>
      <c r="EQ16">
        <f t="shared" si="80"/>
        <v>1</v>
      </c>
      <c r="ER16" s="1">
        <v>-8.8869140191099993E-3</v>
      </c>
      <c r="ES16" s="2">
        <v>10</v>
      </c>
      <c r="ET16">
        <v>60</v>
      </c>
      <c r="EU16" t="str">
        <f t="shared" si="81"/>
        <v>TRUE</v>
      </c>
      <c r="EV16">
        <f>VLOOKUP($A16,'FuturesInfo (3)'!$A$2:$V$80,22)</f>
        <v>2</v>
      </c>
      <c r="EW16" s="96">
        <v>0</v>
      </c>
      <c r="EX16">
        <f t="shared" si="107"/>
        <v>2</v>
      </c>
      <c r="EY16" s="139">
        <f>VLOOKUP($A16,'FuturesInfo (3)'!$A$2:$O$80,15)*EX16</f>
        <v>201929.84160000001</v>
      </c>
      <c r="EZ16" s="200">
        <f t="shared" si="82"/>
        <v>1794.5331401917017</v>
      </c>
      <c r="FA16" s="200">
        <f t="shared" si="108"/>
        <v>1794.5331401917017</v>
      </c>
      <c r="FB16" s="200">
        <f t="shared" si="83"/>
        <v>1794.5331401917017</v>
      </c>
      <c r="FD16">
        <f t="shared" si="84"/>
        <v>-1</v>
      </c>
      <c r="FE16">
        <v>-1</v>
      </c>
      <c r="FF16" s="218">
        <v>-1</v>
      </c>
      <c r="FG16">
        <f t="shared" si="109"/>
        <v>-1</v>
      </c>
      <c r="FH16">
        <v>-1</v>
      </c>
      <c r="FI16">
        <f>IF(FE16=FH16,1,0)</f>
        <v>1</v>
      </c>
      <c r="FJ16">
        <f t="shared" si="110"/>
        <v>1</v>
      </c>
      <c r="FK16">
        <f t="shared" si="85"/>
        <v>1</v>
      </c>
      <c r="FL16" s="1">
        <v>-2.33131584846E-2</v>
      </c>
      <c r="FM16" s="2">
        <v>10</v>
      </c>
      <c r="FN16">
        <v>60</v>
      </c>
      <c r="FO16" t="str">
        <f t="shared" si="86"/>
        <v>TRUE</v>
      </c>
      <c r="FP16">
        <f>VLOOKUP($A16,'FuturesInfo (3)'!$A$2:$V$80,22)</f>
        <v>2</v>
      </c>
      <c r="FQ16" s="96">
        <v>0</v>
      </c>
      <c r="FR16">
        <f t="shared" si="111"/>
        <v>2</v>
      </c>
      <c r="FS16" s="139">
        <f>VLOOKUP($A16,'FuturesInfo (3)'!$A$2:$O$80,15)*FR16</f>
        <v>201929.84160000001</v>
      </c>
      <c r="FT16" s="200">
        <f t="shared" si="87"/>
        <v>4707.6223999909744</v>
      </c>
      <c r="FU16" s="200">
        <f t="shared" si="112"/>
        <v>4707.6223999909744</v>
      </c>
      <c r="FV16" s="200">
        <f t="shared" si="88"/>
        <v>4707.6223999909744</v>
      </c>
      <c r="FX16">
        <f t="shared" si="89"/>
        <v>-1</v>
      </c>
      <c r="FZ16" s="218">
        <v>-1</v>
      </c>
      <c r="GA16">
        <f t="shared" si="113"/>
        <v>-1</v>
      </c>
      <c r="GC16">
        <f>IF(FY16=GB16,1,0)</f>
        <v>1</v>
      </c>
      <c r="GD16">
        <f t="shared" si="114"/>
        <v>0</v>
      </c>
      <c r="GE16">
        <f t="shared" si="90"/>
        <v>0</v>
      </c>
      <c r="GF16" s="1"/>
      <c r="GG16" s="2">
        <v>10</v>
      </c>
      <c r="GH16">
        <v>60</v>
      </c>
      <c r="GI16" t="str">
        <f t="shared" si="91"/>
        <v>FALSE</v>
      </c>
      <c r="GJ16">
        <f>VLOOKUP($A16,'FuturesInfo (3)'!$A$2:$V$80,22)</f>
        <v>2</v>
      </c>
      <c r="GK16" s="96">
        <v>0</v>
      </c>
      <c r="GL16">
        <f t="shared" si="115"/>
        <v>2</v>
      </c>
      <c r="GM16" s="139">
        <f>VLOOKUP($A16,'FuturesInfo (3)'!$A$2:$O$80,15)*GL16</f>
        <v>201929.84160000001</v>
      </c>
      <c r="GN16" s="200">
        <f t="shared" si="92"/>
        <v>0</v>
      </c>
      <c r="GO16" s="200">
        <f t="shared" si="116"/>
        <v>0</v>
      </c>
      <c r="GP16" s="200">
        <f t="shared" si="93"/>
        <v>0</v>
      </c>
    </row>
    <row r="17" spans="1:19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4"/>
        <v>0</v>
      </c>
      <c r="BK17" s="1">
        <v>2.1745883814799998E-3</v>
      </c>
      <c r="BL17" s="2">
        <v>10</v>
      </c>
      <c r="BM17">
        <v>60</v>
      </c>
      <c r="BN17" t="str">
        <f t="shared" si="118"/>
        <v>TRUE</v>
      </c>
      <c r="BO17">
        <f>VLOOKUP($A17,'FuturesInfo (3)'!$A$2:$V$80,22)</f>
        <v>5</v>
      </c>
      <c r="BP17">
        <f t="shared" si="60"/>
        <v>5</v>
      </c>
      <c r="BQ17" s="139">
        <f>VLOOKUP($A17,'FuturesInfo (3)'!$A$2:$O$80,15)*BP17</f>
        <v>99090</v>
      </c>
      <c r="BR17" s="145">
        <f t="shared" si="95"/>
        <v>-215.47996272085319</v>
      </c>
      <c r="BT17">
        <f t="shared" si="96"/>
        <v>-1</v>
      </c>
      <c r="BU17">
        <v>1</v>
      </c>
      <c r="BV17">
        <v>-1</v>
      </c>
      <c r="BW17">
        <v>1</v>
      </c>
      <c r="BX17">
        <f t="shared" si="61"/>
        <v>1</v>
      </c>
      <c r="BY17">
        <f t="shared" si="62"/>
        <v>0</v>
      </c>
      <c r="BZ17" s="188">
        <v>0</v>
      </c>
      <c r="CA17" s="2">
        <v>10</v>
      </c>
      <c r="CB17">
        <v>60</v>
      </c>
      <c r="CC17" t="str">
        <f t="shared" si="63"/>
        <v>TRUE</v>
      </c>
      <c r="CD17">
        <f>VLOOKUP($A17,'FuturesInfo (3)'!$A$2:$V$80,22)</f>
        <v>5</v>
      </c>
      <c r="CE17">
        <f t="shared" si="64"/>
        <v>5</v>
      </c>
      <c r="CF17">
        <f t="shared" si="64"/>
        <v>5</v>
      </c>
      <c r="CG17" s="139">
        <f>VLOOKUP($A17,'FuturesInfo (3)'!$A$2:$O$80,15)*CE17</f>
        <v>99090</v>
      </c>
      <c r="CH17" s="145">
        <f t="shared" si="65"/>
        <v>0</v>
      </c>
      <c r="CI17" s="145">
        <f t="shared" si="97"/>
        <v>0</v>
      </c>
      <c r="CK17">
        <f t="shared" si="66"/>
        <v>1</v>
      </c>
      <c r="CL17">
        <v>1</v>
      </c>
      <c r="CM17">
        <v>-1</v>
      </c>
      <c r="CN17">
        <v>1</v>
      </c>
      <c r="CO17">
        <f t="shared" ref="CO17:CO78" si="119">IF(CL17=CN17,1,0)</f>
        <v>1</v>
      </c>
      <c r="CP17">
        <f t="shared" si="67"/>
        <v>0</v>
      </c>
      <c r="CQ17" s="1">
        <v>7.7495350279000001E-3</v>
      </c>
      <c r="CR17" s="2">
        <v>10</v>
      </c>
      <c r="CS17">
        <v>60</v>
      </c>
      <c r="CT17" t="str">
        <f t="shared" si="68"/>
        <v>TRUE</v>
      </c>
      <c r="CU17">
        <f>VLOOKUP($A17,'FuturesInfo (3)'!$A$2:$V$80,22)</f>
        <v>5</v>
      </c>
      <c r="CV17">
        <f t="shared" si="69"/>
        <v>4</v>
      </c>
      <c r="CW17">
        <f t="shared" si="98"/>
        <v>5</v>
      </c>
      <c r="CX17" s="139">
        <f>VLOOKUP($A17,'FuturesInfo (3)'!$A$2:$O$80,15)*CW17</f>
        <v>99090</v>
      </c>
      <c r="CY17" s="200">
        <f t="shared" si="99"/>
        <v>767.90142591461097</v>
      </c>
      <c r="CZ17" s="200">
        <f t="shared" si="100"/>
        <v>-767.90142591461097</v>
      </c>
      <c r="DB17">
        <f t="shared" si="70"/>
        <v>1</v>
      </c>
      <c r="DC17">
        <v>1</v>
      </c>
      <c r="DD17">
        <v>-1</v>
      </c>
      <c r="DE17">
        <v>-1</v>
      </c>
      <c r="DF17">
        <f t="shared" ref="DF17:DF80" si="120">IF(DC17=DE17,1,0)</f>
        <v>0</v>
      </c>
      <c r="DG17">
        <f t="shared" si="71"/>
        <v>1</v>
      </c>
      <c r="DH17" s="1">
        <v>-6.7671485696700001E-3</v>
      </c>
      <c r="DI17" s="2">
        <v>10</v>
      </c>
      <c r="DJ17">
        <v>60</v>
      </c>
      <c r="DK17" t="str">
        <f t="shared" si="72"/>
        <v>TRUE</v>
      </c>
      <c r="DL17">
        <f>VLOOKUP($A17,'FuturesInfo (3)'!$A$2:$V$80,22)</f>
        <v>5</v>
      </c>
      <c r="DM17">
        <f t="shared" si="73"/>
        <v>4</v>
      </c>
      <c r="DN17">
        <f t="shared" si="101"/>
        <v>5</v>
      </c>
      <c r="DO17" s="139">
        <f>VLOOKUP($A17,'FuturesInfo (3)'!$A$2:$O$80,15)*DN17</f>
        <v>99090</v>
      </c>
      <c r="DP17" s="200">
        <f t="shared" si="74"/>
        <v>-670.55675176860029</v>
      </c>
      <c r="DQ17" s="200">
        <f t="shared" si="102"/>
        <v>670.55675176860029</v>
      </c>
      <c r="DS17">
        <f t="shared" si="75"/>
        <v>1</v>
      </c>
      <c r="DT17">
        <v>-1</v>
      </c>
      <c r="DU17">
        <v>-1</v>
      </c>
      <c r="DV17">
        <v>1</v>
      </c>
      <c r="DW17">
        <f t="shared" ref="DW17:DW80" si="121">IF(DT17=DV17,1,0)</f>
        <v>0</v>
      </c>
      <c r="DX17">
        <f t="shared" si="76"/>
        <v>0</v>
      </c>
      <c r="DY17" s="1">
        <v>1.8581604211799999E-2</v>
      </c>
      <c r="DZ17" s="2">
        <v>10</v>
      </c>
      <c r="EA17">
        <v>60</v>
      </c>
      <c r="EB17" t="str">
        <f t="shared" si="77"/>
        <v>TRUE</v>
      </c>
      <c r="EC17">
        <f>VLOOKUP($A17,'FuturesInfo (3)'!$A$2:$V$80,22)</f>
        <v>5</v>
      </c>
      <c r="ED17" s="96">
        <v>0</v>
      </c>
      <c r="EE17">
        <f t="shared" si="103"/>
        <v>5</v>
      </c>
      <c r="EF17" s="139">
        <f>VLOOKUP($A17,'FuturesInfo (3)'!$A$2:$O$80,15)*EE17</f>
        <v>99090</v>
      </c>
      <c r="EG17" s="200">
        <f t="shared" si="78"/>
        <v>-1841.2511613472618</v>
      </c>
      <c r="EH17" s="200">
        <f t="shared" si="104"/>
        <v>-1841.2511613472618</v>
      </c>
      <c r="EJ17">
        <f t="shared" si="79"/>
        <v>-1</v>
      </c>
      <c r="EK17">
        <v>1</v>
      </c>
      <c r="EL17" s="218">
        <v>-1</v>
      </c>
      <c r="EM17">
        <f t="shared" si="105"/>
        <v>1</v>
      </c>
      <c r="EN17">
        <v>1</v>
      </c>
      <c r="EO17">
        <f t="shared" ref="EO17:EO80" si="122">IF(EK17=EN17,1,0)</f>
        <v>1</v>
      </c>
      <c r="EP17">
        <f t="shared" si="106"/>
        <v>0</v>
      </c>
      <c r="EQ17">
        <f t="shared" si="80"/>
        <v>1</v>
      </c>
      <c r="ER17" s="1">
        <v>4.2566129522699997E-3</v>
      </c>
      <c r="ES17" s="2">
        <v>10</v>
      </c>
      <c r="ET17">
        <v>60</v>
      </c>
      <c r="EU17" t="str">
        <f t="shared" si="81"/>
        <v>TRUE</v>
      </c>
      <c r="EV17">
        <f>VLOOKUP($A17,'FuturesInfo (3)'!$A$2:$V$80,22)</f>
        <v>5</v>
      </c>
      <c r="EW17" s="96">
        <v>0</v>
      </c>
      <c r="EX17">
        <f t="shared" si="107"/>
        <v>5</v>
      </c>
      <c r="EY17" s="139">
        <f>VLOOKUP($A17,'FuturesInfo (3)'!$A$2:$O$80,15)*EX17</f>
        <v>99090</v>
      </c>
      <c r="EZ17" s="200">
        <f t="shared" si="82"/>
        <v>421.7877774404343</v>
      </c>
      <c r="FA17" s="200">
        <f t="shared" si="108"/>
        <v>-421.7877774404343</v>
      </c>
      <c r="FB17" s="200">
        <f t="shared" si="83"/>
        <v>421.7877774404343</v>
      </c>
      <c r="FD17">
        <f t="shared" si="84"/>
        <v>1</v>
      </c>
      <c r="FE17">
        <v>1</v>
      </c>
      <c r="FF17" s="218">
        <v>-1</v>
      </c>
      <c r="FG17">
        <f t="shared" si="109"/>
        <v>-1</v>
      </c>
      <c r="FH17">
        <v>-1</v>
      </c>
      <c r="FI17">
        <f t="shared" ref="FI17:FI80" si="123">IF(FE17=FH17,1,0)</f>
        <v>0</v>
      </c>
      <c r="FJ17">
        <f t="shared" si="110"/>
        <v>1</v>
      </c>
      <c r="FK17">
        <f t="shared" si="85"/>
        <v>1</v>
      </c>
      <c r="FL17" s="1">
        <v>-8.1743869209799994E-3</v>
      </c>
      <c r="FM17" s="2">
        <v>10</v>
      </c>
      <c r="FN17">
        <v>60</v>
      </c>
      <c r="FO17" t="str">
        <f t="shared" si="86"/>
        <v>TRUE</v>
      </c>
      <c r="FP17">
        <f>VLOOKUP($A17,'FuturesInfo (3)'!$A$2:$V$80,22)</f>
        <v>5</v>
      </c>
      <c r="FQ17" s="96">
        <v>0</v>
      </c>
      <c r="FR17">
        <f t="shared" si="111"/>
        <v>5</v>
      </c>
      <c r="FS17" s="139">
        <f>VLOOKUP($A17,'FuturesInfo (3)'!$A$2:$O$80,15)*FR17</f>
        <v>99090</v>
      </c>
      <c r="FT17" s="200">
        <f t="shared" si="87"/>
        <v>-809.99999999990814</v>
      </c>
      <c r="FU17" s="200">
        <f t="shared" si="112"/>
        <v>809.99999999990814</v>
      </c>
      <c r="FV17" s="200">
        <f t="shared" si="88"/>
        <v>809.99999999990814</v>
      </c>
      <c r="FX17">
        <f t="shared" si="89"/>
        <v>-1</v>
      </c>
      <c r="FZ17" s="218">
        <v>-1</v>
      </c>
      <c r="GA17">
        <f t="shared" si="113"/>
        <v>-1</v>
      </c>
      <c r="GC17">
        <f t="shared" ref="GC17:GC80" si="124">IF(FY17=GB17,1,0)</f>
        <v>1</v>
      </c>
      <c r="GD17">
        <f t="shared" si="114"/>
        <v>0</v>
      </c>
      <c r="GE17">
        <f t="shared" si="90"/>
        <v>0</v>
      </c>
      <c r="GF17" s="1"/>
      <c r="GG17" s="2">
        <v>10</v>
      </c>
      <c r="GH17">
        <v>60</v>
      </c>
      <c r="GI17" t="str">
        <f t="shared" si="91"/>
        <v>FALSE</v>
      </c>
      <c r="GJ17">
        <f>VLOOKUP($A17,'FuturesInfo (3)'!$A$2:$V$80,22)</f>
        <v>5</v>
      </c>
      <c r="GK17" s="96">
        <v>0</v>
      </c>
      <c r="GL17">
        <f t="shared" si="115"/>
        <v>5</v>
      </c>
      <c r="GM17" s="139">
        <f>VLOOKUP($A17,'FuturesInfo (3)'!$A$2:$O$80,15)*GL17</f>
        <v>99090</v>
      </c>
      <c r="GN17" s="200">
        <f t="shared" si="92"/>
        <v>0</v>
      </c>
      <c r="GO17" s="200">
        <f t="shared" si="116"/>
        <v>0</v>
      </c>
      <c r="GP17" s="200">
        <f t="shared" si="93"/>
        <v>0</v>
      </c>
    </row>
    <row r="18" spans="1:19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4"/>
        <v>0</v>
      </c>
      <c r="BK18" s="1">
        <v>1.59655699014E-3</v>
      </c>
      <c r="BL18" s="2">
        <v>10</v>
      </c>
      <c r="BM18">
        <v>60</v>
      </c>
      <c r="BN18" t="str">
        <f t="shared" si="118"/>
        <v>TRUE</v>
      </c>
      <c r="BO18">
        <f>VLOOKUP($A18,'FuturesInfo (3)'!$A$2:$V$80,22)</f>
        <v>3</v>
      </c>
      <c r="BP18">
        <f t="shared" si="60"/>
        <v>3</v>
      </c>
      <c r="BQ18" s="139">
        <f>VLOOKUP($A18,'FuturesInfo (3)'!$A$2:$O$80,15)*BP18</f>
        <v>271556.25</v>
      </c>
      <c r="BR18" s="145">
        <f t="shared" si="95"/>
        <v>-433.55502915370539</v>
      </c>
      <c r="BT18">
        <f t="shared" si="96"/>
        <v>-1</v>
      </c>
      <c r="BU18">
        <v>-1</v>
      </c>
      <c r="BV18">
        <v>1</v>
      </c>
      <c r="BW18">
        <v>1</v>
      </c>
      <c r="BX18">
        <f t="shared" si="61"/>
        <v>0</v>
      </c>
      <c r="BY18">
        <f t="shared" si="62"/>
        <v>1</v>
      </c>
      <c r="BZ18" s="188">
        <v>5.9602190034E-3</v>
      </c>
      <c r="CA18" s="2">
        <v>10</v>
      </c>
      <c r="CB18">
        <v>60</v>
      </c>
      <c r="CC18" t="str">
        <f t="shared" si="63"/>
        <v>TRUE</v>
      </c>
      <c r="CD18">
        <f>VLOOKUP($A18,'FuturesInfo (3)'!$A$2:$V$80,22)</f>
        <v>3</v>
      </c>
      <c r="CE18">
        <f t="shared" si="64"/>
        <v>3</v>
      </c>
      <c r="CF18">
        <f t="shared" si="64"/>
        <v>3</v>
      </c>
      <c r="CG18" s="139">
        <f>VLOOKUP($A18,'FuturesInfo (3)'!$A$2:$O$80,15)*CE18</f>
        <v>271556.25</v>
      </c>
      <c r="CH18" s="145">
        <f t="shared" si="65"/>
        <v>-1618.5347217420413</v>
      </c>
      <c r="CI18" s="145">
        <f t="shared" si="97"/>
        <v>1618.5347217420413</v>
      </c>
      <c r="CK18">
        <f t="shared" si="66"/>
        <v>-1</v>
      </c>
      <c r="CL18">
        <v>-1</v>
      </c>
      <c r="CM18">
        <v>1</v>
      </c>
      <c r="CN18">
        <v>-1</v>
      </c>
      <c r="CO18">
        <f t="shared" si="119"/>
        <v>1</v>
      </c>
      <c r="CP18">
        <f t="shared" si="67"/>
        <v>0</v>
      </c>
      <c r="CQ18" s="1">
        <v>-3.8580778505E-3</v>
      </c>
      <c r="CR18" s="2">
        <v>10</v>
      </c>
      <c r="CS18">
        <v>60</v>
      </c>
      <c r="CT18" t="str">
        <f t="shared" si="68"/>
        <v>TRUE</v>
      </c>
      <c r="CU18">
        <f>VLOOKUP($A18,'FuturesInfo (3)'!$A$2:$V$80,22)</f>
        <v>3</v>
      </c>
      <c r="CV18">
        <f t="shared" si="69"/>
        <v>2</v>
      </c>
      <c r="CW18">
        <f t="shared" si="98"/>
        <v>3</v>
      </c>
      <c r="CX18" s="139">
        <f>VLOOKUP($A18,'FuturesInfo (3)'!$A$2:$O$80,15)*CW18</f>
        <v>271556.25</v>
      </c>
      <c r="CY18" s="200">
        <f t="shared" si="99"/>
        <v>1047.6851532898406</v>
      </c>
      <c r="CZ18" s="200">
        <f t="shared" si="100"/>
        <v>-1047.6851532898406</v>
      </c>
      <c r="DB18">
        <f t="shared" si="70"/>
        <v>-1</v>
      </c>
      <c r="DC18">
        <v>1</v>
      </c>
      <c r="DD18">
        <v>1</v>
      </c>
      <c r="DE18">
        <v>1</v>
      </c>
      <c r="DF18">
        <f t="shared" si="120"/>
        <v>1</v>
      </c>
      <c r="DG18">
        <f t="shared" si="71"/>
        <v>1</v>
      </c>
      <c r="DH18" s="1">
        <v>6.4319800816100003E-3</v>
      </c>
      <c r="DI18" s="2">
        <v>10</v>
      </c>
      <c r="DJ18">
        <v>60</v>
      </c>
      <c r="DK18" t="str">
        <f t="shared" si="72"/>
        <v>TRUE</v>
      </c>
      <c r="DL18">
        <f>VLOOKUP($A18,'FuturesInfo (3)'!$A$2:$V$80,22)</f>
        <v>3</v>
      </c>
      <c r="DM18">
        <f t="shared" si="73"/>
        <v>4</v>
      </c>
      <c r="DN18">
        <f t="shared" si="101"/>
        <v>3</v>
      </c>
      <c r="DO18" s="139">
        <f>VLOOKUP($A18,'FuturesInfo (3)'!$A$2:$O$80,15)*DN18</f>
        <v>271556.25</v>
      </c>
      <c r="DP18" s="200">
        <f t="shared" si="74"/>
        <v>1746.6443910367057</v>
      </c>
      <c r="DQ18" s="200">
        <f t="shared" si="102"/>
        <v>1746.6443910367057</v>
      </c>
      <c r="DS18">
        <f t="shared" si="75"/>
        <v>1</v>
      </c>
      <c r="DT18">
        <v>1</v>
      </c>
      <c r="DU18">
        <v>1</v>
      </c>
      <c r="DV18">
        <v>-1</v>
      </c>
      <c r="DW18">
        <f t="shared" si="121"/>
        <v>0</v>
      </c>
      <c r="DX18">
        <f t="shared" si="76"/>
        <v>0</v>
      </c>
      <c r="DY18" s="1">
        <v>-3.2985156679500001E-3</v>
      </c>
      <c r="DZ18" s="2">
        <v>10</v>
      </c>
      <c r="EA18">
        <v>60</v>
      </c>
      <c r="EB18" t="str">
        <f t="shared" si="77"/>
        <v>TRUE</v>
      </c>
      <c r="EC18">
        <f>VLOOKUP($A18,'FuturesInfo (3)'!$A$2:$V$80,22)</f>
        <v>3</v>
      </c>
      <c r="ED18" s="96">
        <v>0</v>
      </c>
      <c r="EE18">
        <f t="shared" si="103"/>
        <v>3</v>
      </c>
      <c r="EF18" s="139">
        <f>VLOOKUP($A18,'FuturesInfo (3)'!$A$2:$O$80,15)*EE18</f>
        <v>271556.25</v>
      </c>
      <c r="EG18" s="200">
        <f t="shared" si="78"/>
        <v>-895.73254535474723</v>
      </c>
      <c r="EH18" s="200">
        <f t="shared" si="104"/>
        <v>-895.73254535474723</v>
      </c>
      <c r="EJ18">
        <f t="shared" si="79"/>
        <v>1</v>
      </c>
      <c r="EK18">
        <v>1</v>
      </c>
      <c r="EL18" s="218">
        <v>1</v>
      </c>
      <c r="EM18">
        <f t="shared" si="105"/>
        <v>1</v>
      </c>
      <c r="EN18">
        <v>-1</v>
      </c>
      <c r="EO18">
        <f t="shared" si="122"/>
        <v>0</v>
      </c>
      <c r="EP18">
        <f t="shared" si="106"/>
        <v>0</v>
      </c>
      <c r="EQ18">
        <f t="shared" si="80"/>
        <v>0</v>
      </c>
      <c r="ER18" s="1">
        <v>-1.4478764478800001E-3</v>
      </c>
      <c r="ES18" s="2">
        <v>10</v>
      </c>
      <c r="ET18">
        <v>60</v>
      </c>
      <c r="EU18" t="str">
        <f t="shared" si="81"/>
        <v>TRUE</v>
      </c>
      <c r="EV18">
        <f>VLOOKUP($A18,'FuturesInfo (3)'!$A$2:$V$80,22)</f>
        <v>3</v>
      </c>
      <c r="EW18" s="96">
        <v>0</v>
      </c>
      <c r="EX18">
        <f t="shared" si="107"/>
        <v>3</v>
      </c>
      <c r="EY18" s="139">
        <f>VLOOKUP($A18,'FuturesInfo (3)'!$A$2:$O$80,15)*EX18</f>
        <v>271556.25</v>
      </c>
      <c r="EZ18" s="200">
        <f t="shared" si="82"/>
        <v>-393.17989864961328</v>
      </c>
      <c r="FA18" s="200">
        <f t="shared" si="108"/>
        <v>-393.17989864961328</v>
      </c>
      <c r="FB18" s="200">
        <f t="shared" si="83"/>
        <v>-393.17989864961328</v>
      </c>
      <c r="FD18">
        <f t="shared" si="84"/>
        <v>-1</v>
      </c>
      <c r="FE18">
        <v>1</v>
      </c>
      <c r="FF18" s="218">
        <v>1</v>
      </c>
      <c r="FG18">
        <f t="shared" si="109"/>
        <v>-1</v>
      </c>
      <c r="FH18">
        <v>-1</v>
      </c>
      <c r="FI18">
        <f t="shared" si="123"/>
        <v>0</v>
      </c>
      <c r="FJ18">
        <f t="shared" si="110"/>
        <v>0</v>
      </c>
      <c r="FK18">
        <f t="shared" si="85"/>
        <v>1</v>
      </c>
      <c r="FL18" s="1">
        <v>-1.53973594805E-2</v>
      </c>
      <c r="FM18" s="2">
        <v>10</v>
      </c>
      <c r="FN18">
        <v>60</v>
      </c>
      <c r="FO18" t="str">
        <f t="shared" si="86"/>
        <v>TRUE</v>
      </c>
      <c r="FP18">
        <f>VLOOKUP($A18,'FuturesInfo (3)'!$A$2:$V$80,22)</f>
        <v>3</v>
      </c>
      <c r="FQ18" s="96">
        <v>0</v>
      </c>
      <c r="FR18">
        <f t="shared" si="111"/>
        <v>3</v>
      </c>
      <c r="FS18" s="139">
        <f>VLOOKUP($A18,'FuturesInfo (3)'!$A$2:$O$80,15)*FR18</f>
        <v>271556.25</v>
      </c>
      <c r="FT18" s="200">
        <f t="shared" si="87"/>
        <v>-4181.2492004265278</v>
      </c>
      <c r="FU18" s="200">
        <f t="shared" si="112"/>
        <v>-4181.2492004265278</v>
      </c>
      <c r="FV18" s="200">
        <f t="shared" si="88"/>
        <v>4181.2492004265278</v>
      </c>
      <c r="FX18">
        <f t="shared" si="89"/>
        <v>-1</v>
      </c>
      <c r="FZ18" s="218">
        <v>1</v>
      </c>
      <c r="GA18">
        <f t="shared" si="113"/>
        <v>-1</v>
      </c>
      <c r="GC18">
        <f t="shared" si="124"/>
        <v>1</v>
      </c>
      <c r="GD18">
        <f t="shared" si="114"/>
        <v>0</v>
      </c>
      <c r="GE18">
        <f t="shared" si="90"/>
        <v>0</v>
      </c>
      <c r="GF18" s="1"/>
      <c r="GG18" s="2">
        <v>10</v>
      </c>
      <c r="GH18">
        <v>60</v>
      </c>
      <c r="GI18" t="str">
        <f t="shared" si="91"/>
        <v>FALSE</v>
      </c>
      <c r="GJ18">
        <f>VLOOKUP($A18,'FuturesInfo (3)'!$A$2:$V$80,22)</f>
        <v>3</v>
      </c>
      <c r="GK18" s="96">
        <v>0</v>
      </c>
      <c r="GL18">
        <f t="shared" si="115"/>
        <v>3</v>
      </c>
      <c r="GM18" s="139">
        <f>VLOOKUP($A18,'FuturesInfo (3)'!$A$2:$O$80,15)*GL18</f>
        <v>271556.25</v>
      </c>
      <c r="GN18" s="200">
        <f t="shared" si="92"/>
        <v>0</v>
      </c>
      <c r="GO18" s="200">
        <f t="shared" si="116"/>
        <v>0</v>
      </c>
      <c r="GP18" s="200">
        <f t="shared" si="93"/>
        <v>0</v>
      </c>
    </row>
    <row r="19" spans="1:19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4"/>
        <v>1</v>
      </c>
      <c r="BK19" s="1">
        <v>3.6253776435000002E-3</v>
      </c>
      <c r="BL19" s="2">
        <v>10</v>
      </c>
      <c r="BM19">
        <v>60</v>
      </c>
      <c r="BN19" t="str">
        <f t="shared" si="118"/>
        <v>TRUE</v>
      </c>
      <c r="BO19">
        <f>VLOOKUP($A19,'FuturesInfo (3)'!$A$2:$V$80,22)</f>
        <v>5</v>
      </c>
      <c r="BP19">
        <f t="shared" si="60"/>
        <v>5</v>
      </c>
      <c r="BQ19" s="139">
        <f>VLOOKUP($A19,'FuturesInfo (3)'!$A$2:$O$80,15)*BP19</f>
        <v>106625</v>
      </c>
      <c r="BR19" s="145">
        <f t="shared" si="95"/>
        <v>386.55589123818754</v>
      </c>
      <c r="BT19">
        <f t="shared" si="96"/>
        <v>1</v>
      </c>
      <c r="BU19">
        <v>1</v>
      </c>
      <c r="BV19">
        <v>1</v>
      </c>
      <c r="BW19">
        <v>1</v>
      </c>
      <c r="BX19">
        <f t="shared" si="61"/>
        <v>1</v>
      </c>
      <c r="BY19">
        <f t="shared" si="62"/>
        <v>1</v>
      </c>
      <c r="BZ19" s="188">
        <v>7.2245635159500004E-3</v>
      </c>
      <c r="CA19" s="2">
        <v>10</v>
      </c>
      <c r="CB19">
        <v>60</v>
      </c>
      <c r="CC19" t="str">
        <f t="shared" si="63"/>
        <v>TRUE</v>
      </c>
      <c r="CD19">
        <f>VLOOKUP($A19,'FuturesInfo (3)'!$A$2:$V$80,22)</f>
        <v>5</v>
      </c>
      <c r="CE19">
        <f t="shared" si="64"/>
        <v>5</v>
      </c>
      <c r="CF19">
        <f t="shared" si="64"/>
        <v>5</v>
      </c>
      <c r="CG19" s="139">
        <f>VLOOKUP($A19,'FuturesInfo (3)'!$A$2:$O$80,15)*CE19</f>
        <v>106625</v>
      </c>
      <c r="CH19" s="145">
        <f t="shared" si="65"/>
        <v>770.31908488816885</v>
      </c>
      <c r="CI19" s="145">
        <f t="shared" si="97"/>
        <v>770.31908488816885</v>
      </c>
      <c r="CK19">
        <f t="shared" si="66"/>
        <v>1</v>
      </c>
      <c r="CL19">
        <v>1</v>
      </c>
      <c r="CM19">
        <v>1</v>
      </c>
      <c r="CN19">
        <v>1</v>
      </c>
      <c r="CO19">
        <f t="shared" si="119"/>
        <v>1</v>
      </c>
      <c r="CP19">
        <f t="shared" si="67"/>
        <v>1</v>
      </c>
      <c r="CQ19" s="1">
        <v>2.1518230723299999E-2</v>
      </c>
      <c r="CR19" s="2">
        <v>10</v>
      </c>
      <c r="CS19">
        <v>60</v>
      </c>
      <c r="CT19" t="str">
        <f t="shared" si="68"/>
        <v>TRUE</v>
      </c>
      <c r="CU19">
        <f>VLOOKUP($A19,'FuturesInfo (3)'!$A$2:$V$80,22)</f>
        <v>5</v>
      </c>
      <c r="CV19">
        <f t="shared" si="69"/>
        <v>6</v>
      </c>
      <c r="CW19">
        <f t="shared" si="98"/>
        <v>5</v>
      </c>
      <c r="CX19" s="139">
        <f>VLOOKUP($A19,'FuturesInfo (3)'!$A$2:$O$80,15)*CW19</f>
        <v>106625</v>
      </c>
      <c r="CY19" s="200">
        <f t="shared" si="99"/>
        <v>2294.3813508718622</v>
      </c>
      <c r="CZ19" s="200">
        <f t="shared" si="100"/>
        <v>2294.3813508718622</v>
      </c>
      <c r="DB19">
        <f t="shared" si="70"/>
        <v>1</v>
      </c>
      <c r="DC19">
        <v>1</v>
      </c>
      <c r="DD19">
        <v>1</v>
      </c>
      <c r="DE19">
        <v>1</v>
      </c>
      <c r="DF19">
        <f t="shared" si="120"/>
        <v>1</v>
      </c>
      <c r="DG19">
        <f t="shared" si="71"/>
        <v>1</v>
      </c>
      <c r="DH19" s="1">
        <v>1.17027501463E-3</v>
      </c>
      <c r="DI19" s="2">
        <v>10</v>
      </c>
      <c r="DJ19">
        <v>60</v>
      </c>
      <c r="DK19" t="str">
        <f t="shared" si="72"/>
        <v>TRUE</v>
      </c>
      <c r="DL19">
        <f>VLOOKUP($A19,'FuturesInfo (3)'!$A$2:$V$80,22)</f>
        <v>5</v>
      </c>
      <c r="DM19">
        <f t="shared" si="73"/>
        <v>6</v>
      </c>
      <c r="DN19" s="186">
        <v>6</v>
      </c>
      <c r="DO19" s="139">
        <f>VLOOKUP($A19,'FuturesInfo (3)'!$A$2:$O$80,15)*DN19</f>
        <v>127950</v>
      </c>
      <c r="DP19" s="200">
        <f t="shared" si="74"/>
        <v>149.73668812190851</v>
      </c>
      <c r="DQ19" s="200">
        <f t="shared" si="102"/>
        <v>149.73668812190851</v>
      </c>
      <c r="DS19">
        <f t="shared" si="75"/>
        <v>1</v>
      </c>
      <c r="DT19">
        <v>1</v>
      </c>
      <c r="DU19">
        <v>1</v>
      </c>
      <c r="DV19">
        <v>1</v>
      </c>
      <c r="DW19">
        <f t="shared" si="121"/>
        <v>1</v>
      </c>
      <c r="DX19">
        <f t="shared" si="76"/>
        <v>1</v>
      </c>
      <c r="DY19" s="1">
        <v>8.1823495032099999E-3</v>
      </c>
      <c r="DZ19" s="2">
        <v>10</v>
      </c>
      <c r="EA19">
        <v>60</v>
      </c>
      <c r="EB19" t="str">
        <f t="shared" si="77"/>
        <v>TRUE</v>
      </c>
      <c r="EC19">
        <f>VLOOKUP($A19,'FuturesInfo (3)'!$A$2:$V$80,22)</f>
        <v>5</v>
      </c>
      <c r="ED19" s="96">
        <v>0</v>
      </c>
      <c r="EE19">
        <f t="shared" si="103"/>
        <v>5</v>
      </c>
      <c r="EF19" s="139">
        <f>VLOOKUP($A19,'FuturesInfo (3)'!$A$2:$O$80,15)*EE19</f>
        <v>106625</v>
      </c>
      <c r="EG19" s="200">
        <f t="shared" si="78"/>
        <v>872.44301577976626</v>
      </c>
      <c r="EH19" s="200">
        <f t="shared" si="104"/>
        <v>872.44301577976626</v>
      </c>
      <c r="EJ19">
        <f t="shared" si="79"/>
        <v>1</v>
      </c>
      <c r="EK19">
        <v>1</v>
      </c>
      <c r="EL19" s="218">
        <v>1</v>
      </c>
      <c r="EM19">
        <f t="shared" si="105"/>
        <v>-1</v>
      </c>
      <c r="EN19">
        <v>-1</v>
      </c>
      <c r="EO19">
        <f t="shared" si="122"/>
        <v>0</v>
      </c>
      <c r="EP19">
        <f t="shared" si="106"/>
        <v>0</v>
      </c>
      <c r="EQ19">
        <f t="shared" si="80"/>
        <v>1</v>
      </c>
      <c r="ER19" s="1">
        <v>-1.1014492753600001E-2</v>
      </c>
      <c r="ES19" s="2">
        <v>10</v>
      </c>
      <c r="ET19">
        <v>60</v>
      </c>
      <c r="EU19" t="str">
        <f t="shared" si="81"/>
        <v>TRUE</v>
      </c>
      <c r="EV19">
        <f>VLOOKUP($A19,'FuturesInfo (3)'!$A$2:$V$80,22)</f>
        <v>5</v>
      </c>
      <c r="EW19" s="96">
        <v>0</v>
      </c>
      <c r="EX19">
        <f t="shared" si="107"/>
        <v>5</v>
      </c>
      <c r="EY19" s="139">
        <f>VLOOKUP($A19,'FuturesInfo (3)'!$A$2:$O$80,15)*EX19</f>
        <v>106625</v>
      </c>
      <c r="EZ19" s="200">
        <f t="shared" si="82"/>
        <v>-1174.4202898526</v>
      </c>
      <c r="FA19" s="200">
        <f t="shared" si="108"/>
        <v>-1174.4202898526</v>
      </c>
      <c r="FB19" s="200">
        <f t="shared" si="83"/>
        <v>1174.4202898526</v>
      </c>
      <c r="FD19">
        <f t="shared" si="84"/>
        <v>-1</v>
      </c>
      <c r="FE19">
        <v>1</v>
      </c>
      <c r="FF19" s="218">
        <v>1</v>
      </c>
      <c r="FG19">
        <f t="shared" si="109"/>
        <v>1</v>
      </c>
      <c r="FH19">
        <v>-1</v>
      </c>
      <c r="FI19">
        <f t="shared" si="123"/>
        <v>0</v>
      </c>
      <c r="FJ19">
        <f t="shared" si="110"/>
        <v>0</v>
      </c>
      <c r="FK19">
        <f t="shared" si="85"/>
        <v>0</v>
      </c>
      <c r="FL19" s="1">
        <v>-8.2063305978899992E-3</v>
      </c>
      <c r="FM19" s="2">
        <v>10</v>
      </c>
      <c r="FN19">
        <v>60</v>
      </c>
      <c r="FO19" t="str">
        <f t="shared" si="86"/>
        <v>TRUE</v>
      </c>
      <c r="FP19">
        <f>VLOOKUP($A19,'FuturesInfo (3)'!$A$2:$V$80,22)</f>
        <v>5</v>
      </c>
      <c r="FQ19" s="96">
        <v>0</v>
      </c>
      <c r="FR19">
        <f t="shared" si="111"/>
        <v>5</v>
      </c>
      <c r="FS19" s="139">
        <f>VLOOKUP($A19,'FuturesInfo (3)'!$A$2:$O$80,15)*FR19</f>
        <v>106625</v>
      </c>
      <c r="FT19" s="200">
        <f t="shared" si="87"/>
        <v>-875.00000000002115</v>
      </c>
      <c r="FU19" s="200">
        <f t="shared" si="112"/>
        <v>-875.00000000002115</v>
      </c>
      <c r="FV19" s="200">
        <f t="shared" si="88"/>
        <v>-875.00000000002115</v>
      </c>
      <c r="FX19">
        <f t="shared" si="89"/>
        <v>-1</v>
      </c>
      <c r="FZ19" s="218">
        <v>1</v>
      </c>
      <c r="GA19">
        <f t="shared" si="113"/>
        <v>1</v>
      </c>
      <c r="GC19">
        <f t="shared" si="124"/>
        <v>1</v>
      </c>
      <c r="GD19">
        <f t="shared" si="114"/>
        <v>0</v>
      </c>
      <c r="GE19">
        <f t="shared" si="90"/>
        <v>0</v>
      </c>
      <c r="GF19" s="1"/>
      <c r="GG19" s="2">
        <v>10</v>
      </c>
      <c r="GH19">
        <v>60</v>
      </c>
      <c r="GI19" t="str">
        <f t="shared" si="91"/>
        <v>FALSE</v>
      </c>
      <c r="GJ19">
        <f>VLOOKUP($A19,'FuturesInfo (3)'!$A$2:$V$80,22)</f>
        <v>5</v>
      </c>
      <c r="GK19" s="96">
        <v>0</v>
      </c>
      <c r="GL19">
        <f t="shared" si="115"/>
        <v>5</v>
      </c>
      <c r="GM19" s="139">
        <f>VLOOKUP($A19,'FuturesInfo (3)'!$A$2:$O$80,15)*GL19</f>
        <v>106625</v>
      </c>
      <c r="GN19" s="200">
        <f t="shared" si="92"/>
        <v>0</v>
      </c>
      <c r="GO19" s="200">
        <f t="shared" si="116"/>
        <v>0</v>
      </c>
      <c r="GP19" s="200">
        <f t="shared" si="93"/>
        <v>0</v>
      </c>
    </row>
    <row r="20" spans="1:19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4"/>
        <v>0</v>
      </c>
      <c r="BK20" s="1">
        <v>4.9554013875099997E-3</v>
      </c>
      <c r="BL20" s="2">
        <v>10</v>
      </c>
      <c r="BM20">
        <v>60</v>
      </c>
      <c r="BN20" t="str">
        <f t="shared" si="118"/>
        <v>TRUE</v>
      </c>
      <c r="BO20">
        <f>VLOOKUP($A20,'FuturesInfo (3)'!$A$2:$V$80,22)</f>
        <v>4</v>
      </c>
      <c r="BP20">
        <f t="shared" si="60"/>
        <v>4</v>
      </c>
      <c r="BQ20" s="139">
        <f>VLOOKUP($A20,'FuturesInfo (3)'!$A$2:$O$80,15)*BP20</f>
        <v>123760</v>
      </c>
      <c r="BR20" s="145">
        <f t="shared" si="95"/>
        <v>-613.28047571823754</v>
      </c>
      <c r="BT20">
        <f t="shared" si="96"/>
        <v>-1</v>
      </c>
      <c r="BU20">
        <v>1</v>
      </c>
      <c r="BV20">
        <v>1</v>
      </c>
      <c r="BW20">
        <v>-1</v>
      </c>
      <c r="BX20">
        <f t="shared" si="61"/>
        <v>0</v>
      </c>
      <c r="BY20">
        <f t="shared" si="62"/>
        <v>0</v>
      </c>
      <c r="BZ20" s="188">
        <v>-3.9447731755399996E-3</v>
      </c>
      <c r="CA20" s="2">
        <v>10</v>
      </c>
      <c r="CB20">
        <v>60</v>
      </c>
      <c r="CC20" t="str">
        <f t="shared" si="63"/>
        <v>TRUE</v>
      </c>
      <c r="CD20">
        <f>VLOOKUP($A20,'FuturesInfo (3)'!$A$2:$V$80,22)</f>
        <v>4</v>
      </c>
      <c r="CE20">
        <f t="shared" si="64"/>
        <v>4</v>
      </c>
      <c r="CF20">
        <f t="shared" si="64"/>
        <v>4</v>
      </c>
      <c r="CG20" s="139">
        <f>VLOOKUP($A20,'FuturesInfo (3)'!$A$2:$O$80,15)*CE20</f>
        <v>123760</v>
      </c>
      <c r="CH20" s="145">
        <f t="shared" si="65"/>
        <v>-488.20512820483037</v>
      </c>
      <c r="CI20" s="145">
        <f t="shared" si="97"/>
        <v>-488.20512820483037</v>
      </c>
      <c r="CK20">
        <f t="shared" si="66"/>
        <v>1</v>
      </c>
      <c r="CL20">
        <v>1</v>
      </c>
      <c r="CM20">
        <v>1</v>
      </c>
      <c r="CN20">
        <v>1</v>
      </c>
      <c r="CO20">
        <f t="shared" si="119"/>
        <v>1</v>
      </c>
      <c r="CP20">
        <f t="shared" si="67"/>
        <v>1</v>
      </c>
      <c r="CQ20" s="1">
        <v>7.5907590759100004E-3</v>
      </c>
      <c r="CR20" s="2">
        <v>10</v>
      </c>
      <c r="CS20">
        <v>60</v>
      </c>
      <c r="CT20" t="str">
        <f t="shared" si="68"/>
        <v>TRUE</v>
      </c>
      <c r="CU20">
        <f>VLOOKUP($A20,'FuturesInfo (3)'!$A$2:$V$80,22)</f>
        <v>4</v>
      </c>
      <c r="CV20">
        <f t="shared" si="69"/>
        <v>5</v>
      </c>
      <c r="CW20">
        <f t="shared" si="98"/>
        <v>4</v>
      </c>
      <c r="CX20" s="139">
        <f>VLOOKUP($A20,'FuturesInfo (3)'!$A$2:$O$80,15)*CW20</f>
        <v>123760</v>
      </c>
      <c r="CY20" s="200">
        <f t="shared" si="99"/>
        <v>939.43234323462161</v>
      </c>
      <c r="CZ20" s="200">
        <f t="shared" si="100"/>
        <v>939.43234323462161</v>
      </c>
      <c r="DB20">
        <f t="shared" si="70"/>
        <v>1</v>
      </c>
      <c r="DC20">
        <v>1</v>
      </c>
      <c r="DD20">
        <v>1</v>
      </c>
      <c r="DE20">
        <v>1</v>
      </c>
      <c r="DF20">
        <f t="shared" si="120"/>
        <v>1</v>
      </c>
      <c r="DG20">
        <f t="shared" si="71"/>
        <v>1</v>
      </c>
      <c r="DH20" s="1">
        <v>6.5509335080200003E-3</v>
      </c>
      <c r="DI20" s="2">
        <v>10</v>
      </c>
      <c r="DJ20">
        <v>60</v>
      </c>
      <c r="DK20" t="str">
        <f t="shared" si="72"/>
        <v>TRUE</v>
      </c>
      <c r="DL20">
        <f>VLOOKUP($A20,'FuturesInfo (3)'!$A$2:$V$80,22)</f>
        <v>4</v>
      </c>
      <c r="DM20">
        <f t="shared" si="73"/>
        <v>5</v>
      </c>
      <c r="DN20">
        <f t="shared" si="101"/>
        <v>4</v>
      </c>
      <c r="DO20" s="139">
        <f>VLOOKUP($A20,'FuturesInfo (3)'!$A$2:$O$80,15)*DN20</f>
        <v>123760</v>
      </c>
      <c r="DP20" s="200">
        <f t="shared" si="74"/>
        <v>810.74353095255526</v>
      </c>
      <c r="DQ20" s="200">
        <f t="shared" si="102"/>
        <v>810.74353095255526</v>
      </c>
      <c r="DS20">
        <f t="shared" si="75"/>
        <v>1</v>
      </c>
      <c r="DT20">
        <v>1</v>
      </c>
      <c r="DU20">
        <v>1</v>
      </c>
      <c r="DV20">
        <v>1</v>
      </c>
      <c r="DW20">
        <f t="shared" si="121"/>
        <v>1</v>
      </c>
      <c r="DX20">
        <f t="shared" si="76"/>
        <v>1</v>
      </c>
      <c r="DY20" s="1">
        <v>6.1828831760500002E-3</v>
      </c>
      <c r="DZ20" s="2">
        <v>10</v>
      </c>
      <c r="EA20">
        <v>60</v>
      </c>
      <c r="EB20" t="str">
        <f t="shared" si="77"/>
        <v>TRUE</v>
      </c>
      <c r="EC20">
        <f>VLOOKUP($A20,'FuturesInfo (3)'!$A$2:$V$80,22)</f>
        <v>4</v>
      </c>
      <c r="ED20" s="96">
        <v>0</v>
      </c>
      <c r="EE20">
        <f t="shared" si="103"/>
        <v>4</v>
      </c>
      <c r="EF20" s="139">
        <f>VLOOKUP($A20,'FuturesInfo (3)'!$A$2:$O$80,15)*EE20</f>
        <v>123760</v>
      </c>
      <c r="EG20" s="200">
        <f t="shared" si="78"/>
        <v>765.19362186794808</v>
      </c>
      <c r="EH20" s="200">
        <f t="shared" si="104"/>
        <v>765.19362186794808</v>
      </c>
      <c r="EJ20">
        <f t="shared" si="79"/>
        <v>1</v>
      </c>
      <c r="EK20">
        <v>1</v>
      </c>
      <c r="EL20" s="218">
        <v>1</v>
      </c>
      <c r="EM20">
        <f>IF(VLOOKUP($C20,EJ$2:EK$9,2)="normal",EL20,-EL20)</f>
        <v>1</v>
      </c>
      <c r="EN20">
        <v>1</v>
      </c>
      <c r="EO20">
        <f t="shared" si="122"/>
        <v>1</v>
      </c>
      <c r="EP20">
        <f t="shared" si="106"/>
        <v>1</v>
      </c>
      <c r="EQ20">
        <f t="shared" si="80"/>
        <v>1</v>
      </c>
      <c r="ER20" s="1">
        <v>6.4683053040099996E-4</v>
      </c>
      <c r="ES20" s="2">
        <v>10</v>
      </c>
      <c r="ET20">
        <v>60</v>
      </c>
      <c r="EU20" t="str">
        <f t="shared" si="81"/>
        <v>TRUE</v>
      </c>
      <c r="EV20">
        <f>VLOOKUP($A20,'FuturesInfo (3)'!$A$2:$V$80,22)</f>
        <v>4</v>
      </c>
      <c r="EW20" s="96">
        <v>0</v>
      </c>
      <c r="EX20">
        <f t="shared" si="107"/>
        <v>4</v>
      </c>
      <c r="EY20" s="139">
        <f>VLOOKUP($A20,'FuturesInfo (3)'!$A$2:$O$80,15)*EX20</f>
        <v>123760</v>
      </c>
      <c r="EZ20" s="200">
        <f t="shared" si="82"/>
        <v>80.051746442427756</v>
      </c>
      <c r="FA20" s="200">
        <f t="shared" si="108"/>
        <v>80.051746442427756</v>
      </c>
      <c r="FB20" s="200">
        <f t="shared" si="83"/>
        <v>80.051746442427756</v>
      </c>
      <c r="FD20">
        <f t="shared" si="84"/>
        <v>1</v>
      </c>
      <c r="FE20">
        <v>1</v>
      </c>
      <c r="FF20" s="218">
        <v>1</v>
      </c>
      <c r="FG20">
        <f>IF(VLOOKUP($C20,FD$2:FE$9,2)="normal",FF20,-FF20)</f>
        <v>1</v>
      </c>
      <c r="FH20">
        <v>1</v>
      </c>
      <c r="FI20">
        <f t="shared" si="123"/>
        <v>1</v>
      </c>
      <c r="FJ20">
        <f t="shared" si="110"/>
        <v>1</v>
      </c>
      <c r="FK20">
        <f t="shared" si="85"/>
        <v>1</v>
      </c>
      <c r="FL20" s="1">
        <v>1.6160310277999999E-3</v>
      </c>
      <c r="FM20" s="2">
        <v>10</v>
      </c>
      <c r="FN20">
        <v>60</v>
      </c>
      <c r="FO20" t="str">
        <f t="shared" si="86"/>
        <v>TRUE</v>
      </c>
      <c r="FP20">
        <f>VLOOKUP($A20,'FuturesInfo (3)'!$A$2:$V$80,22)</f>
        <v>4</v>
      </c>
      <c r="FQ20" s="96">
        <v>0</v>
      </c>
      <c r="FR20">
        <f t="shared" si="111"/>
        <v>4</v>
      </c>
      <c r="FS20" s="139">
        <f>VLOOKUP($A20,'FuturesInfo (3)'!$A$2:$O$80,15)*FR20</f>
        <v>123760</v>
      </c>
      <c r="FT20" s="200">
        <f t="shared" si="87"/>
        <v>200.00000000052799</v>
      </c>
      <c r="FU20" s="200">
        <f t="shared" si="112"/>
        <v>200.00000000052799</v>
      </c>
      <c r="FV20" s="200">
        <f t="shared" si="88"/>
        <v>200.00000000052799</v>
      </c>
      <c r="FX20">
        <f t="shared" si="89"/>
        <v>1</v>
      </c>
      <c r="FZ20" s="218">
        <v>1</v>
      </c>
      <c r="GA20">
        <f>IF(VLOOKUP($C20,FX$2:FY$9,2)="normal",FZ20,-FZ20)</f>
        <v>1</v>
      </c>
      <c r="GC20">
        <f t="shared" si="124"/>
        <v>1</v>
      </c>
      <c r="GD20">
        <f t="shared" si="114"/>
        <v>0</v>
      </c>
      <c r="GE20">
        <f t="shared" si="90"/>
        <v>0</v>
      </c>
      <c r="GF20" s="1"/>
      <c r="GG20" s="2">
        <v>10</v>
      </c>
      <c r="GH20">
        <v>60</v>
      </c>
      <c r="GI20" t="str">
        <f t="shared" si="91"/>
        <v>FALSE</v>
      </c>
      <c r="GJ20">
        <f>VLOOKUP($A20,'FuturesInfo (3)'!$A$2:$V$80,22)</f>
        <v>4</v>
      </c>
      <c r="GK20" s="96">
        <v>0</v>
      </c>
      <c r="GL20">
        <f t="shared" si="115"/>
        <v>4</v>
      </c>
      <c r="GM20" s="139">
        <f>VLOOKUP($A20,'FuturesInfo (3)'!$A$2:$O$80,15)*GL20</f>
        <v>123760</v>
      </c>
      <c r="GN20" s="200">
        <f t="shared" si="92"/>
        <v>0</v>
      </c>
      <c r="GO20" s="200">
        <f t="shared" si="116"/>
        <v>0</v>
      </c>
      <c r="GP20" s="200">
        <f t="shared" si="93"/>
        <v>0</v>
      </c>
    </row>
    <row r="21" spans="1:19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4"/>
        <v>0</v>
      </c>
      <c r="BK21" s="1">
        <v>-2.8765690376599999E-3</v>
      </c>
      <c r="BL21" s="2">
        <v>10</v>
      </c>
      <c r="BM21">
        <v>60</v>
      </c>
      <c r="BN21" t="str">
        <f t="shared" si="118"/>
        <v>TRUE</v>
      </c>
      <c r="BO21">
        <f>VLOOKUP($A21,'FuturesInfo (3)'!$A$2:$V$80,22)</f>
        <v>3</v>
      </c>
      <c r="BP21">
        <f t="shared" si="60"/>
        <v>3</v>
      </c>
      <c r="BQ21" s="139">
        <f>VLOOKUP($A21,'FuturesInfo (3)'!$A$2:$O$80,15)*BP21</f>
        <v>236040</v>
      </c>
      <c r="BR21" s="145">
        <f t="shared" si="95"/>
        <v>-678.98535564926635</v>
      </c>
      <c r="BT21">
        <f t="shared" si="96"/>
        <v>1</v>
      </c>
      <c r="BU21">
        <v>-1</v>
      </c>
      <c r="BV21">
        <v>1</v>
      </c>
      <c r="BW21">
        <v>1</v>
      </c>
      <c r="BX21">
        <f t="shared" si="61"/>
        <v>0</v>
      </c>
      <c r="BY21">
        <f t="shared" si="62"/>
        <v>1</v>
      </c>
      <c r="BZ21" s="188">
        <v>1.4555468135300001E-2</v>
      </c>
      <c r="CA21" s="2">
        <v>10</v>
      </c>
      <c r="CB21">
        <v>60</v>
      </c>
      <c r="CC21" t="str">
        <f t="shared" si="63"/>
        <v>TRUE</v>
      </c>
      <c r="CD21">
        <f>VLOOKUP($A21,'FuturesInfo (3)'!$A$2:$V$80,22)</f>
        <v>3</v>
      </c>
      <c r="CE21">
        <f t="shared" si="64"/>
        <v>3</v>
      </c>
      <c r="CF21">
        <f t="shared" si="64"/>
        <v>3</v>
      </c>
      <c r="CG21" s="139">
        <f>VLOOKUP($A21,'FuturesInfo (3)'!$A$2:$O$80,15)*CE21</f>
        <v>236040</v>
      </c>
      <c r="CH21" s="145">
        <f t="shared" si="65"/>
        <v>-3435.6726986562121</v>
      </c>
      <c r="CI21" s="145">
        <f t="shared" si="97"/>
        <v>3435.6726986562121</v>
      </c>
      <c r="CK21">
        <f t="shared" si="66"/>
        <v>-1</v>
      </c>
      <c r="CL21">
        <v>1</v>
      </c>
      <c r="CM21">
        <v>1</v>
      </c>
      <c r="CN21">
        <v>1</v>
      </c>
      <c r="CO21">
        <f t="shared" si="119"/>
        <v>1</v>
      </c>
      <c r="CP21">
        <f t="shared" si="67"/>
        <v>1</v>
      </c>
      <c r="CQ21" s="1">
        <v>8.78893628021E-3</v>
      </c>
      <c r="CR21" s="2">
        <v>10</v>
      </c>
      <c r="CS21">
        <v>60</v>
      </c>
      <c r="CT21" t="str">
        <f t="shared" si="68"/>
        <v>TRUE</v>
      </c>
      <c r="CU21">
        <f>VLOOKUP($A21,'FuturesInfo (3)'!$A$2:$V$80,22)</f>
        <v>3</v>
      </c>
      <c r="CV21">
        <f t="shared" si="69"/>
        <v>4</v>
      </c>
      <c r="CW21">
        <f t="shared" si="98"/>
        <v>3</v>
      </c>
      <c r="CX21" s="139">
        <f>VLOOKUP($A21,'FuturesInfo (3)'!$A$2:$O$80,15)*CW21</f>
        <v>236040</v>
      </c>
      <c r="CY21" s="200">
        <f t="shared" si="99"/>
        <v>2074.5405195807684</v>
      </c>
      <c r="CZ21" s="200">
        <f t="shared" si="100"/>
        <v>2074.5405195807684</v>
      </c>
      <c r="DB21">
        <f t="shared" si="70"/>
        <v>1</v>
      </c>
      <c r="DC21">
        <v>1</v>
      </c>
      <c r="DD21">
        <v>1</v>
      </c>
      <c r="DE21">
        <v>1</v>
      </c>
      <c r="DF21">
        <f t="shared" si="120"/>
        <v>1</v>
      </c>
      <c r="DG21">
        <f t="shared" si="71"/>
        <v>1</v>
      </c>
      <c r="DH21" s="1">
        <v>3.7155669442699999E-3</v>
      </c>
      <c r="DI21" s="2">
        <v>10</v>
      </c>
      <c r="DJ21">
        <v>60</v>
      </c>
      <c r="DK21" t="str">
        <f t="shared" si="72"/>
        <v>TRUE</v>
      </c>
      <c r="DL21">
        <f>VLOOKUP($A21,'FuturesInfo (3)'!$A$2:$V$80,22)</f>
        <v>3</v>
      </c>
      <c r="DM21">
        <f t="shared" si="73"/>
        <v>4</v>
      </c>
      <c r="DN21">
        <f t="shared" si="101"/>
        <v>3</v>
      </c>
      <c r="DO21" s="139">
        <f>VLOOKUP($A21,'FuturesInfo (3)'!$A$2:$O$80,15)*DN21</f>
        <v>236040</v>
      </c>
      <c r="DP21" s="200">
        <f t="shared" si="74"/>
        <v>877.02242152549081</v>
      </c>
      <c r="DQ21" s="200">
        <f t="shared" si="102"/>
        <v>877.02242152549081</v>
      </c>
      <c r="DS21">
        <f t="shared" si="75"/>
        <v>1</v>
      </c>
      <c r="DT21">
        <v>1</v>
      </c>
      <c r="DU21">
        <v>1</v>
      </c>
      <c r="DV21">
        <v>1</v>
      </c>
      <c r="DW21">
        <f t="shared" si="121"/>
        <v>1</v>
      </c>
      <c r="DX21">
        <f t="shared" si="76"/>
        <v>1</v>
      </c>
      <c r="DY21" s="1">
        <v>5.1059484299199997E-3</v>
      </c>
      <c r="DZ21" s="2">
        <v>10</v>
      </c>
      <c r="EA21">
        <v>60</v>
      </c>
      <c r="EB21" t="str">
        <f t="shared" si="77"/>
        <v>TRUE</v>
      </c>
      <c r="EC21">
        <f>VLOOKUP($A21,'FuturesInfo (3)'!$A$2:$V$80,22)</f>
        <v>3</v>
      </c>
      <c r="ED21" s="96">
        <v>0</v>
      </c>
      <c r="EE21">
        <f t="shared" si="103"/>
        <v>3</v>
      </c>
      <c r="EF21" s="139">
        <f>VLOOKUP($A21,'FuturesInfo (3)'!$A$2:$O$80,15)*EE21</f>
        <v>236040</v>
      </c>
      <c r="EG21" s="200">
        <f t="shared" si="78"/>
        <v>1205.2080673983166</v>
      </c>
      <c r="EH21" s="200">
        <f t="shared" si="104"/>
        <v>1205.2080673983166</v>
      </c>
      <c r="EJ21">
        <f t="shared" si="79"/>
        <v>1</v>
      </c>
      <c r="EK21">
        <v>1</v>
      </c>
      <c r="EL21" s="218">
        <v>-1</v>
      </c>
      <c r="EM21">
        <f t="shared" si="105"/>
        <v>-1</v>
      </c>
      <c r="EN21">
        <v>-1</v>
      </c>
      <c r="EO21">
        <f t="shared" si="122"/>
        <v>0</v>
      </c>
      <c r="EP21">
        <f t="shared" si="106"/>
        <v>1</v>
      </c>
      <c r="EQ21">
        <f t="shared" si="80"/>
        <v>1</v>
      </c>
      <c r="ER21" s="1">
        <v>-7.6200152400299995E-4</v>
      </c>
      <c r="ES21" s="2">
        <v>10</v>
      </c>
      <c r="ET21">
        <v>60</v>
      </c>
      <c r="EU21" t="str">
        <f t="shared" si="81"/>
        <v>TRUE</v>
      </c>
      <c r="EV21">
        <f>VLOOKUP($A21,'FuturesInfo (3)'!$A$2:$V$80,22)</f>
        <v>3</v>
      </c>
      <c r="EW21" s="96">
        <v>0</v>
      </c>
      <c r="EX21">
        <f t="shared" si="107"/>
        <v>3</v>
      </c>
      <c r="EY21" s="139">
        <f>VLOOKUP($A21,'FuturesInfo (3)'!$A$2:$O$80,15)*EX21</f>
        <v>236040</v>
      </c>
      <c r="EZ21" s="200">
        <f t="shared" si="82"/>
        <v>-179.8628397256681</v>
      </c>
      <c r="FA21" s="200">
        <f t="shared" si="108"/>
        <v>179.8628397256681</v>
      </c>
      <c r="FB21" s="200">
        <f t="shared" si="83"/>
        <v>179.8628397256681</v>
      </c>
      <c r="FD21">
        <f t="shared" si="84"/>
        <v>-1</v>
      </c>
      <c r="FE21">
        <v>1</v>
      </c>
      <c r="FF21" s="218">
        <v>-1</v>
      </c>
      <c r="FG21">
        <f t="shared" ref="FG21:FG84" si="125">IF(VLOOKUP($C21,FD$2:FE$9,2)="normal",FF21,-FF21)</f>
        <v>1</v>
      </c>
      <c r="FH21">
        <v>-1</v>
      </c>
      <c r="FI21">
        <f t="shared" si="123"/>
        <v>0</v>
      </c>
      <c r="FJ21">
        <f t="shared" si="110"/>
        <v>1</v>
      </c>
      <c r="FK21">
        <f t="shared" si="85"/>
        <v>0</v>
      </c>
      <c r="FL21" s="1">
        <v>-4.1942043721400002E-3</v>
      </c>
      <c r="FM21" s="2">
        <v>10</v>
      </c>
      <c r="FN21">
        <v>60</v>
      </c>
      <c r="FO21" t="str">
        <f t="shared" si="86"/>
        <v>TRUE</v>
      </c>
      <c r="FP21">
        <f>VLOOKUP($A21,'FuturesInfo (3)'!$A$2:$V$80,22)</f>
        <v>3</v>
      </c>
      <c r="FQ21" s="96">
        <v>0</v>
      </c>
      <c r="FR21">
        <f t="shared" si="111"/>
        <v>3</v>
      </c>
      <c r="FS21" s="139">
        <f>VLOOKUP($A21,'FuturesInfo (3)'!$A$2:$O$80,15)*FR21</f>
        <v>236040</v>
      </c>
      <c r="FT21" s="200">
        <f t="shared" si="87"/>
        <v>-989.99999999992565</v>
      </c>
      <c r="FU21" s="200">
        <f t="shared" si="112"/>
        <v>989.99999999992565</v>
      </c>
      <c r="FV21" s="200">
        <f t="shared" si="88"/>
        <v>-989.99999999992565</v>
      </c>
      <c r="FX21">
        <f t="shared" si="89"/>
        <v>-1</v>
      </c>
      <c r="FZ21" s="218">
        <v>-1</v>
      </c>
      <c r="GA21">
        <f t="shared" ref="GA21:GA84" si="126">IF(VLOOKUP($C21,FX$2:FY$9,2)="normal",FZ21,-FZ21)</f>
        <v>1</v>
      </c>
      <c r="GC21">
        <f t="shared" si="124"/>
        <v>1</v>
      </c>
      <c r="GD21">
        <f t="shared" si="114"/>
        <v>0</v>
      </c>
      <c r="GE21">
        <f t="shared" si="90"/>
        <v>0</v>
      </c>
      <c r="GF21" s="1"/>
      <c r="GG21" s="2">
        <v>10</v>
      </c>
      <c r="GH21">
        <v>60</v>
      </c>
      <c r="GI21" t="str">
        <f t="shared" si="91"/>
        <v>FALSE</v>
      </c>
      <c r="GJ21">
        <f>VLOOKUP($A21,'FuturesInfo (3)'!$A$2:$V$80,22)</f>
        <v>3</v>
      </c>
      <c r="GK21" s="96">
        <v>0</v>
      </c>
      <c r="GL21">
        <f t="shared" si="115"/>
        <v>3</v>
      </c>
      <c r="GM21" s="139">
        <f>VLOOKUP($A21,'FuturesInfo (3)'!$A$2:$O$80,15)*GL21</f>
        <v>236040</v>
      </c>
      <c r="GN21" s="200">
        <f t="shared" si="92"/>
        <v>0</v>
      </c>
      <c r="GO21" s="200">
        <f t="shared" si="116"/>
        <v>0</v>
      </c>
      <c r="GP21" s="200">
        <f t="shared" si="93"/>
        <v>0</v>
      </c>
    </row>
    <row r="22" spans="1:19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4"/>
        <v>0</v>
      </c>
      <c r="BK22" s="1">
        <v>3.2402619786299999E-3</v>
      </c>
      <c r="BL22" s="2">
        <v>10</v>
      </c>
      <c r="BM22">
        <v>60</v>
      </c>
      <c r="BN22" t="str">
        <f t="shared" si="118"/>
        <v>TRUE</v>
      </c>
      <c r="BO22">
        <f>VLOOKUP($A22,'FuturesInfo (3)'!$A$2:$V$80,22)</f>
        <v>0</v>
      </c>
      <c r="BP22">
        <f t="shared" si="60"/>
        <v>0</v>
      </c>
      <c r="BQ22" s="139">
        <f>VLOOKUP($A22,'FuturesInfo (3)'!$A$2:$O$80,15)*BP22</f>
        <v>0</v>
      </c>
      <c r="BR22" s="145">
        <f t="shared" si="95"/>
        <v>0</v>
      </c>
      <c r="BT22">
        <f t="shared" si="96"/>
        <v>-1</v>
      </c>
      <c r="BU22">
        <v>1</v>
      </c>
      <c r="BV22">
        <v>1</v>
      </c>
      <c r="BW22">
        <v>1</v>
      </c>
      <c r="BX22">
        <f t="shared" si="61"/>
        <v>1</v>
      </c>
      <c r="BY22">
        <f t="shared" si="62"/>
        <v>1</v>
      </c>
      <c r="BZ22" s="188">
        <v>5.5662451896600004E-3</v>
      </c>
      <c r="CA22" s="2">
        <v>10</v>
      </c>
      <c r="CB22">
        <v>60</v>
      </c>
      <c r="CC22" t="str">
        <f t="shared" si="63"/>
        <v>TRUE</v>
      </c>
      <c r="CD22">
        <f>VLOOKUP($A22,'FuturesInfo (3)'!$A$2:$V$80,22)</f>
        <v>0</v>
      </c>
      <c r="CE22">
        <f t="shared" si="64"/>
        <v>0</v>
      </c>
      <c r="CF22">
        <f t="shared" si="64"/>
        <v>0</v>
      </c>
      <c r="CG22" s="139">
        <f>VLOOKUP($A22,'FuturesInfo (3)'!$A$2:$O$80,15)*CE22</f>
        <v>0</v>
      </c>
      <c r="CH22" s="145">
        <f t="shared" si="65"/>
        <v>0</v>
      </c>
      <c r="CI22" s="145">
        <f t="shared" si="97"/>
        <v>0</v>
      </c>
      <c r="CK22">
        <f t="shared" si="66"/>
        <v>1</v>
      </c>
      <c r="CL22">
        <v>1</v>
      </c>
      <c r="CM22">
        <v>1</v>
      </c>
      <c r="CN22">
        <v>-1</v>
      </c>
      <c r="CO22">
        <f t="shared" si="119"/>
        <v>0</v>
      </c>
      <c r="CP22">
        <f t="shared" si="67"/>
        <v>0</v>
      </c>
      <c r="CQ22" s="1">
        <v>-4.0319825052999997E-3</v>
      </c>
      <c r="CR22" s="2">
        <v>10</v>
      </c>
      <c r="CS22">
        <v>60</v>
      </c>
      <c r="CT22" t="str">
        <f t="shared" si="68"/>
        <v>TRUE</v>
      </c>
      <c r="CU22">
        <f>VLOOKUP($A22,'FuturesInfo (3)'!$A$2:$V$80,22)</f>
        <v>0</v>
      </c>
      <c r="CV22">
        <f t="shared" si="69"/>
        <v>0</v>
      </c>
      <c r="CW22">
        <f t="shared" si="98"/>
        <v>0</v>
      </c>
      <c r="CX22" s="139">
        <f>VLOOKUP($A22,'FuturesInfo (3)'!$A$2:$O$80,15)*CW22</f>
        <v>0</v>
      </c>
      <c r="CY22" s="200">
        <f t="shared" si="99"/>
        <v>0</v>
      </c>
      <c r="CZ22" s="200">
        <f t="shared" si="100"/>
        <v>0</v>
      </c>
      <c r="DB22">
        <f t="shared" si="70"/>
        <v>1</v>
      </c>
      <c r="DC22">
        <v>-1</v>
      </c>
      <c r="DD22">
        <v>1</v>
      </c>
      <c r="DE22">
        <v>1</v>
      </c>
      <c r="DF22">
        <f t="shared" si="120"/>
        <v>0</v>
      </c>
      <c r="DG22">
        <f t="shared" si="71"/>
        <v>1</v>
      </c>
      <c r="DH22" s="1">
        <v>1.16646082064E-3</v>
      </c>
      <c r="DI22" s="2">
        <v>10</v>
      </c>
      <c r="DJ22">
        <v>60</v>
      </c>
      <c r="DK22" t="str">
        <f t="shared" si="72"/>
        <v>TRUE</v>
      </c>
      <c r="DL22">
        <f>VLOOKUP($A22,'FuturesInfo (3)'!$A$2:$V$80,22)</f>
        <v>0</v>
      </c>
      <c r="DM22">
        <f t="shared" si="73"/>
        <v>0</v>
      </c>
      <c r="DN22">
        <f t="shared" si="101"/>
        <v>0</v>
      </c>
      <c r="DO22" s="139">
        <f>VLOOKUP($A22,'FuturesInfo (3)'!$A$2:$O$80,15)*DN22</f>
        <v>0</v>
      </c>
      <c r="DP22" s="200">
        <f t="shared" si="74"/>
        <v>0</v>
      </c>
      <c r="DQ22" s="200">
        <f t="shared" si="102"/>
        <v>0</v>
      </c>
      <c r="DS22">
        <f t="shared" si="75"/>
        <v>-1</v>
      </c>
      <c r="DT22">
        <v>-1</v>
      </c>
      <c r="DU22">
        <v>1</v>
      </c>
      <c r="DV22">
        <v>1</v>
      </c>
      <c r="DW22">
        <f t="shared" si="121"/>
        <v>0</v>
      </c>
      <c r="DX22">
        <f t="shared" si="76"/>
        <v>1</v>
      </c>
      <c r="DY22" s="1">
        <v>2.0560619560000002E-3</v>
      </c>
      <c r="DZ22" s="2">
        <v>10</v>
      </c>
      <c r="EA22">
        <v>60</v>
      </c>
      <c r="EB22" t="str">
        <f t="shared" si="77"/>
        <v>TRUE</v>
      </c>
      <c r="EC22">
        <f>VLOOKUP($A22,'FuturesInfo (3)'!$A$2:$V$80,22)</f>
        <v>0</v>
      </c>
      <c r="ED22" s="96">
        <v>0</v>
      </c>
      <c r="EE22">
        <f t="shared" si="103"/>
        <v>0</v>
      </c>
      <c r="EF22" s="139">
        <f>VLOOKUP($A22,'FuturesInfo (3)'!$A$2:$O$80,15)*EE22</f>
        <v>0</v>
      </c>
      <c r="EG22" s="200">
        <f t="shared" si="78"/>
        <v>0</v>
      </c>
      <c r="EH22" s="200">
        <f t="shared" si="104"/>
        <v>0</v>
      </c>
      <c r="EJ22">
        <f t="shared" si="79"/>
        <v>-1</v>
      </c>
      <c r="EK22">
        <v>-1</v>
      </c>
      <c r="EL22" s="218">
        <v>1</v>
      </c>
      <c r="EM22">
        <f t="shared" si="105"/>
        <v>1</v>
      </c>
      <c r="EN22">
        <v>1</v>
      </c>
      <c r="EO22">
        <f t="shared" si="122"/>
        <v>0</v>
      </c>
      <c r="EP22">
        <f t="shared" si="106"/>
        <v>1</v>
      </c>
      <c r="EQ22">
        <f t="shared" si="80"/>
        <v>1</v>
      </c>
      <c r="ER22" s="1">
        <v>1.8466589152600001E-3</v>
      </c>
      <c r="ES22" s="2">
        <v>10</v>
      </c>
      <c r="ET22">
        <v>60</v>
      </c>
      <c r="EU22" t="str">
        <f t="shared" si="81"/>
        <v>TRUE</v>
      </c>
      <c r="EV22">
        <f>VLOOKUP($A22,'FuturesInfo (3)'!$A$2:$V$80,22)</f>
        <v>0</v>
      </c>
      <c r="EW22" s="96">
        <v>0</v>
      </c>
      <c r="EX22">
        <f t="shared" si="107"/>
        <v>0</v>
      </c>
      <c r="EY22" s="139">
        <f>VLOOKUP($A22,'FuturesInfo (3)'!$A$2:$O$80,15)*EX22</f>
        <v>0</v>
      </c>
      <c r="EZ22" s="200">
        <f t="shared" si="82"/>
        <v>0</v>
      </c>
      <c r="FA22" s="200">
        <f t="shared" si="108"/>
        <v>0</v>
      </c>
      <c r="FB22" s="200">
        <f t="shared" si="83"/>
        <v>0</v>
      </c>
      <c r="FD22">
        <f t="shared" si="84"/>
        <v>1</v>
      </c>
      <c r="FE22">
        <v>1</v>
      </c>
      <c r="FF22" s="218">
        <v>1</v>
      </c>
      <c r="FG22">
        <f t="shared" si="125"/>
        <v>1</v>
      </c>
      <c r="FH22">
        <v>1</v>
      </c>
      <c r="FI22">
        <f t="shared" si="123"/>
        <v>1</v>
      </c>
      <c r="FJ22">
        <f t="shared" si="110"/>
        <v>1</v>
      </c>
      <c r="FK22">
        <f t="shared" si="85"/>
        <v>1</v>
      </c>
      <c r="FL22" s="1">
        <v>4.50573457127E-3</v>
      </c>
      <c r="FM22" s="2">
        <v>10</v>
      </c>
      <c r="FN22">
        <v>60</v>
      </c>
      <c r="FO22" t="str">
        <f t="shared" si="86"/>
        <v>TRUE</v>
      </c>
      <c r="FP22">
        <f>VLOOKUP($A22,'FuturesInfo (3)'!$A$2:$V$80,22)</f>
        <v>0</v>
      </c>
      <c r="FQ22" s="96">
        <v>0</v>
      </c>
      <c r="FR22">
        <f t="shared" si="111"/>
        <v>0</v>
      </c>
      <c r="FS22" s="139">
        <f>VLOOKUP($A22,'FuturesInfo (3)'!$A$2:$O$80,15)*FR22</f>
        <v>0</v>
      </c>
      <c r="FT22" s="200">
        <f t="shared" si="87"/>
        <v>0</v>
      </c>
      <c r="FU22" s="200">
        <f t="shared" si="112"/>
        <v>0</v>
      </c>
      <c r="FV22" s="200">
        <f t="shared" si="88"/>
        <v>0</v>
      </c>
      <c r="FX22">
        <f t="shared" si="89"/>
        <v>1</v>
      </c>
      <c r="FZ22" s="218">
        <v>1</v>
      </c>
      <c r="GA22">
        <f t="shared" si="126"/>
        <v>1</v>
      </c>
      <c r="GC22">
        <f t="shared" si="124"/>
        <v>1</v>
      </c>
      <c r="GD22">
        <f t="shared" si="114"/>
        <v>0</v>
      </c>
      <c r="GE22">
        <f t="shared" si="90"/>
        <v>0</v>
      </c>
      <c r="GF22" s="1"/>
      <c r="GG22" s="2">
        <v>10</v>
      </c>
      <c r="GH22">
        <v>60</v>
      </c>
      <c r="GI22" t="str">
        <f t="shared" si="91"/>
        <v>FALSE</v>
      </c>
      <c r="GJ22">
        <f>VLOOKUP($A22,'FuturesInfo (3)'!$A$2:$V$80,22)</f>
        <v>0</v>
      </c>
      <c r="GK22" s="96">
        <v>0</v>
      </c>
      <c r="GL22">
        <f t="shared" si="115"/>
        <v>0</v>
      </c>
      <c r="GM22" s="139">
        <f>VLOOKUP($A22,'FuturesInfo (3)'!$A$2:$O$80,15)*GL22</f>
        <v>0</v>
      </c>
      <c r="GN22" s="200">
        <f t="shared" si="92"/>
        <v>0</v>
      </c>
      <c r="GO22" s="200">
        <f t="shared" si="116"/>
        <v>0</v>
      </c>
      <c r="GP22" s="200">
        <f t="shared" si="93"/>
        <v>0</v>
      </c>
    </row>
    <row r="23" spans="1:19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4"/>
        <v>1</v>
      </c>
      <c r="BK23" s="1">
        <v>3.2646398694099999E-3</v>
      </c>
      <c r="BL23" s="2">
        <v>10</v>
      </c>
      <c r="BM23">
        <v>60</v>
      </c>
      <c r="BN23" t="str">
        <f t="shared" si="118"/>
        <v>TRUE</v>
      </c>
      <c r="BO23">
        <f>VLOOKUP($A23,'FuturesInfo (3)'!$A$2:$V$80,22)</f>
        <v>2</v>
      </c>
      <c r="BP23">
        <f t="shared" si="60"/>
        <v>2</v>
      </c>
      <c r="BQ23" s="139">
        <f>VLOOKUP($A23,'FuturesInfo (3)'!$A$2:$O$80,15)*BP23</f>
        <v>101120</v>
      </c>
      <c r="BR23" s="145">
        <f t="shared" si="95"/>
        <v>330.12038359473917</v>
      </c>
      <c r="BT23">
        <f t="shared" si="96"/>
        <v>1</v>
      </c>
      <c r="BU23">
        <v>-1</v>
      </c>
      <c r="BV23">
        <v>-1</v>
      </c>
      <c r="BW23">
        <v>-1</v>
      </c>
      <c r="BX23">
        <f t="shared" si="61"/>
        <v>1</v>
      </c>
      <c r="BY23">
        <f t="shared" si="62"/>
        <v>1</v>
      </c>
      <c r="BZ23" s="188">
        <v>-1.1185682326599999E-2</v>
      </c>
      <c r="CA23" s="2">
        <v>10</v>
      </c>
      <c r="CB23">
        <v>60</v>
      </c>
      <c r="CC23" t="str">
        <f t="shared" si="63"/>
        <v>TRUE</v>
      </c>
      <c r="CD23">
        <f>VLOOKUP($A23,'FuturesInfo (3)'!$A$2:$V$80,22)</f>
        <v>2</v>
      </c>
      <c r="CE23">
        <f t="shared" si="64"/>
        <v>2</v>
      </c>
      <c r="CF23">
        <f t="shared" si="64"/>
        <v>2</v>
      </c>
      <c r="CG23" s="139">
        <f>VLOOKUP($A23,'FuturesInfo (3)'!$A$2:$O$80,15)*CE23</f>
        <v>101120</v>
      </c>
      <c r="CH23" s="145">
        <f t="shared" si="65"/>
        <v>1131.0961968657919</v>
      </c>
      <c r="CI23" s="145">
        <f t="shared" si="97"/>
        <v>1131.0961968657919</v>
      </c>
      <c r="CK23">
        <f t="shared" si="66"/>
        <v>-1</v>
      </c>
      <c r="CL23">
        <v>-1</v>
      </c>
      <c r="CM23">
        <v>-1</v>
      </c>
      <c r="CN23">
        <v>1</v>
      </c>
      <c r="CO23">
        <f t="shared" si="119"/>
        <v>0</v>
      </c>
      <c r="CP23">
        <f t="shared" si="67"/>
        <v>0</v>
      </c>
      <c r="CQ23" s="1">
        <v>2.2007404360299999E-2</v>
      </c>
      <c r="CR23" s="2">
        <v>10</v>
      </c>
      <c r="CS23">
        <v>60</v>
      </c>
      <c r="CT23" t="str">
        <f t="shared" si="68"/>
        <v>TRUE</v>
      </c>
      <c r="CU23">
        <f>VLOOKUP($A23,'FuturesInfo (3)'!$A$2:$V$80,22)</f>
        <v>2</v>
      </c>
      <c r="CV23">
        <f t="shared" si="69"/>
        <v>3</v>
      </c>
      <c r="CW23">
        <f t="shared" si="98"/>
        <v>2</v>
      </c>
      <c r="CX23" s="139">
        <f>VLOOKUP($A23,'FuturesInfo (3)'!$A$2:$O$80,15)*CW23</f>
        <v>101120</v>
      </c>
      <c r="CY23" s="200">
        <f t="shared" si="99"/>
        <v>-2225.3887289135359</v>
      </c>
      <c r="CZ23" s="200">
        <f t="shared" si="100"/>
        <v>-2225.3887289135359</v>
      </c>
      <c r="DB23">
        <f t="shared" si="70"/>
        <v>-1</v>
      </c>
      <c r="DC23">
        <v>1</v>
      </c>
      <c r="DD23">
        <v>-1</v>
      </c>
      <c r="DE23">
        <v>1</v>
      </c>
      <c r="DF23">
        <f t="shared" si="120"/>
        <v>1</v>
      </c>
      <c r="DG23">
        <f t="shared" si="71"/>
        <v>0</v>
      </c>
      <c r="DH23" s="1">
        <v>1.34835983095E-2</v>
      </c>
      <c r="DI23" s="2">
        <v>10</v>
      </c>
      <c r="DJ23">
        <v>60</v>
      </c>
      <c r="DK23" t="str">
        <f t="shared" si="72"/>
        <v>TRUE</v>
      </c>
      <c r="DL23">
        <f>VLOOKUP($A23,'FuturesInfo (3)'!$A$2:$V$80,22)</f>
        <v>2</v>
      </c>
      <c r="DM23">
        <f t="shared" si="73"/>
        <v>2</v>
      </c>
      <c r="DN23">
        <f t="shared" si="101"/>
        <v>2</v>
      </c>
      <c r="DO23" s="139">
        <f>VLOOKUP($A23,'FuturesInfo (3)'!$A$2:$O$80,15)*DN23</f>
        <v>101120</v>
      </c>
      <c r="DP23" s="200">
        <f t="shared" si="74"/>
        <v>1363.46146105664</v>
      </c>
      <c r="DQ23" s="200">
        <f t="shared" si="102"/>
        <v>-1363.46146105664</v>
      </c>
      <c r="DS23">
        <f t="shared" si="75"/>
        <v>1</v>
      </c>
      <c r="DT23">
        <v>1</v>
      </c>
      <c r="DU23">
        <v>-1</v>
      </c>
      <c r="DV23">
        <v>1</v>
      </c>
      <c r="DW23">
        <f t="shared" si="121"/>
        <v>1</v>
      </c>
      <c r="DX23">
        <f t="shared" si="76"/>
        <v>0</v>
      </c>
      <c r="DY23" s="1">
        <v>1.7275615567899999E-2</v>
      </c>
      <c r="DZ23" s="2">
        <v>10</v>
      </c>
      <c r="EA23">
        <v>60</v>
      </c>
      <c r="EB23" t="str">
        <f t="shared" si="77"/>
        <v>TRUE</v>
      </c>
      <c r="EC23">
        <f>VLOOKUP($A23,'FuturesInfo (3)'!$A$2:$V$80,22)</f>
        <v>2</v>
      </c>
      <c r="ED23" s="96">
        <v>0</v>
      </c>
      <c r="EE23">
        <f t="shared" si="103"/>
        <v>2</v>
      </c>
      <c r="EF23" s="139">
        <f>VLOOKUP($A23,'FuturesInfo (3)'!$A$2:$O$80,15)*EE23</f>
        <v>101120</v>
      </c>
      <c r="EG23" s="200">
        <f t="shared" si="78"/>
        <v>1746.910246226048</v>
      </c>
      <c r="EH23" s="200">
        <f t="shared" si="104"/>
        <v>-1746.910246226048</v>
      </c>
      <c r="EJ23">
        <f t="shared" si="79"/>
        <v>1</v>
      </c>
      <c r="EK23">
        <v>1</v>
      </c>
      <c r="EL23" s="218">
        <v>-1</v>
      </c>
      <c r="EM23">
        <f t="shared" si="105"/>
        <v>1</v>
      </c>
      <c r="EN23">
        <v>-1</v>
      </c>
      <c r="EO23">
        <f t="shared" si="122"/>
        <v>0</v>
      </c>
      <c r="EP23">
        <f t="shared" si="106"/>
        <v>1</v>
      </c>
      <c r="EQ23">
        <f t="shared" si="80"/>
        <v>0</v>
      </c>
      <c r="ER23" s="1">
        <v>-1.30782744486E-2</v>
      </c>
      <c r="ES23" s="2">
        <v>10</v>
      </c>
      <c r="ET23">
        <v>60</v>
      </c>
      <c r="EU23" t="str">
        <f t="shared" si="81"/>
        <v>TRUE</v>
      </c>
      <c r="EV23">
        <f>VLOOKUP($A23,'FuturesInfo (3)'!$A$2:$V$80,22)</f>
        <v>2</v>
      </c>
      <c r="EW23" s="96">
        <v>0</v>
      </c>
      <c r="EX23">
        <f t="shared" si="107"/>
        <v>2</v>
      </c>
      <c r="EY23" s="139">
        <f>VLOOKUP($A23,'FuturesInfo (3)'!$A$2:$O$80,15)*EX23</f>
        <v>101120</v>
      </c>
      <c r="EZ23" s="200">
        <f t="shared" si="82"/>
        <v>-1322.475112242432</v>
      </c>
      <c r="FA23" s="200">
        <f t="shared" si="108"/>
        <v>1322.475112242432</v>
      </c>
      <c r="FB23" s="200">
        <f t="shared" si="83"/>
        <v>-1322.475112242432</v>
      </c>
      <c r="FD23">
        <f t="shared" si="84"/>
        <v>-1</v>
      </c>
      <c r="FE23">
        <v>1</v>
      </c>
      <c r="FF23" s="218">
        <v>-1</v>
      </c>
      <c r="FG23">
        <f t="shared" si="125"/>
        <v>-1</v>
      </c>
      <c r="FH23">
        <v>-1</v>
      </c>
      <c r="FI23">
        <f t="shared" si="123"/>
        <v>0</v>
      </c>
      <c r="FJ23">
        <f t="shared" si="110"/>
        <v>1</v>
      </c>
      <c r="FK23">
        <f t="shared" si="85"/>
        <v>1</v>
      </c>
      <c r="FL23" s="1">
        <v>-2.94699367089E-2</v>
      </c>
      <c r="FM23" s="2">
        <v>10</v>
      </c>
      <c r="FN23">
        <v>60</v>
      </c>
      <c r="FO23" t="str">
        <f t="shared" si="86"/>
        <v>TRUE</v>
      </c>
      <c r="FP23">
        <f>VLOOKUP($A23,'FuturesInfo (3)'!$A$2:$V$80,22)</f>
        <v>2</v>
      </c>
      <c r="FQ23" s="96">
        <v>0</v>
      </c>
      <c r="FR23">
        <f t="shared" si="111"/>
        <v>2</v>
      </c>
      <c r="FS23" s="139">
        <f>VLOOKUP($A23,'FuturesInfo (3)'!$A$2:$O$80,15)*FR23</f>
        <v>101120</v>
      </c>
      <c r="FT23" s="200">
        <f t="shared" si="87"/>
        <v>-2980.0000000039681</v>
      </c>
      <c r="FU23" s="200">
        <f t="shared" si="112"/>
        <v>2980.0000000039681</v>
      </c>
      <c r="FV23" s="200">
        <f t="shared" si="88"/>
        <v>2980.0000000039681</v>
      </c>
      <c r="FX23">
        <f t="shared" si="89"/>
        <v>-1</v>
      </c>
      <c r="FZ23" s="218">
        <v>-1</v>
      </c>
      <c r="GA23">
        <f t="shared" si="126"/>
        <v>-1</v>
      </c>
      <c r="GC23">
        <f t="shared" si="124"/>
        <v>1</v>
      </c>
      <c r="GD23">
        <f t="shared" si="114"/>
        <v>0</v>
      </c>
      <c r="GE23">
        <f t="shared" si="90"/>
        <v>0</v>
      </c>
      <c r="GF23" s="1"/>
      <c r="GG23" s="2">
        <v>10</v>
      </c>
      <c r="GH23">
        <v>60</v>
      </c>
      <c r="GI23" t="str">
        <f t="shared" si="91"/>
        <v>FALSE</v>
      </c>
      <c r="GJ23">
        <f>VLOOKUP($A23,'FuturesInfo (3)'!$A$2:$V$80,22)</f>
        <v>2</v>
      </c>
      <c r="GK23" s="96">
        <v>0</v>
      </c>
      <c r="GL23">
        <f t="shared" si="115"/>
        <v>2</v>
      </c>
      <c r="GM23" s="139">
        <f>VLOOKUP($A23,'FuturesInfo (3)'!$A$2:$O$80,15)*GL23</f>
        <v>101120</v>
      </c>
      <c r="GN23" s="200">
        <f t="shared" si="92"/>
        <v>0</v>
      </c>
      <c r="GO23" s="200">
        <f t="shared" si="116"/>
        <v>0</v>
      </c>
      <c r="GP23" s="200">
        <f t="shared" si="93"/>
        <v>0</v>
      </c>
    </row>
    <row r="24" spans="1:19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4"/>
        <v>1</v>
      </c>
      <c r="BK24" s="5">
        <v>-4.7490897577999996E-3</v>
      </c>
      <c r="BL24" s="2">
        <v>10</v>
      </c>
      <c r="BM24">
        <v>60</v>
      </c>
      <c r="BN24" t="str">
        <f t="shared" si="118"/>
        <v>TRUE</v>
      </c>
      <c r="BO24">
        <f>VLOOKUP($A24,'FuturesInfo (3)'!$A$2:$V$80,22)</f>
        <v>4</v>
      </c>
      <c r="BP24">
        <f t="shared" si="60"/>
        <v>4</v>
      </c>
      <c r="BQ24" s="139">
        <f>VLOOKUP($A24,'FuturesInfo (3)'!$A$2:$O$80,15)*BP24</f>
        <v>130600</v>
      </c>
      <c r="BR24" s="145">
        <f t="shared" si="95"/>
        <v>620.23112236867996</v>
      </c>
      <c r="BT24" s="3">
        <f t="shared" si="96"/>
        <v>-1</v>
      </c>
      <c r="BU24" s="3">
        <v>-1</v>
      </c>
      <c r="BV24">
        <v>1</v>
      </c>
      <c r="BW24" s="3">
        <v>1</v>
      </c>
      <c r="BX24">
        <f t="shared" si="61"/>
        <v>0</v>
      </c>
      <c r="BY24">
        <f t="shared" si="62"/>
        <v>1</v>
      </c>
      <c r="BZ24" s="189">
        <v>1.6701129279400002E-2</v>
      </c>
      <c r="CA24" s="2">
        <v>10</v>
      </c>
      <c r="CB24">
        <v>60</v>
      </c>
      <c r="CC24" t="str">
        <f t="shared" si="63"/>
        <v>TRUE</v>
      </c>
      <c r="CD24">
        <f>VLOOKUP($A24,'FuturesInfo (3)'!$A$2:$V$80,22)</f>
        <v>4</v>
      </c>
      <c r="CE24">
        <f t="shared" si="64"/>
        <v>4</v>
      </c>
      <c r="CF24">
        <f t="shared" si="64"/>
        <v>4</v>
      </c>
      <c r="CG24" s="139">
        <f>VLOOKUP($A24,'FuturesInfo (3)'!$A$2:$O$80,15)*CE24</f>
        <v>130600</v>
      </c>
      <c r="CH24" s="145">
        <f t="shared" si="65"/>
        <v>-2181.1674838896402</v>
      </c>
      <c r="CI24" s="145">
        <f t="shared" si="97"/>
        <v>2181.1674838896402</v>
      </c>
      <c r="CK24" s="3">
        <f t="shared" si="66"/>
        <v>-1</v>
      </c>
      <c r="CL24" s="3">
        <v>1</v>
      </c>
      <c r="CM24">
        <v>1</v>
      </c>
      <c r="CN24" s="3">
        <v>1</v>
      </c>
      <c r="CO24">
        <f t="shared" si="119"/>
        <v>1</v>
      </c>
      <c r="CP24">
        <f t="shared" si="67"/>
        <v>1</v>
      </c>
      <c r="CQ24" s="5">
        <v>2.5504615866099999E-2</v>
      </c>
      <c r="CR24" s="2">
        <v>10</v>
      </c>
      <c r="CS24">
        <v>60</v>
      </c>
      <c r="CT24" t="str">
        <f t="shared" si="68"/>
        <v>TRUE</v>
      </c>
      <c r="CU24">
        <f>VLOOKUP($A24,'FuturesInfo (3)'!$A$2:$V$80,22)</f>
        <v>4</v>
      </c>
      <c r="CV24">
        <f t="shared" si="69"/>
        <v>5</v>
      </c>
      <c r="CW24">
        <f t="shared" si="98"/>
        <v>4</v>
      </c>
      <c r="CX24" s="139">
        <f>VLOOKUP($A24,'FuturesInfo (3)'!$A$2:$O$80,15)*CW24</f>
        <v>130600</v>
      </c>
      <c r="CY24" s="200">
        <f t="shared" si="99"/>
        <v>3330.9028321126598</v>
      </c>
      <c r="CZ24" s="200">
        <f t="shared" si="100"/>
        <v>3330.9028321126598</v>
      </c>
      <c r="DB24" s="3">
        <f t="shared" si="70"/>
        <v>1</v>
      </c>
      <c r="DC24" s="3">
        <v>1</v>
      </c>
      <c r="DD24">
        <v>1</v>
      </c>
      <c r="DE24" s="3">
        <v>1</v>
      </c>
      <c r="DF24">
        <f t="shared" si="120"/>
        <v>1</v>
      </c>
      <c r="DG24">
        <f t="shared" si="71"/>
        <v>1</v>
      </c>
      <c r="DH24" s="5">
        <v>4.57735733903E-3</v>
      </c>
      <c r="DI24" s="2">
        <v>10</v>
      </c>
      <c r="DJ24">
        <v>60</v>
      </c>
      <c r="DK24" t="str">
        <f t="shared" si="72"/>
        <v>TRUE</v>
      </c>
      <c r="DL24">
        <f>VLOOKUP($A24,'FuturesInfo (3)'!$A$2:$V$80,22)</f>
        <v>4</v>
      </c>
      <c r="DM24">
        <f t="shared" si="73"/>
        <v>5</v>
      </c>
      <c r="DN24" s="186">
        <f>DM24</f>
        <v>5</v>
      </c>
      <c r="DO24" s="139">
        <f>VLOOKUP($A24,'FuturesInfo (3)'!$A$2:$O$80,15)*DN24</f>
        <v>163250</v>
      </c>
      <c r="DP24" s="200">
        <f t="shared" si="74"/>
        <v>747.25358559664755</v>
      </c>
      <c r="DQ24" s="200">
        <f t="shared" si="102"/>
        <v>747.25358559664755</v>
      </c>
      <c r="DS24" s="3">
        <f t="shared" si="75"/>
        <v>1</v>
      </c>
      <c r="DT24" s="3">
        <v>-1</v>
      </c>
      <c r="DU24">
        <v>1</v>
      </c>
      <c r="DV24" s="3">
        <v>1</v>
      </c>
      <c r="DW24">
        <f t="shared" si="121"/>
        <v>0</v>
      </c>
      <c r="DX24">
        <f t="shared" si="76"/>
        <v>1</v>
      </c>
      <c r="DY24" s="5">
        <v>1.8226002430100001E-3</v>
      </c>
      <c r="DZ24" s="2">
        <v>10</v>
      </c>
      <c r="EA24">
        <v>60</v>
      </c>
      <c r="EB24" t="str">
        <f t="shared" si="77"/>
        <v>TRUE</v>
      </c>
      <c r="EC24">
        <f>VLOOKUP($A24,'FuturesInfo (3)'!$A$2:$V$80,22)</f>
        <v>4</v>
      </c>
      <c r="ED24" s="96">
        <v>0</v>
      </c>
      <c r="EE24">
        <f t="shared" si="103"/>
        <v>4</v>
      </c>
      <c r="EF24" s="139">
        <f>VLOOKUP($A24,'FuturesInfo (3)'!$A$2:$O$80,15)*EE24</f>
        <v>130600</v>
      </c>
      <c r="EG24" s="200">
        <f t="shared" si="78"/>
        <v>-238.03159173710603</v>
      </c>
      <c r="EH24" s="200">
        <f t="shared" si="104"/>
        <v>238.03159173710603</v>
      </c>
      <c r="EJ24">
        <f t="shared" si="79"/>
        <v>-1</v>
      </c>
      <c r="EK24" s="3">
        <v>-1</v>
      </c>
      <c r="EL24" s="218">
        <v>-1</v>
      </c>
      <c r="EM24">
        <f t="shared" si="105"/>
        <v>-1</v>
      </c>
      <c r="EN24" s="3">
        <v>-1</v>
      </c>
      <c r="EO24">
        <f t="shared" si="122"/>
        <v>1</v>
      </c>
      <c r="EP24">
        <f t="shared" si="106"/>
        <v>1</v>
      </c>
      <c r="EQ24">
        <f t="shared" si="80"/>
        <v>1</v>
      </c>
      <c r="ER24" s="5">
        <v>-1.0006064281400001E-2</v>
      </c>
      <c r="ES24" s="2">
        <v>10</v>
      </c>
      <c r="ET24">
        <v>60</v>
      </c>
      <c r="EU24" t="str">
        <f t="shared" si="81"/>
        <v>TRUE</v>
      </c>
      <c r="EV24">
        <f>VLOOKUP($A24,'FuturesInfo (3)'!$A$2:$V$80,22)</f>
        <v>4</v>
      </c>
      <c r="EW24" s="96">
        <v>0</v>
      </c>
      <c r="EX24">
        <f t="shared" si="107"/>
        <v>4</v>
      </c>
      <c r="EY24" s="139">
        <f>VLOOKUP($A24,'FuturesInfo (3)'!$A$2:$O$80,15)*EX24</f>
        <v>130600</v>
      </c>
      <c r="EZ24" s="200">
        <f t="shared" si="82"/>
        <v>1306.7919951508402</v>
      </c>
      <c r="FA24" s="200">
        <f t="shared" si="108"/>
        <v>1306.7919951508402</v>
      </c>
      <c r="FB24" s="200">
        <f t="shared" si="83"/>
        <v>1306.7919951508402</v>
      </c>
      <c r="FD24">
        <f t="shared" si="84"/>
        <v>-1</v>
      </c>
      <c r="FE24" s="3">
        <v>-1</v>
      </c>
      <c r="FF24" s="218">
        <v>-1</v>
      </c>
      <c r="FG24">
        <f t="shared" si="125"/>
        <v>-1</v>
      </c>
      <c r="FH24" s="3">
        <v>-1</v>
      </c>
      <c r="FI24">
        <f t="shared" si="123"/>
        <v>1</v>
      </c>
      <c r="FJ24">
        <f t="shared" si="110"/>
        <v>1</v>
      </c>
      <c r="FK24">
        <f t="shared" si="85"/>
        <v>1</v>
      </c>
      <c r="FL24" s="5">
        <v>-3.5222052067400002E-3</v>
      </c>
      <c r="FM24" s="2">
        <v>10</v>
      </c>
      <c r="FN24">
        <v>60</v>
      </c>
      <c r="FO24" t="str">
        <f t="shared" si="86"/>
        <v>TRUE</v>
      </c>
      <c r="FP24">
        <f>VLOOKUP($A24,'FuturesInfo (3)'!$A$2:$V$80,22)</f>
        <v>4</v>
      </c>
      <c r="FQ24" s="96">
        <v>0</v>
      </c>
      <c r="FR24">
        <f t="shared" si="111"/>
        <v>4</v>
      </c>
      <c r="FS24" s="139">
        <f>VLOOKUP($A24,'FuturesInfo (3)'!$A$2:$O$80,15)*FR24</f>
        <v>130600</v>
      </c>
      <c r="FT24" s="200">
        <f t="shared" si="87"/>
        <v>460.00000000024403</v>
      </c>
      <c r="FU24" s="200">
        <f t="shared" si="112"/>
        <v>460.00000000024403</v>
      </c>
      <c r="FV24" s="200">
        <f t="shared" si="88"/>
        <v>460.00000000024403</v>
      </c>
      <c r="FX24">
        <f t="shared" si="89"/>
        <v>-1</v>
      </c>
      <c r="FY24" s="3"/>
      <c r="FZ24" s="218">
        <v>-1</v>
      </c>
      <c r="GA24">
        <f t="shared" si="126"/>
        <v>-1</v>
      </c>
      <c r="GB24" s="3"/>
      <c r="GC24">
        <f t="shared" si="124"/>
        <v>1</v>
      </c>
      <c r="GD24">
        <f t="shared" si="114"/>
        <v>0</v>
      </c>
      <c r="GE24">
        <f t="shared" si="90"/>
        <v>0</v>
      </c>
      <c r="GF24" s="5"/>
      <c r="GG24" s="2">
        <v>10</v>
      </c>
      <c r="GH24">
        <v>60</v>
      </c>
      <c r="GI24" t="str">
        <f t="shared" si="91"/>
        <v>FALSE</v>
      </c>
      <c r="GJ24">
        <f>VLOOKUP($A24,'FuturesInfo (3)'!$A$2:$V$80,22)</f>
        <v>4</v>
      </c>
      <c r="GK24" s="96">
        <v>0</v>
      </c>
      <c r="GL24">
        <f t="shared" si="115"/>
        <v>4</v>
      </c>
      <c r="GM24" s="139">
        <f>VLOOKUP($A24,'FuturesInfo (3)'!$A$2:$O$80,15)*GL24</f>
        <v>130600</v>
      </c>
      <c r="GN24" s="200">
        <f t="shared" si="92"/>
        <v>0</v>
      </c>
      <c r="GO24" s="200">
        <f t="shared" si="116"/>
        <v>0</v>
      </c>
      <c r="GP24" s="200">
        <f t="shared" si="93"/>
        <v>0</v>
      </c>
    </row>
    <row r="25" spans="1:19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4"/>
        <v>1</v>
      </c>
      <c r="BK25" s="1">
        <v>-2.9946810888100001E-3</v>
      </c>
      <c r="BL25" s="2">
        <v>10</v>
      </c>
      <c r="BM25">
        <v>60</v>
      </c>
      <c r="BN25" t="str">
        <f t="shared" si="118"/>
        <v>TRUE</v>
      </c>
      <c r="BO25">
        <f>VLOOKUP($A25,'FuturesInfo (3)'!$A$2:$V$80,22)</f>
        <v>2</v>
      </c>
      <c r="BP25">
        <f t="shared" si="60"/>
        <v>2</v>
      </c>
      <c r="BQ25" s="139">
        <f>VLOOKUP($A25,'FuturesInfo (3)'!$A$2:$O$80,15)*BP25</f>
        <v>283300</v>
      </c>
      <c r="BR25" s="145">
        <f t="shared" si="95"/>
        <v>848.39315245987302</v>
      </c>
      <c r="BT25">
        <f t="shared" si="96"/>
        <v>-1</v>
      </c>
      <c r="BU25">
        <v>1</v>
      </c>
      <c r="BV25">
        <v>1</v>
      </c>
      <c r="BW25">
        <v>1</v>
      </c>
      <c r="BX25">
        <f t="shared" si="61"/>
        <v>1</v>
      </c>
      <c r="BY25">
        <f t="shared" si="62"/>
        <v>1</v>
      </c>
      <c r="BZ25" s="188">
        <v>1.74840849996E-2</v>
      </c>
      <c r="CA25" s="2">
        <v>10</v>
      </c>
      <c r="CB25">
        <v>60</v>
      </c>
      <c r="CC25" t="str">
        <f t="shared" si="63"/>
        <v>TRUE</v>
      </c>
      <c r="CD25">
        <f>VLOOKUP($A25,'FuturesInfo (3)'!$A$2:$V$80,22)</f>
        <v>2</v>
      </c>
      <c r="CE25">
        <f t="shared" si="64"/>
        <v>2</v>
      </c>
      <c r="CF25">
        <f t="shared" si="64"/>
        <v>2</v>
      </c>
      <c r="CG25" s="139">
        <f>VLOOKUP($A25,'FuturesInfo (3)'!$A$2:$O$80,15)*CE25</f>
        <v>283300</v>
      </c>
      <c r="CH25" s="145">
        <f t="shared" si="65"/>
        <v>4953.24128038668</v>
      </c>
      <c r="CI25" s="145">
        <f t="shared" si="97"/>
        <v>4953.24128038668</v>
      </c>
      <c r="CK25">
        <f t="shared" si="66"/>
        <v>1</v>
      </c>
      <c r="CL25">
        <v>-1</v>
      </c>
      <c r="CM25">
        <v>1</v>
      </c>
      <c r="CN25">
        <v>1</v>
      </c>
      <c r="CO25">
        <f t="shared" si="119"/>
        <v>0</v>
      </c>
      <c r="CP25">
        <f t="shared" si="67"/>
        <v>1</v>
      </c>
      <c r="CQ25" s="1">
        <v>2.4673951357099999E-3</v>
      </c>
      <c r="CR25" s="2">
        <v>10</v>
      </c>
      <c r="CS25">
        <v>60</v>
      </c>
      <c r="CT25" t="str">
        <f t="shared" si="68"/>
        <v>TRUE</v>
      </c>
      <c r="CU25">
        <f>VLOOKUP($A25,'FuturesInfo (3)'!$A$2:$V$80,22)</f>
        <v>2</v>
      </c>
      <c r="CV25">
        <f t="shared" si="69"/>
        <v>2</v>
      </c>
      <c r="CW25">
        <f t="shared" si="98"/>
        <v>2</v>
      </c>
      <c r="CX25" s="139">
        <f>VLOOKUP($A25,'FuturesInfo (3)'!$A$2:$O$80,15)*CW25</f>
        <v>283300</v>
      </c>
      <c r="CY25" s="200">
        <f t="shared" si="99"/>
        <v>-699.01304194664294</v>
      </c>
      <c r="CZ25" s="200">
        <f t="shared" si="100"/>
        <v>699.01304194664294</v>
      </c>
      <c r="DB25">
        <f t="shared" si="70"/>
        <v>-1</v>
      </c>
      <c r="DC25">
        <v>-1</v>
      </c>
      <c r="DD25">
        <v>1</v>
      </c>
      <c r="DE25">
        <v>-1</v>
      </c>
      <c r="DF25">
        <f t="shared" si="120"/>
        <v>1</v>
      </c>
      <c r="DG25">
        <f t="shared" si="71"/>
        <v>0</v>
      </c>
      <c r="DH25" s="1">
        <v>-1.01090014065E-3</v>
      </c>
      <c r="DI25" s="2">
        <v>10</v>
      </c>
      <c r="DJ25">
        <v>60</v>
      </c>
      <c r="DK25" t="str">
        <f t="shared" si="72"/>
        <v>TRUE</v>
      </c>
      <c r="DL25">
        <f>VLOOKUP($A25,'FuturesInfo (3)'!$A$2:$V$80,22)</f>
        <v>2</v>
      </c>
      <c r="DM25">
        <f t="shared" si="73"/>
        <v>2</v>
      </c>
      <c r="DN25">
        <f t="shared" si="101"/>
        <v>2</v>
      </c>
      <c r="DO25" s="139">
        <f>VLOOKUP($A25,'FuturesInfo (3)'!$A$2:$O$80,15)*DN25</f>
        <v>283300</v>
      </c>
      <c r="DP25" s="200">
        <f t="shared" si="74"/>
        <v>286.388009846145</v>
      </c>
      <c r="DQ25" s="200">
        <f t="shared" si="102"/>
        <v>-286.388009846145</v>
      </c>
      <c r="DS25">
        <f t="shared" si="75"/>
        <v>-1</v>
      </c>
      <c r="DT25">
        <v>-1</v>
      </c>
      <c r="DU25">
        <v>1</v>
      </c>
      <c r="DV25">
        <v>1</v>
      </c>
      <c r="DW25">
        <f t="shared" si="121"/>
        <v>0</v>
      </c>
      <c r="DX25">
        <f t="shared" si="76"/>
        <v>1</v>
      </c>
      <c r="DY25" s="1">
        <v>3.0357692815300001E-3</v>
      </c>
      <c r="DZ25" s="2">
        <v>10</v>
      </c>
      <c r="EA25">
        <v>60</v>
      </c>
      <c r="EB25" t="str">
        <f t="shared" si="77"/>
        <v>TRUE</v>
      </c>
      <c r="EC25">
        <f>VLOOKUP($A25,'FuturesInfo (3)'!$A$2:$V$80,22)</f>
        <v>2</v>
      </c>
      <c r="ED25" s="96">
        <v>0</v>
      </c>
      <c r="EE25">
        <f t="shared" si="103"/>
        <v>2</v>
      </c>
      <c r="EF25" s="139">
        <f>VLOOKUP($A25,'FuturesInfo (3)'!$A$2:$O$80,15)*EE25</f>
        <v>283300</v>
      </c>
      <c r="EG25" s="200">
        <f t="shared" si="78"/>
        <v>-860.03343745744905</v>
      </c>
      <c r="EH25" s="200">
        <f t="shared" si="104"/>
        <v>860.03343745744905</v>
      </c>
      <c r="EJ25">
        <f t="shared" si="79"/>
        <v>-1</v>
      </c>
      <c r="EK25">
        <v>1</v>
      </c>
      <c r="EL25" s="218">
        <v>1</v>
      </c>
      <c r="EM25">
        <f t="shared" si="105"/>
        <v>1</v>
      </c>
      <c r="EN25">
        <v>-1</v>
      </c>
      <c r="EO25">
        <f t="shared" si="122"/>
        <v>0</v>
      </c>
      <c r="EP25">
        <f t="shared" si="106"/>
        <v>0</v>
      </c>
      <c r="EQ25">
        <f t="shared" si="80"/>
        <v>0</v>
      </c>
      <c r="ER25" s="1">
        <v>-5.87770857093E-3</v>
      </c>
      <c r="ES25" s="2">
        <v>10</v>
      </c>
      <c r="ET25">
        <v>60</v>
      </c>
      <c r="EU25" t="str">
        <f t="shared" si="81"/>
        <v>TRUE</v>
      </c>
      <c r="EV25">
        <f>VLOOKUP($A25,'FuturesInfo (3)'!$A$2:$V$80,22)</f>
        <v>2</v>
      </c>
      <c r="EW25" s="96">
        <v>0</v>
      </c>
      <c r="EX25">
        <f t="shared" si="107"/>
        <v>2</v>
      </c>
      <c r="EY25" s="139">
        <f>VLOOKUP($A25,'FuturesInfo (3)'!$A$2:$O$80,15)*EX25</f>
        <v>283300</v>
      </c>
      <c r="EZ25" s="200">
        <f t="shared" si="82"/>
        <v>-1665.1548381444691</v>
      </c>
      <c r="FA25" s="200">
        <f t="shared" si="108"/>
        <v>-1665.1548381444691</v>
      </c>
      <c r="FB25" s="200">
        <f t="shared" si="83"/>
        <v>-1665.1548381444691</v>
      </c>
      <c r="FD25">
        <f t="shared" si="84"/>
        <v>-1</v>
      </c>
      <c r="FE25">
        <v>1</v>
      </c>
      <c r="FF25" s="218">
        <v>1</v>
      </c>
      <c r="FG25">
        <f t="shared" si="125"/>
        <v>-1</v>
      </c>
      <c r="FH25">
        <v>-1</v>
      </c>
      <c r="FI25">
        <f t="shared" si="123"/>
        <v>0</v>
      </c>
      <c r="FJ25">
        <f t="shared" si="110"/>
        <v>0</v>
      </c>
      <c r="FK25">
        <f t="shared" si="85"/>
        <v>1</v>
      </c>
      <c r="FL25" s="1">
        <v>-6.2654429932900001E-3</v>
      </c>
      <c r="FM25" s="2">
        <v>10</v>
      </c>
      <c r="FN25">
        <v>60</v>
      </c>
      <c r="FO25" t="str">
        <f t="shared" si="86"/>
        <v>TRUE</v>
      </c>
      <c r="FP25">
        <f>VLOOKUP($A25,'FuturesInfo (3)'!$A$2:$V$80,22)</f>
        <v>2</v>
      </c>
      <c r="FQ25" s="96">
        <v>0</v>
      </c>
      <c r="FR25">
        <f t="shared" si="111"/>
        <v>2</v>
      </c>
      <c r="FS25" s="139">
        <f>VLOOKUP($A25,'FuturesInfo (3)'!$A$2:$O$80,15)*FR25</f>
        <v>283300</v>
      </c>
      <c r="FT25" s="200">
        <f t="shared" si="87"/>
        <v>-1774.9999999990571</v>
      </c>
      <c r="FU25" s="200">
        <f t="shared" si="112"/>
        <v>-1774.9999999990571</v>
      </c>
      <c r="FV25" s="200">
        <f t="shared" si="88"/>
        <v>1774.9999999990571</v>
      </c>
      <c r="FX25">
        <f t="shared" si="89"/>
        <v>-1</v>
      </c>
      <c r="FZ25" s="218">
        <v>1</v>
      </c>
      <c r="GA25">
        <f t="shared" si="126"/>
        <v>-1</v>
      </c>
      <c r="GC25">
        <f t="shared" si="124"/>
        <v>1</v>
      </c>
      <c r="GD25">
        <f t="shared" si="114"/>
        <v>0</v>
      </c>
      <c r="GE25">
        <f t="shared" si="90"/>
        <v>0</v>
      </c>
      <c r="GF25" s="1"/>
      <c r="GG25" s="2">
        <v>10</v>
      </c>
      <c r="GH25">
        <v>60</v>
      </c>
      <c r="GI25" t="str">
        <f t="shared" si="91"/>
        <v>FALSE</v>
      </c>
      <c r="GJ25">
        <f>VLOOKUP($A25,'FuturesInfo (3)'!$A$2:$V$80,22)</f>
        <v>2</v>
      </c>
      <c r="GK25" s="96">
        <v>0</v>
      </c>
      <c r="GL25">
        <f t="shared" si="115"/>
        <v>2</v>
      </c>
      <c r="GM25" s="139">
        <f>VLOOKUP($A25,'FuturesInfo (3)'!$A$2:$O$80,15)*GL25</f>
        <v>283300</v>
      </c>
      <c r="GN25" s="200">
        <f t="shared" si="92"/>
        <v>0</v>
      </c>
      <c r="GO25" s="200">
        <f t="shared" si="116"/>
        <v>0</v>
      </c>
      <c r="GP25" s="200">
        <f t="shared" si="93"/>
        <v>0</v>
      </c>
    </row>
    <row r="26" spans="1:198"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4"/>
        <v>1</v>
      </c>
      <c r="BK26" s="1">
        <v>1.1523633925599999E-3</v>
      </c>
      <c r="BL26" s="2">
        <v>10</v>
      </c>
      <c r="BM26">
        <v>60</v>
      </c>
      <c r="BN26" t="str">
        <f t="shared" si="118"/>
        <v>TRUE</v>
      </c>
      <c r="BO26">
        <f>VLOOKUP($A26,'FuturesInfo (3)'!$A$2:$V$80,22)</f>
        <v>4</v>
      </c>
      <c r="BP26">
        <f t="shared" si="60"/>
        <v>4</v>
      </c>
      <c r="BQ26" s="139">
        <f>VLOOKUP($A26,'FuturesInfo (3)'!$A$2:$O$80,15)*BP26</f>
        <v>375808</v>
      </c>
      <c r="BR26" s="145">
        <f t="shared" si="95"/>
        <v>433.06738183118847</v>
      </c>
      <c r="BT26">
        <f t="shared" si="96"/>
        <v>1</v>
      </c>
      <c r="BU26">
        <v>1</v>
      </c>
      <c r="BV26">
        <v>-1</v>
      </c>
      <c r="BW26">
        <v>-1</v>
      </c>
      <c r="BX26">
        <f t="shared" si="61"/>
        <v>0</v>
      </c>
      <c r="BY26">
        <f t="shared" si="62"/>
        <v>1</v>
      </c>
      <c r="BZ26" s="188">
        <v>-1.6093589770399999E-2</v>
      </c>
      <c r="CA26" s="2">
        <v>10</v>
      </c>
      <c r="CB26">
        <v>60</v>
      </c>
      <c r="CC26" t="str">
        <f t="shared" si="63"/>
        <v>TRUE</v>
      </c>
      <c r="CD26">
        <f>VLOOKUP($A26,'FuturesInfo (3)'!$A$2:$V$80,22)</f>
        <v>4</v>
      </c>
      <c r="CE26">
        <f t="shared" si="64"/>
        <v>4</v>
      </c>
      <c r="CF26">
        <f t="shared" si="64"/>
        <v>4</v>
      </c>
      <c r="CG26" s="139">
        <f>VLOOKUP($A26,'FuturesInfo (3)'!$A$2:$O$80,15)*CE26</f>
        <v>375808</v>
      </c>
      <c r="CH26" s="145">
        <f t="shared" si="65"/>
        <v>-6048.0997844344829</v>
      </c>
      <c r="CI26" s="145">
        <f t="shared" si="97"/>
        <v>6048.0997844344829</v>
      </c>
      <c r="CK26">
        <f t="shared" si="66"/>
        <v>1</v>
      </c>
      <c r="CL26">
        <v>1</v>
      </c>
      <c r="CM26">
        <v>-1</v>
      </c>
      <c r="CN26">
        <v>-1</v>
      </c>
      <c r="CO26">
        <f t="shared" si="119"/>
        <v>0</v>
      </c>
      <c r="CP26">
        <f t="shared" si="67"/>
        <v>1</v>
      </c>
      <c r="CQ26" s="1">
        <v>-1.4676479346600001E-3</v>
      </c>
      <c r="CR26" s="2">
        <v>10</v>
      </c>
      <c r="CS26">
        <v>60</v>
      </c>
      <c r="CT26" t="str">
        <f t="shared" si="68"/>
        <v>TRUE</v>
      </c>
      <c r="CU26">
        <f>VLOOKUP($A26,'FuturesInfo (3)'!$A$2:$V$80,22)</f>
        <v>4</v>
      </c>
      <c r="CV26">
        <f t="shared" si="69"/>
        <v>3</v>
      </c>
      <c r="CW26">
        <f t="shared" si="98"/>
        <v>4</v>
      </c>
      <c r="CX26" s="139">
        <f>VLOOKUP($A26,'FuturesInfo (3)'!$A$2:$O$80,15)*CW26</f>
        <v>375808</v>
      </c>
      <c r="CY26" s="200">
        <f t="shared" si="99"/>
        <v>-551.55383502870529</v>
      </c>
      <c r="CZ26" s="200">
        <f t="shared" si="100"/>
        <v>551.55383502870529</v>
      </c>
      <c r="DB26">
        <f t="shared" si="70"/>
        <v>1</v>
      </c>
      <c r="DC26">
        <v>1</v>
      </c>
      <c r="DD26">
        <v>-1</v>
      </c>
      <c r="DE26">
        <v>-1</v>
      </c>
      <c r="DF26">
        <f t="shared" si="120"/>
        <v>0</v>
      </c>
      <c r="DG26">
        <f t="shared" si="71"/>
        <v>1</v>
      </c>
      <c r="DH26" s="1">
        <v>-6.1774416870799998E-4</v>
      </c>
      <c r="DI26" s="2">
        <v>10</v>
      </c>
      <c r="DJ26">
        <v>60</v>
      </c>
      <c r="DK26" t="str">
        <f t="shared" si="72"/>
        <v>TRUE</v>
      </c>
      <c r="DL26">
        <f>VLOOKUP($A26,'FuturesInfo (3)'!$A$2:$V$80,22)</f>
        <v>4</v>
      </c>
      <c r="DM26">
        <f t="shared" si="73"/>
        <v>3</v>
      </c>
      <c r="DN26">
        <f t="shared" si="101"/>
        <v>4</v>
      </c>
      <c r="DO26" s="139">
        <f>VLOOKUP($A26,'FuturesInfo (3)'!$A$2:$O$80,15)*DN26</f>
        <v>375808</v>
      </c>
      <c r="DP26" s="200">
        <f t="shared" si="74"/>
        <v>-232.15320055381605</v>
      </c>
      <c r="DQ26" s="200">
        <f t="shared" si="102"/>
        <v>232.15320055381605</v>
      </c>
      <c r="DS26">
        <f t="shared" si="75"/>
        <v>1</v>
      </c>
      <c r="DT26">
        <v>1</v>
      </c>
      <c r="DU26">
        <v>-1</v>
      </c>
      <c r="DV26">
        <v>-1</v>
      </c>
      <c r="DW26">
        <f t="shared" si="121"/>
        <v>0</v>
      </c>
      <c r="DX26">
        <f t="shared" si="76"/>
        <v>1</v>
      </c>
      <c r="DY26" s="1">
        <v>-2.6856509506399998E-3</v>
      </c>
      <c r="DZ26" s="2">
        <v>10</v>
      </c>
      <c r="EA26">
        <v>60</v>
      </c>
      <c r="EB26" t="str">
        <f t="shared" si="77"/>
        <v>TRUE</v>
      </c>
      <c r="EC26">
        <f>VLOOKUP($A26,'FuturesInfo (3)'!$A$2:$V$80,22)</f>
        <v>4</v>
      </c>
      <c r="ED26" s="96">
        <v>0</v>
      </c>
      <c r="EE26">
        <f t="shared" si="103"/>
        <v>4</v>
      </c>
      <c r="EF26" s="139">
        <f>VLOOKUP($A26,'FuturesInfo (3)'!$A$2:$O$80,15)*EE26</f>
        <v>375808</v>
      </c>
      <c r="EG26" s="200">
        <f t="shared" si="78"/>
        <v>-1009.2891124581171</v>
      </c>
      <c r="EH26" s="200">
        <f t="shared" si="104"/>
        <v>1009.2891124581171</v>
      </c>
      <c r="EJ26">
        <f t="shared" si="79"/>
        <v>1</v>
      </c>
      <c r="EK26">
        <v>-1</v>
      </c>
      <c r="EL26" s="218">
        <v>-1</v>
      </c>
      <c r="EM26">
        <f t="shared" si="105"/>
        <v>-1</v>
      </c>
      <c r="EN26">
        <v>1</v>
      </c>
      <c r="EO26">
        <f t="shared" si="122"/>
        <v>0</v>
      </c>
      <c r="EP26">
        <f t="shared" si="106"/>
        <v>0</v>
      </c>
      <c r="EQ26">
        <f t="shared" si="80"/>
        <v>0</v>
      </c>
      <c r="ER26" s="1">
        <v>3.9752083778600003E-3</v>
      </c>
      <c r="ES26" s="2">
        <v>10</v>
      </c>
      <c r="ET26">
        <v>60</v>
      </c>
      <c r="EU26" t="str">
        <f t="shared" si="81"/>
        <v>TRUE</v>
      </c>
      <c r="EV26">
        <f>VLOOKUP($A26,'FuturesInfo (3)'!$A$2:$V$80,22)</f>
        <v>4</v>
      </c>
      <c r="EW26" s="96">
        <v>0</v>
      </c>
      <c r="EX26">
        <f t="shared" si="107"/>
        <v>4</v>
      </c>
      <c r="EY26" s="139">
        <f>VLOOKUP($A26,'FuturesInfo (3)'!$A$2:$O$80,15)*EX26</f>
        <v>375808</v>
      </c>
      <c r="EZ26" s="200">
        <f t="shared" si="82"/>
        <v>-1493.9151100668109</v>
      </c>
      <c r="FA26" s="200">
        <f t="shared" si="108"/>
        <v>-1493.9151100668109</v>
      </c>
      <c r="FB26" s="200">
        <f t="shared" si="83"/>
        <v>-1493.9151100668109</v>
      </c>
      <c r="FD26">
        <f t="shared" si="84"/>
        <v>1</v>
      </c>
      <c r="FE26">
        <v>1</v>
      </c>
      <c r="FF26" s="218">
        <v>-1</v>
      </c>
      <c r="FG26">
        <f t="shared" si="125"/>
        <v>-1</v>
      </c>
      <c r="FH26">
        <v>1</v>
      </c>
      <c r="FI26">
        <f t="shared" si="123"/>
        <v>1</v>
      </c>
      <c r="FJ26">
        <f t="shared" si="110"/>
        <v>0</v>
      </c>
      <c r="FK26">
        <f t="shared" si="85"/>
        <v>0</v>
      </c>
      <c r="FL26" s="1">
        <v>6.48203337875E-3</v>
      </c>
      <c r="FM26" s="2">
        <v>10</v>
      </c>
      <c r="FN26">
        <v>60</v>
      </c>
      <c r="FO26" t="str">
        <f t="shared" si="86"/>
        <v>TRUE</v>
      </c>
      <c r="FP26">
        <f>VLOOKUP($A26,'FuturesInfo (3)'!$A$2:$V$80,22)</f>
        <v>4</v>
      </c>
      <c r="FQ26" s="96">
        <v>0</v>
      </c>
      <c r="FR26">
        <f t="shared" si="111"/>
        <v>4</v>
      </c>
      <c r="FS26" s="139">
        <f>VLOOKUP($A26,'FuturesInfo (3)'!$A$2:$O$80,15)*FR26</f>
        <v>375808</v>
      </c>
      <c r="FT26" s="200">
        <f t="shared" si="87"/>
        <v>2436.0000000012801</v>
      </c>
      <c r="FU26" s="200">
        <f t="shared" si="112"/>
        <v>-2436.0000000012801</v>
      </c>
      <c r="FV26" s="200">
        <f t="shared" si="88"/>
        <v>-2436.0000000012801</v>
      </c>
      <c r="FX26">
        <f t="shared" si="89"/>
        <v>1</v>
      </c>
      <c r="FZ26" s="218">
        <v>-1</v>
      </c>
      <c r="GA26">
        <f t="shared" si="126"/>
        <v>-1</v>
      </c>
      <c r="GC26">
        <f t="shared" si="124"/>
        <v>1</v>
      </c>
      <c r="GD26">
        <f t="shared" si="114"/>
        <v>0</v>
      </c>
      <c r="GE26">
        <f t="shared" si="90"/>
        <v>0</v>
      </c>
      <c r="GF26" s="1"/>
      <c r="GG26" s="2">
        <v>10</v>
      </c>
      <c r="GH26">
        <v>60</v>
      </c>
      <c r="GI26" t="str">
        <f t="shared" si="91"/>
        <v>FALSE</v>
      </c>
      <c r="GJ26">
        <f>VLOOKUP($A26,'FuturesInfo (3)'!$A$2:$V$80,22)</f>
        <v>4</v>
      </c>
      <c r="GK26" s="96">
        <v>0</v>
      </c>
      <c r="GL26">
        <f t="shared" si="115"/>
        <v>4</v>
      </c>
      <c r="GM26" s="139">
        <f>VLOOKUP($A26,'FuturesInfo (3)'!$A$2:$O$80,15)*GL26</f>
        <v>375808</v>
      </c>
      <c r="GN26" s="200">
        <f t="shared" si="92"/>
        <v>0</v>
      </c>
      <c r="GO26" s="200">
        <f t="shared" si="116"/>
        <v>0</v>
      </c>
      <c r="GP26" s="200">
        <f t="shared" si="93"/>
        <v>0</v>
      </c>
    </row>
    <row r="27" spans="1:19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4"/>
        <v>0</v>
      </c>
      <c r="BK27" s="1">
        <v>2.0712762717000001E-3</v>
      </c>
      <c r="BL27" s="2">
        <v>10</v>
      </c>
      <c r="BM27">
        <v>60</v>
      </c>
      <c r="BN27" t="str">
        <f t="shared" si="118"/>
        <v>TRUE</v>
      </c>
      <c r="BO27">
        <f>VLOOKUP($A27,'FuturesInfo (3)'!$A$2:$V$80,22)</f>
        <v>3</v>
      </c>
      <c r="BP27">
        <f t="shared" si="60"/>
        <v>3</v>
      </c>
      <c r="BQ27" s="139">
        <f>VLOOKUP($A27,'FuturesInfo (3)'!$A$2:$O$80,15)*BP27</f>
        <v>558634.08600000001</v>
      </c>
      <c r="BR27" s="145">
        <f t="shared" si="95"/>
        <v>-1157.0855268946173</v>
      </c>
      <c r="BT27">
        <f t="shared" si="96"/>
        <v>-1</v>
      </c>
      <c r="BU27">
        <v>1</v>
      </c>
      <c r="BV27">
        <v>1</v>
      </c>
      <c r="BW27">
        <v>1</v>
      </c>
      <c r="BX27">
        <f t="shared" si="61"/>
        <v>1</v>
      </c>
      <c r="BY27">
        <f t="shared" si="62"/>
        <v>1</v>
      </c>
      <c r="BZ27" s="188">
        <v>3.7084321235299998E-3</v>
      </c>
      <c r="CA27" s="2">
        <v>10</v>
      </c>
      <c r="CB27">
        <v>60</v>
      </c>
      <c r="CC27" t="str">
        <f t="shared" si="63"/>
        <v>TRUE</v>
      </c>
      <c r="CD27">
        <f>VLOOKUP($A27,'FuturesInfo (3)'!$A$2:$V$80,22)</f>
        <v>3</v>
      </c>
      <c r="CE27">
        <f t="shared" si="64"/>
        <v>3</v>
      </c>
      <c r="CF27">
        <f t="shared" si="64"/>
        <v>3</v>
      </c>
      <c r="CG27" s="139">
        <f>VLOOKUP($A27,'FuturesInfo (3)'!$A$2:$O$80,15)*CE27</f>
        <v>558634.08600000001</v>
      </c>
      <c r="CH27" s="145">
        <f t="shared" si="65"/>
        <v>2071.6565898212207</v>
      </c>
      <c r="CI27" s="145">
        <f t="shared" si="97"/>
        <v>2071.6565898212207</v>
      </c>
      <c r="CK27">
        <f t="shared" si="66"/>
        <v>1</v>
      </c>
      <c r="CL27">
        <v>1</v>
      </c>
      <c r="CM27">
        <v>1</v>
      </c>
      <c r="CN27">
        <v>-1</v>
      </c>
      <c r="CO27">
        <f t="shared" si="119"/>
        <v>0</v>
      </c>
      <c r="CP27">
        <f t="shared" si="67"/>
        <v>0</v>
      </c>
      <c r="CQ27" s="1">
        <v>-9.0854027861900005E-4</v>
      </c>
      <c r="CR27" s="2">
        <v>10</v>
      </c>
      <c r="CS27">
        <v>60</v>
      </c>
      <c r="CT27" t="str">
        <f t="shared" si="68"/>
        <v>TRUE</v>
      </c>
      <c r="CU27">
        <f>VLOOKUP($A27,'FuturesInfo (3)'!$A$2:$V$80,22)</f>
        <v>3</v>
      </c>
      <c r="CV27">
        <f t="shared" si="69"/>
        <v>4</v>
      </c>
      <c r="CW27">
        <f t="shared" si="98"/>
        <v>3</v>
      </c>
      <c r="CX27" s="139">
        <f>VLOOKUP($A27,'FuturesInfo (3)'!$A$2:$O$80,15)*CW27</f>
        <v>558634.08600000001</v>
      </c>
      <c r="CY27" s="200">
        <f t="shared" si="99"/>
        <v>-507.54156814051044</v>
      </c>
      <c r="CZ27" s="200">
        <f t="shared" si="100"/>
        <v>-507.54156814051044</v>
      </c>
      <c r="DB27">
        <f t="shared" si="70"/>
        <v>1</v>
      </c>
      <c r="DC27">
        <v>-1</v>
      </c>
      <c r="DD27">
        <v>1</v>
      </c>
      <c r="DE27">
        <v>1</v>
      </c>
      <c r="DF27">
        <f t="shared" si="120"/>
        <v>0</v>
      </c>
      <c r="DG27">
        <f t="shared" si="71"/>
        <v>1</v>
      </c>
      <c r="DH27" s="1">
        <v>2.60685054981E-3</v>
      </c>
      <c r="DI27" s="2">
        <v>10</v>
      </c>
      <c r="DJ27">
        <v>60</v>
      </c>
      <c r="DK27" t="str">
        <f t="shared" si="72"/>
        <v>TRUE</v>
      </c>
      <c r="DL27">
        <f>VLOOKUP($A27,'FuturesInfo (3)'!$A$2:$V$80,22)</f>
        <v>3</v>
      </c>
      <c r="DM27">
        <f t="shared" si="73"/>
        <v>2</v>
      </c>
      <c r="DN27">
        <f t="shared" si="101"/>
        <v>3</v>
      </c>
      <c r="DO27" s="139">
        <f>VLOOKUP($A27,'FuturesInfo (3)'!$A$2:$O$80,15)*DN27</f>
        <v>558634.08600000001</v>
      </c>
      <c r="DP27" s="200">
        <f t="shared" si="74"/>
        <v>-1456.275574231707</v>
      </c>
      <c r="DQ27" s="200">
        <f t="shared" si="102"/>
        <v>1456.275574231707</v>
      </c>
      <c r="DS27">
        <f t="shared" si="75"/>
        <v>-1</v>
      </c>
      <c r="DT27">
        <v>1</v>
      </c>
      <c r="DU27">
        <v>1</v>
      </c>
      <c r="DV27">
        <v>-1</v>
      </c>
      <c r="DW27">
        <f t="shared" si="121"/>
        <v>0</v>
      </c>
      <c r="DX27">
        <f t="shared" si="76"/>
        <v>0</v>
      </c>
      <c r="DY27" s="1">
        <v>-4.86499635125E-4</v>
      </c>
      <c r="DZ27" s="2">
        <v>10</v>
      </c>
      <c r="EA27">
        <v>60</v>
      </c>
      <c r="EB27" t="str">
        <f t="shared" si="77"/>
        <v>TRUE</v>
      </c>
      <c r="EC27">
        <f>VLOOKUP($A27,'FuturesInfo (3)'!$A$2:$V$80,22)</f>
        <v>3</v>
      </c>
      <c r="ED27" s="96">
        <v>0</v>
      </c>
      <c r="EE27">
        <f t="shared" si="103"/>
        <v>3</v>
      </c>
      <c r="EF27" s="139">
        <f>VLOOKUP($A27,'FuturesInfo (3)'!$A$2:$O$80,15)*EE27</f>
        <v>558634.08600000001</v>
      </c>
      <c r="EG27" s="200">
        <f t="shared" si="78"/>
        <v>-271.77527900738789</v>
      </c>
      <c r="EH27" s="200">
        <f t="shared" si="104"/>
        <v>-271.77527900738789</v>
      </c>
      <c r="EJ27">
        <f t="shared" si="79"/>
        <v>1</v>
      </c>
      <c r="EK27">
        <v>1</v>
      </c>
      <c r="EL27" s="218">
        <v>1</v>
      </c>
      <c r="EM27">
        <f t="shared" si="105"/>
        <v>1</v>
      </c>
      <c r="EN27">
        <v>1</v>
      </c>
      <c r="EO27">
        <f t="shared" si="122"/>
        <v>1</v>
      </c>
      <c r="EP27">
        <f t="shared" si="106"/>
        <v>1</v>
      </c>
      <c r="EQ27">
        <f t="shared" si="80"/>
        <v>1</v>
      </c>
      <c r="ER27" s="1">
        <v>1.15599902653E-3</v>
      </c>
      <c r="ES27" s="2">
        <v>10</v>
      </c>
      <c r="ET27">
        <v>60</v>
      </c>
      <c r="EU27" t="str">
        <f t="shared" si="81"/>
        <v>TRUE</v>
      </c>
      <c r="EV27">
        <f>VLOOKUP($A27,'FuturesInfo (3)'!$A$2:$V$80,22)</f>
        <v>3</v>
      </c>
      <c r="EW27" s="96">
        <v>0</v>
      </c>
      <c r="EX27">
        <f t="shared" si="107"/>
        <v>3</v>
      </c>
      <c r="EY27" s="139">
        <f>VLOOKUP($A27,'FuturesInfo (3)'!$A$2:$O$80,15)*EX27</f>
        <v>558634.08600000001</v>
      </c>
      <c r="EZ27" s="200">
        <f t="shared" si="82"/>
        <v>645.7804596024763</v>
      </c>
      <c r="FA27" s="200">
        <f t="shared" si="108"/>
        <v>645.7804596024763</v>
      </c>
      <c r="FB27" s="200">
        <f t="shared" si="83"/>
        <v>645.7804596024763</v>
      </c>
      <c r="FD27">
        <f t="shared" si="84"/>
        <v>1</v>
      </c>
      <c r="FE27">
        <v>1</v>
      </c>
      <c r="FF27" s="218">
        <v>1</v>
      </c>
      <c r="FG27">
        <f t="shared" si="125"/>
        <v>1</v>
      </c>
      <c r="FH27">
        <v>1</v>
      </c>
      <c r="FI27">
        <f t="shared" si="123"/>
        <v>1</v>
      </c>
      <c r="FJ27">
        <f t="shared" si="110"/>
        <v>1</v>
      </c>
      <c r="FK27">
        <f t="shared" si="85"/>
        <v>1</v>
      </c>
      <c r="FL27" s="1">
        <v>1.8231540565200001E-3</v>
      </c>
      <c r="FM27" s="2">
        <v>10</v>
      </c>
      <c r="FN27">
        <v>60</v>
      </c>
      <c r="FO27" t="str">
        <f t="shared" si="86"/>
        <v>TRUE</v>
      </c>
      <c r="FP27">
        <f>VLOOKUP($A27,'FuturesInfo (3)'!$A$2:$V$80,22)</f>
        <v>3</v>
      </c>
      <c r="FQ27" s="96">
        <v>0</v>
      </c>
      <c r="FR27">
        <f t="shared" si="111"/>
        <v>3</v>
      </c>
      <c r="FS27" s="139">
        <f>VLOOKUP($A27,'FuturesInfo (3)'!$A$2:$O$80,15)*FR27</f>
        <v>558634.08600000001</v>
      </c>
      <c r="FT27" s="200">
        <f t="shared" si="87"/>
        <v>1018.4760000012426</v>
      </c>
      <c r="FU27" s="200">
        <f t="shared" si="112"/>
        <v>1018.4760000012426</v>
      </c>
      <c r="FV27" s="200">
        <f t="shared" si="88"/>
        <v>1018.4760000012426</v>
      </c>
      <c r="FX27">
        <f t="shared" si="89"/>
        <v>1</v>
      </c>
      <c r="FZ27" s="218">
        <v>1</v>
      </c>
      <c r="GA27">
        <f t="shared" si="126"/>
        <v>1</v>
      </c>
      <c r="GC27">
        <f t="shared" si="124"/>
        <v>1</v>
      </c>
      <c r="GD27">
        <f t="shared" si="114"/>
        <v>0</v>
      </c>
      <c r="GE27">
        <f t="shared" si="90"/>
        <v>0</v>
      </c>
      <c r="GF27" s="1"/>
      <c r="GG27" s="2">
        <v>10</v>
      </c>
      <c r="GH27">
        <v>60</v>
      </c>
      <c r="GI27" t="str">
        <f t="shared" si="91"/>
        <v>FALSE</v>
      </c>
      <c r="GJ27">
        <f>VLOOKUP($A27,'FuturesInfo (3)'!$A$2:$V$80,22)</f>
        <v>3</v>
      </c>
      <c r="GK27" s="96">
        <v>0</v>
      </c>
      <c r="GL27">
        <f t="shared" si="115"/>
        <v>3</v>
      </c>
      <c r="GM27" s="139">
        <f>VLOOKUP($A27,'FuturesInfo (3)'!$A$2:$O$80,15)*GL27</f>
        <v>558634.08600000001</v>
      </c>
      <c r="GN27" s="200">
        <f t="shared" si="92"/>
        <v>0</v>
      </c>
      <c r="GO27" s="200">
        <f t="shared" si="116"/>
        <v>0</v>
      </c>
      <c r="GP27" s="200">
        <f t="shared" si="93"/>
        <v>0</v>
      </c>
    </row>
    <row r="28" spans="1:19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4"/>
        <v>1</v>
      </c>
      <c r="BK28" s="174">
        <v>7.60745530621E-5</v>
      </c>
      <c r="BL28" s="2">
        <v>10</v>
      </c>
      <c r="BM28">
        <v>60</v>
      </c>
      <c r="BN28" t="str">
        <f t="shared" si="118"/>
        <v>TRUE</v>
      </c>
      <c r="BO28">
        <f>VLOOKUP($A28,'FuturesInfo (3)'!$A$2:$V$80,22)</f>
        <v>13</v>
      </c>
      <c r="BP28">
        <f t="shared" si="60"/>
        <v>13</v>
      </c>
      <c r="BQ28" s="139">
        <f>VLOOKUP($A28,'FuturesInfo (3)'!$A$2:$O$80,15)*BP28</f>
        <v>1951456.598</v>
      </c>
      <c r="BR28" s="145">
        <f t="shared" si="95"/>
        <v>148.45618851293614</v>
      </c>
      <c r="BT28">
        <f t="shared" si="96"/>
        <v>1</v>
      </c>
      <c r="BU28">
        <v>-1</v>
      </c>
      <c r="BV28">
        <v>1</v>
      </c>
      <c r="BW28">
        <v>1</v>
      </c>
      <c r="BX28">
        <f t="shared" si="61"/>
        <v>0</v>
      </c>
      <c r="BY28">
        <f t="shared" si="62"/>
        <v>1</v>
      </c>
      <c r="BZ28" s="188">
        <v>1.0649627263E-3</v>
      </c>
      <c r="CA28" s="2">
        <v>10</v>
      </c>
      <c r="CB28">
        <v>60</v>
      </c>
      <c r="CC28" t="str">
        <f t="shared" si="63"/>
        <v>TRUE</v>
      </c>
      <c r="CD28">
        <f>VLOOKUP($A28,'FuturesInfo (3)'!$A$2:$V$80,22)</f>
        <v>13</v>
      </c>
      <c r="CE28">
        <f t="shared" si="64"/>
        <v>13</v>
      </c>
      <c r="CF28">
        <f t="shared" si="64"/>
        <v>13</v>
      </c>
      <c r="CG28" s="139">
        <f>VLOOKUP($A28,'FuturesInfo (3)'!$A$2:$O$80,15)*CE28</f>
        <v>1951456.598</v>
      </c>
      <c r="CH28" s="145">
        <f t="shared" si="65"/>
        <v>-2078.2285388622031</v>
      </c>
      <c r="CI28" s="145">
        <f t="shared" si="97"/>
        <v>2078.2285388622031</v>
      </c>
      <c r="CK28">
        <f t="shared" si="66"/>
        <v>-1</v>
      </c>
      <c r="CL28">
        <v>1</v>
      </c>
      <c r="CM28">
        <v>1</v>
      </c>
      <c r="CN28">
        <v>1</v>
      </c>
      <c r="CO28">
        <f t="shared" si="119"/>
        <v>1</v>
      </c>
      <c r="CP28">
        <f t="shared" si="67"/>
        <v>1</v>
      </c>
      <c r="CQ28" s="174">
        <v>0</v>
      </c>
      <c r="CR28" s="2">
        <v>10</v>
      </c>
      <c r="CS28">
        <v>60</v>
      </c>
      <c r="CT28" t="str">
        <f t="shared" si="68"/>
        <v>TRUE</v>
      </c>
      <c r="CU28">
        <f>VLOOKUP($A28,'FuturesInfo (3)'!$A$2:$V$80,22)</f>
        <v>13</v>
      </c>
      <c r="CV28">
        <f t="shared" si="69"/>
        <v>16</v>
      </c>
      <c r="CW28">
        <f t="shared" si="98"/>
        <v>13</v>
      </c>
      <c r="CX28" s="139">
        <f>VLOOKUP($A28,'FuturesInfo (3)'!$A$2:$O$80,15)*CW28</f>
        <v>1951456.598</v>
      </c>
      <c r="CY28" s="200">
        <f t="shared" si="99"/>
        <v>0</v>
      </c>
      <c r="CZ28" s="200">
        <f t="shared" si="100"/>
        <v>0</v>
      </c>
      <c r="DB28">
        <f t="shared" si="70"/>
        <v>1</v>
      </c>
      <c r="DC28">
        <v>1</v>
      </c>
      <c r="DD28">
        <v>-1</v>
      </c>
      <c r="DE28">
        <v>1</v>
      </c>
      <c r="DF28">
        <f t="shared" si="120"/>
        <v>1</v>
      </c>
      <c r="DG28">
        <f t="shared" si="71"/>
        <v>0</v>
      </c>
      <c r="DH28" s="174">
        <v>9.1185409898399995E-4</v>
      </c>
      <c r="DI28" s="2">
        <v>10</v>
      </c>
      <c r="DJ28">
        <v>60</v>
      </c>
      <c r="DK28" t="str">
        <f t="shared" si="72"/>
        <v>TRUE</v>
      </c>
      <c r="DL28">
        <f>VLOOKUP($A28,'FuturesInfo (3)'!$A$2:$V$80,22)</f>
        <v>13</v>
      </c>
      <c r="DM28">
        <f t="shared" si="73"/>
        <v>10</v>
      </c>
      <c r="DN28">
        <f t="shared" si="101"/>
        <v>13</v>
      </c>
      <c r="DO28" s="139">
        <f>VLOOKUP($A28,'FuturesInfo (3)'!$A$2:$O$80,15)*DN28</f>
        <v>1951456.598</v>
      </c>
      <c r="DP28" s="200">
        <f t="shared" si="74"/>
        <v>1779.4436978756719</v>
      </c>
      <c r="DQ28" s="200">
        <f t="shared" si="102"/>
        <v>-1779.4436978756719</v>
      </c>
      <c r="DS28">
        <f t="shared" si="75"/>
        <v>1</v>
      </c>
      <c r="DT28">
        <v>1</v>
      </c>
      <c r="DU28">
        <v>-1</v>
      </c>
      <c r="DV28">
        <v>1</v>
      </c>
      <c r="DW28">
        <f t="shared" si="121"/>
        <v>1</v>
      </c>
      <c r="DX28">
        <f t="shared" si="76"/>
        <v>0</v>
      </c>
      <c r="DY28" s="174">
        <v>0</v>
      </c>
      <c r="DZ28" s="2">
        <v>10</v>
      </c>
      <c r="EA28">
        <v>60</v>
      </c>
      <c r="EB28" t="str">
        <f t="shared" si="77"/>
        <v>TRUE</v>
      </c>
      <c r="EC28">
        <f>VLOOKUP($A28,'FuturesInfo (3)'!$A$2:$V$80,22)</f>
        <v>13</v>
      </c>
      <c r="ED28" s="96">
        <v>0</v>
      </c>
      <c r="EE28">
        <f t="shared" si="103"/>
        <v>13</v>
      </c>
      <c r="EF28" s="139">
        <f>VLOOKUP($A28,'FuturesInfo (3)'!$A$2:$O$80,15)*EE28</f>
        <v>1951456.598</v>
      </c>
      <c r="EG28" s="200">
        <f t="shared" si="78"/>
        <v>0</v>
      </c>
      <c r="EH28" s="200">
        <f t="shared" si="104"/>
        <v>0</v>
      </c>
      <c r="EJ28">
        <f t="shared" si="79"/>
        <v>1</v>
      </c>
      <c r="EK28">
        <v>1</v>
      </c>
      <c r="EL28" s="218">
        <v>-1</v>
      </c>
      <c r="EM28">
        <f t="shared" si="105"/>
        <v>-1</v>
      </c>
      <c r="EN28">
        <v>1</v>
      </c>
      <c r="EO28">
        <f t="shared" si="122"/>
        <v>1</v>
      </c>
      <c r="EP28">
        <f t="shared" si="106"/>
        <v>0</v>
      </c>
      <c r="EQ28">
        <f t="shared" si="80"/>
        <v>0</v>
      </c>
      <c r="ER28" s="174">
        <v>3.7707390648599999E-4</v>
      </c>
      <c r="ES28" s="2">
        <v>10</v>
      </c>
      <c r="ET28">
        <v>60</v>
      </c>
      <c r="EU28" t="str">
        <f t="shared" si="81"/>
        <v>TRUE</v>
      </c>
      <c r="EV28">
        <f>VLOOKUP($A28,'FuturesInfo (3)'!$A$2:$V$80,22)</f>
        <v>13</v>
      </c>
      <c r="EW28" s="96">
        <v>0</v>
      </c>
      <c r="EX28">
        <f t="shared" si="107"/>
        <v>13</v>
      </c>
      <c r="EY28" s="139">
        <f>VLOOKUP($A28,'FuturesInfo (3)'!$A$2:$O$80,15)*EX28</f>
        <v>1951456.598</v>
      </c>
      <c r="EZ28" s="200">
        <f t="shared" si="82"/>
        <v>735.84336274573968</v>
      </c>
      <c r="FA28" s="200">
        <f t="shared" si="108"/>
        <v>-735.84336274573968</v>
      </c>
      <c r="FB28" s="200">
        <f t="shared" si="83"/>
        <v>-735.84336274573968</v>
      </c>
      <c r="FD28">
        <f t="shared" si="84"/>
        <v>1</v>
      </c>
      <c r="FE28">
        <v>1</v>
      </c>
      <c r="FF28" s="218">
        <v>-1</v>
      </c>
      <c r="FG28">
        <f t="shared" si="125"/>
        <v>-1</v>
      </c>
      <c r="FH28">
        <v>1</v>
      </c>
      <c r="FI28">
        <f t="shared" si="123"/>
        <v>1</v>
      </c>
      <c r="FJ28">
        <f t="shared" si="110"/>
        <v>0</v>
      </c>
      <c r="FK28">
        <f t="shared" si="85"/>
        <v>0</v>
      </c>
      <c r="FL28" s="174">
        <v>3.7693177534900001E-4</v>
      </c>
      <c r="FM28" s="2">
        <v>10</v>
      </c>
      <c r="FN28">
        <v>60</v>
      </c>
      <c r="FO28" t="str">
        <f t="shared" si="86"/>
        <v>TRUE</v>
      </c>
      <c r="FP28">
        <f>VLOOKUP($A28,'FuturesInfo (3)'!$A$2:$V$80,22)</f>
        <v>13</v>
      </c>
      <c r="FQ28" s="96">
        <v>0</v>
      </c>
      <c r="FR28">
        <f t="shared" si="111"/>
        <v>13</v>
      </c>
      <c r="FS28" s="139">
        <f>VLOOKUP($A28,'FuturesInfo (3)'!$A$2:$O$80,15)*FR28</f>
        <v>1951456.598</v>
      </c>
      <c r="FT28" s="200">
        <f t="shared" si="87"/>
        <v>735.56600000065987</v>
      </c>
      <c r="FU28" s="200">
        <f t="shared" si="112"/>
        <v>-735.56600000065987</v>
      </c>
      <c r="FV28" s="200">
        <f t="shared" si="88"/>
        <v>-735.56600000065987</v>
      </c>
      <c r="FX28">
        <f t="shared" si="89"/>
        <v>1</v>
      </c>
      <c r="FZ28" s="218">
        <v>-1</v>
      </c>
      <c r="GA28">
        <f t="shared" si="126"/>
        <v>-1</v>
      </c>
      <c r="GC28">
        <f t="shared" si="124"/>
        <v>1</v>
      </c>
      <c r="GD28">
        <f t="shared" si="114"/>
        <v>0</v>
      </c>
      <c r="GE28">
        <f t="shared" si="90"/>
        <v>0</v>
      </c>
      <c r="GF28" s="174"/>
      <c r="GG28" s="2">
        <v>10</v>
      </c>
      <c r="GH28">
        <v>60</v>
      </c>
      <c r="GI28" t="str">
        <f t="shared" si="91"/>
        <v>FALSE</v>
      </c>
      <c r="GJ28">
        <f>VLOOKUP($A28,'FuturesInfo (3)'!$A$2:$V$80,22)</f>
        <v>13</v>
      </c>
      <c r="GK28" s="96">
        <v>0</v>
      </c>
      <c r="GL28">
        <f t="shared" si="115"/>
        <v>13</v>
      </c>
      <c r="GM28" s="139">
        <f>VLOOKUP($A28,'FuturesInfo (3)'!$A$2:$O$80,15)*GL28</f>
        <v>1951456.598</v>
      </c>
      <c r="GN28" s="200">
        <f t="shared" si="92"/>
        <v>0</v>
      </c>
      <c r="GO28" s="200">
        <f t="shared" si="116"/>
        <v>0</v>
      </c>
      <c r="GP28" s="200">
        <f t="shared" si="93"/>
        <v>0</v>
      </c>
    </row>
    <row r="29" spans="1:198"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4"/>
        <v>0</v>
      </c>
      <c r="BK29" s="174">
        <v>-4.4702726866299998E-5</v>
      </c>
      <c r="BL29" s="2">
        <v>10</v>
      </c>
      <c r="BM29">
        <v>60</v>
      </c>
      <c r="BN29" t="str">
        <f t="shared" si="118"/>
        <v>TRUE</v>
      </c>
      <c r="BO29">
        <f>VLOOKUP($A29,'FuturesInfo (3)'!$A$2:$V$80,22)</f>
        <v>0</v>
      </c>
      <c r="BP29">
        <f t="shared" si="60"/>
        <v>0</v>
      </c>
      <c r="BQ29" s="139">
        <f>VLOOKUP($A29,'FuturesInfo (3)'!$A$2:$O$80,15)*BP29</f>
        <v>0</v>
      </c>
      <c r="BR29" s="145">
        <f t="shared" si="95"/>
        <v>0</v>
      </c>
      <c r="BT29">
        <f t="shared" si="96"/>
        <v>1</v>
      </c>
      <c r="BU29">
        <v>-1</v>
      </c>
      <c r="BV29">
        <v>1</v>
      </c>
      <c r="BW29">
        <v>1</v>
      </c>
      <c r="BX29">
        <f t="shared" si="61"/>
        <v>0</v>
      </c>
      <c r="BY29">
        <f t="shared" si="62"/>
        <v>1</v>
      </c>
      <c r="BZ29" s="188">
        <v>2.6822835173700001E-4</v>
      </c>
      <c r="CA29" s="2">
        <v>10</v>
      </c>
      <c r="CB29">
        <v>60</v>
      </c>
      <c r="CC29" t="str">
        <f t="shared" si="63"/>
        <v>TRUE</v>
      </c>
      <c r="CD29">
        <f>VLOOKUP($A29,'FuturesInfo (3)'!$A$2:$V$80,22)</f>
        <v>0</v>
      </c>
      <c r="CE29">
        <f t="shared" si="64"/>
        <v>0</v>
      </c>
      <c r="CF29">
        <f t="shared" si="64"/>
        <v>0</v>
      </c>
      <c r="CG29" s="139">
        <f>VLOOKUP($A29,'FuturesInfo (3)'!$A$2:$O$80,15)*CE29</f>
        <v>0</v>
      </c>
      <c r="CH29" s="145">
        <f t="shared" si="65"/>
        <v>0</v>
      </c>
      <c r="CI29" s="145">
        <f t="shared" si="97"/>
        <v>0</v>
      </c>
      <c r="CK29">
        <f t="shared" si="66"/>
        <v>-1</v>
      </c>
      <c r="CL29">
        <v>-1</v>
      </c>
      <c r="CM29">
        <v>1</v>
      </c>
      <c r="CN29">
        <v>1</v>
      </c>
      <c r="CO29">
        <f t="shared" si="119"/>
        <v>0</v>
      </c>
      <c r="CP29">
        <f t="shared" si="67"/>
        <v>1</v>
      </c>
      <c r="CQ29" s="174">
        <v>2.68156424581E-4</v>
      </c>
      <c r="CR29" s="2">
        <v>10</v>
      </c>
      <c r="CS29">
        <v>60</v>
      </c>
      <c r="CT29" t="str">
        <f t="shared" si="68"/>
        <v>TRUE</v>
      </c>
      <c r="CU29">
        <f>VLOOKUP($A29,'FuturesInfo (3)'!$A$2:$V$80,22)</f>
        <v>0</v>
      </c>
      <c r="CV29">
        <f t="shared" si="69"/>
        <v>0</v>
      </c>
      <c r="CW29">
        <f t="shared" si="98"/>
        <v>0</v>
      </c>
      <c r="CX29" s="139">
        <f>VLOOKUP($A29,'FuturesInfo (3)'!$A$2:$O$80,15)*CW29</f>
        <v>0</v>
      </c>
      <c r="CY29" s="200">
        <f t="shared" si="99"/>
        <v>0</v>
      </c>
      <c r="CZ29" s="200">
        <f t="shared" si="100"/>
        <v>0</v>
      </c>
      <c r="DB29">
        <f t="shared" si="70"/>
        <v>-1</v>
      </c>
      <c r="DC29">
        <v>1</v>
      </c>
      <c r="DD29">
        <v>-1</v>
      </c>
      <c r="DE29">
        <v>1</v>
      </c>
      <c r="DF29">
        <f t="shared" si="120"/>
        <v>1</v>
      </c>
      <c r="DG29">
        <f t="shared" si="71"/>
        <v>0</v>
      </c>
      <c r="DH29" s="174">
        <v>8.93615255413E-5</v>
      </c>
      <c r="DI29" s="2">
        <v>10</v>
      </c>
      <c r="DJ29">
        <v>60</v>
      </c>
      <c r="DK29" t="str">
        <f t="shared" si="72"/>
        <v>TRUE</v>
      </c>
      <c r="DL29">
        <f>VLOOKUP($A29,'FuturesInfo (3)'!$A$2:$V$80,22)</f>
        <v>0</v>
      </c>
      <c r="DM29">
        <f t="shared" si="73"/>
        <v>0</v>
      </c>
      <c r="DN29">
        <f t="shared" si="101"/>
        <v>0</v>
      </c>
      <c r="DO29" s="139">
        <f>VLOOKUP($A29,'FuturesInfo (3)'!$A$2:$O$80,15)*DN29</f>
        <v>0</v>
      </c>
      <c r="DP29" s="200">
        <f t="shared" si="74"/>
        <v>0</v>
      </c>
      <c r="DQ29" s="200">
        <f t="shared" si="102"/>
        <v>0</v>
      </c>
      <c r="DS29">
        <f t="shared" si="75"/>
        <v>1</v>
      </c>
      <c r="DT29">
        <v>1</v>
      </c>
      <c r="DU29">
        <v>-1</v>
      </c>
      <c r="DV29">
        <v>-1</v>
      </c>
      <c r="DW29">
        <f t="shared" si="121"/>
        <v>0</v>
      </c>
      <c r="DX29">
        <f t="shared" si="76"/>
        <v>1</v>
      </c>
      <c r="DY29" s="174">
        <v>-4.47067238913E-5</v>
      </c>
      <c r="DZ29" s="2">
        <v>10</v>
      </c>
      <c r="EA29">
        <v>60</v>
      </c>
      <c r="EB29" t="str">
        <f t="shared" si="77"/>
        <v>TRUE</v>
      </c>
      <c r="EC29">
        <f>VLOOKUP($A29,'FuturesInfo (3)'!$A$2:$V$80,22)</f>
        <v>0</v>
      </c>
      <c r="ED29" s="96">
        <v>0</v>
      </c>
      <c r="EE29">
        <f t="shared" si="103"/>
        <v>0</v>
      </c>
      <c r="EF29" s="139">
        <f>VLOOKUP($A29,'FuturesInfo (3)'!$A$2:$O$80,15)*EE29</f>
        <v>0</v>
      </c>
      <c r="EG29" s="200">
        <f t="shared" si="78"/>
        <v>0</v>
      </c>
      <c r="EH29" s="200">
        <f t="shared" si="104"/>
        <v>0</v>
      </c>
      <c r="EJ29">
        <f t="shared" si="79"/>
        <v>1</v>
      </c>
      <c r="EK29">
        <v>1</v>
      </c>
      <c r="EL29" s="218">
        <v>-1</v>
      </c>
      <c r="EM29">
        <f t="shared" si="105"/>
        <v>-1</v>
      </c>
      <c r="EN29">
        <v>1</v>
      </c>
      <c r="EO29">
        <f t="shared" si="122"/>
        <v>1</v>
      </c>
      <c r="EP29">
        <f t="shared" si="106"/>
        <v>0</v>
      </c>
      <c r="EQ29">
        <f t="shared" si="80"/>
        <v>0</v>
      </c>
      <c r="ER29" s="174">
        <v>1.3412616801500001E-4</v>
      </c>
      <c r="ES29" s="2">
        <v>10</v>
      </c>
      <c r="ET29">
        <v>60</v>
      </c>
      <c r="EU29" t="str">
        <f t="shared" si="81"/>
        <v>TRUE</v>
      </c>
      <c r="EV29">
        <f>VLOOKUP($A29,'FuturesInfo (3)'!$A$2:$V$80,22)</f>
        <v>0</v>
      </c>
      <c r="EW29" s="96">
        <v>0</v>
      </c>
      <c r="EX29">
        <f t="shared" si="107"/>
        <v>0</v>
      </c>
      <c r="EY29" s="139">
        <f>VLOOKUP($A29,'FuturesInfo (3)'!$A$2:$O$80,15)*EX29</f>
        <v>0</v>
      </c>
      <c r="EZ29" s="200">
        <f t="shared" si="82"/>
        <v>0</v>
      </c>
      <c r="FA29" s="200">
        <f t="shared" si="108"/>
        <v>0</v>
      </c>
      <c r="FB29" s="200">
        <f t="shared" si="83"/>
        <v>0</v>
      </c>
      <c r="FD29">
        <f t="shared" si="84"/>
        <v>1</v>
      </c>
      <c r="FE29">
        <v>1</v>
      </c>
      <c r="FF29" s="218">
        <v>-1</v>
      </c>
      <c r="FG29">
        <f t="shared" si="125"/>
        <v>-1</v>
      </c>
      <c r="FH29">
        <v>-1</v>
      </c>
      <c r="FI29">
        <f t="shared" si="123"/>
        <v>0</v>
      </c>
      <c r="FJ29">
        <f t="shared" si="110"/>
        <v>1</v>
      </c>
      <c r="FK29">
        <f t="shared" si="85"/>
        <v>1</v>
      </c>
      <c r="FL29" s="174">
        <v>-4.4702726866299998E-5</v>
      </c>
      <c r="FM29" s="2">
        <v>10</v>
      </c>
      <c r="FN29">
        <v>60</v>
      </c>
      <c r="FO29" t="str">
        <f t="shared" si="86"/>
        <v>TRUE</v>
      </c>
      <c r="FP29">
        <f>VLOOKUP($A29,'FuturesInfo (3)'!$A$2:$V$80,22)</f>
        <v>0</v>
      </c>
      <c r="FQ29" s="96">
        <v>0</v>
      </c>
      <c r="FR29">
        <f t="shared" si="111"/>
        <v>0</v>
      </c>
      <c r="FS29" s="139">
        <f>VLOOKUP($A29,'FuturesInfo (3)'!$A$2:$O$80,15)*FR29</f>
        <v>0</v>
      </c>
      <c r="FT29" s="200">
        <f t="shared" si="87"/>
        <v>0</v>
      </c>
      <c r="FU29" s="200">
        <f t="shared" si="112"/>
        <v>0</v>
      </c>
      <c r="FV29" s="200">
        <f t="shared" si="88"/>
        <v>0</v>
      </c>
      <c r="FX29">
        <f t="shared" si="89"/>
        <v>-1</v>
      </c>
      <c r="FZ29" s="218">
        <v>-1</v>
      </c>
      <c r="GA29">
        <f t="shared" si="126"/>
        <v>-1</v>
      </c>
      <c r="GC29">
        <f t="shared" si="124"/>
        <v>1</v>
      </c>
      <c r="GD29">
        <f t="shared" si="114"/>
        <v>0</v>
      </c>
      <c r="GE29">
        <f t="shared" si="90"/>
        <v>0</v>
      </c>
      <c r="GF29" s="174"/>
      <c r="GG29" s="2">
        <v>10</v>
      </c>
      <c r="GH29">
        <v>60</v>
      </c>
      <c r="GI29" t="str">
        <f t="shared" si="91"/>
        <v>FALSE</v>
      </c>
      <c r="GJ29">
        <f>VLOOKUP($A29,'FuturesInfo (3)'!$A$2:$V$80,22)</f>
        <v>0</v>
      </c>
      <c r="GK29" s="96">
        <v>0</v>
      </c>
      <c r="GL29">
        <f t="shared" si="115"/>
        <v>0</v>
      </c>
      <c r="GM29" s="139">
        <f>VLOOKUP($A29,'FuturesInfo (3)'!$A$2:$O$80,15)*GL29</f>
        <v>0</v>
      </c>
      <c r="GN29" s="200">
        <f t="shared" si="92"/>
        <v>0</v>
      </c>
      <c r="GO29" s="200">
        <f t="shared" si="116"/>
        <v>0</v>
      </c>
      <c r="GP29" s="200">
        <f t="shared" si="93"/>
        <v>0</v>
      </c>
    </row>
    <row r="30" spans="1:19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4"/>
        <v>0</v>
      </c>
      <c r="BK30" s="174">
        <v>5.0487201494600003E-5</v>
      </c>
      <c r="BL30" s="2">
        <v>10</v>
      </c>
      <c r="BM30">
        <v>60</v>
      </c>
      <c r="BN30" t="str">
        <f t="shared" si="118"/>
        <v>TRUE</v>
      </c>
      <c r="BO30">
        <f>VLOOKUP($A30,'FuturesInfo (3)'!$A$2:$V$80,22)</f>
        <v>0</v>
      </c>
      <c r="BP30">
        <f t="shared" si="60"/>
        <v>0</v>
      </c>
      <c r="BQ30" s="139">
        <f>VLOOKUP($A30,'FuturesInfo (3)'!$A$2:$O$80,15)*BP30</f>
        <v>0</v>
      </c>
      <c r="BR30" s="145">
        <f t="shared" si="95"/>
        <v>0</v>
      </c>
      <c r="BT30">
        <f t="shared" si="96"/>
        <v>-1</v>
      </c>
      <c r="BU30">
        <v>-1</v>
      </c>
      <c r="BV30">
        <v>1</v>
      </c>
      <c r="BW30">
        <v>1</v>
      </c>
      <c r="BX30">
        <f t="shared" si="61"/>
        <v>0</v>
      </c>
      <c r="BY30">
        <f t="shared" si="62"/>
        <v>1</v>
      </c>
      <c r="BZ30" s="188">
        <v>1.00969305331E-3</v>
      </c>
      <c r="CA30" s="2">
        <v>10</v>
      </c>
      <c r="CB30">
        <v>60</v>
      </c>
      <c r="CC30" t="str">
        <f t="shared" si="63"/>
        <v>TRUE</v>
      </c>
      <c r="CD30">
        <f>VLOOKUP($A30,'FuturesInfo (3)'!$A$2:$V$80,22)</f>
        <v>0</v>
      </c>
      <c r="CE30">
        <f t="shared" si="64"/>
        <v>0</v>
      </c>
      <c r="CF30">
        <f t="shared" si="64"/>
        <v>0</v>
      </c>
      <c r="CG30" s="139">
        <f>VLOOKUP($A30,'FuturesInfo (3)'!$A$2:$O$80,15)*CE30</f>
        <v>0</v>
      </c>
      <c r="CH30" s="145">
        <f t="shared" si="65"/>
        <v>0</v>
      </c>
      <c r="CI30" s="145">
        <f t="shared" si="97"/>
        <v>0</v>
      </c>
      <c r="CK30">
        <f t="shared" si="66"/>
        <v>-1</v>
      </c>
      <c r="CL30">
        <v>1</v>
      </c>
      <c r="CM30">
        <v>1</v>
      </c>
      <c r="CN30">
        <v>-1</v>
      </c>
      <c r="CO30">
        <f t="shared" si="119"/>
        <v>0</v>
      </c>
      <c r="CP30">
        <f t="shared" si="67"/>
        <v>0</v>
      </c>
      <c r="CQ30" s="174">
        <v>-1.00867460157E-4</v>
      </c>
      <c r="CR30" s="2">
        <v>10</v>
      </c>
      <c r="CS30">
        <v>60</v>
      </c>
      <c r="CT30" t="str">
        <f t="shared" si="68"/>
        <v>TRUE</v>
      </c>
      <c r="CU30">
        <f>VLOOKUP($A30,'FuturesInfo (3)'!$A$2:$V$80,22)</f>
        <v>0</v>
      </c>
      <c r="CV30">
        <f t="shared" si="69"/>
        <v>0</v>
      </c>
      <c r="CW30">
        <f t="shared" si="98"/>
        <v>0</v>
      </c>
      <c r="CX30" s="139">
        <f>VLOOKUP($A30,'FuturesInfo (3)'!$A$2:$O$80,15)*CW30</f>
        <v>0</v>
      </c>
      <c r="CY30" s="200">
        <f t="shared" si="99"/>
        <v>0</v>
      </c>
      <c r="CZ30" s="200">
        <f t="shared" si="100"/>
        <v>0</v>
      </c>
      <c r="DB30">
        <f t="shared" si="70"/>
        <v>1</v>
      </c>
      <c r="DC30">
        <v>1</v>
      </c>
      <c r="DD30">
        <v>1</v>
      </c>
      <c r="DE30">
        <v>1</v>
      </c>
      <c r="DF30">
        <f t="shared" si="120"/>
        <v>1</v>
      </c>
      <c r="DG30">
        <f t="shared" si="71"/>
        <v>1</v>
      </c>
      <c r="DH30" s="174">
        <v>1.51316453142E-4</v>
      </c>
      <c r="DI30" s="2">
        <v>10</v>
      </c>
      <c r="DJ30">
        <v>60</v>
      </c>
      <c r="DK30" t="str">
        <f t="shared" si="72"/>
        <v>TRUE</v>
      </c>
      <c r="DL30">
        <f>VLOOKUP($A30,'FuturesInfo (3)'!$A$2:$V$80,22)</f>
        <v>0</v>
      </c>
      <c r="DM30">
        <f t="shared" si="73"/>
        <v>0</v>
      </c>
      <c r="DN30">
        <f t="shared" si="101"/>
        <v>0</v>
      </c>
      <c r="DO30" s="139">
        <f>VLOOKUP($A30,'FuturesInfo (3)'!$A$2:$O$80,15)*DN30</f>
        <v>0</v>
      </c>
      <c r="DP30" s="200">
        <f t="shared" si="74"/>
        <v>0</v>
      </c>
      <c r="DQ30" s="200">
        <f t="shared" si="102"/>
        <v>0</v>
      </c>
      <c r="DS30">
        <f t="shared" si="75"/>
        <v>1</v>
      </c>
      <c r="DT30">
        <v>1</v>
      </c>
      <c r="DU30">
        <v>1</v>
      </c>
      <c r="DV30">
        <v>1</v>
      </c>
      <c r="DW30">
        <f t="shared" si="121"/>
        <v>1</v>
      </c>
      <c r="DX30">
        <f t="shared" si="76"/>
        <v>1</v>
      </c>
      <c r="DY30" s="174">
        <v>5.0431186645799997E-5</v>
      </c>
      <c r="DZ30" s="2">
        <v>10</v>
      </c>
      <c r="EA30">
        <v>60</v>
      </c>
      <c r="EB30" t="str">
        <f t="shared" si="77"/>
        <v>TRUE</v>
      </c>
      <c r="EC30">
        <f>VLOOKUP($A30,'FuturesInfo (3)'!$A$2:$V$80,22)</f>
        <v>0</v>
      </c>
      <c r="ED30" s="96">
        <v>0</v>
      </c>
      <c r="EE30">
        <f t="shared" si="103"/>
        <v>0</v>
      </c>
      <c r="EF30" s="139">
        <f>VLOOKUP($A30,'FuturesInfo (3)'!$A$2:$O$80,15)*EE30</f>
        <v>0</v>
      </c>
      <c r="EG30" s="200">
        <f t="shared" si="78"/>
        <v>0</v>
      </c>
      <c r="EH30" s="200">
        <f t="shared" si="104"/>
        <v>0</v>
      </c>
      <c r="EJ30">
        <f t="shared" si="79"/>
        <v>1</v>
      </c>
      <c r="EK30">
        <v>-1</v>
      </c>
      <c r="EL30" s="218">
        <v>1</v>
      </c>
      <c r="EM30">
        <f t="shared" si="105"/>
        <v>1</v>
      </c>
      <c r="EN30">
        <v>1</v>
      </c>
      <c r="EO30">
        <f t="shared" si="122"/>
        <v>0</v>
      </c>
      <c r="EP30">
        <f t="shared" si="106"/>
        <v>1</v>
      </c>
      <c r="EQ30">
        <f t="shared" si="80"/>
        <v>1</v>
      </c>
      <c r="ER30" s="174">
        <v>1.00857286939E-4</v>
      </c>
      <c r="ES30" s="2">
        <v>10</v>
      </c>
      <c r="ET30">
        <v>60</v>
      </c>
      <c r="EU30" t="str">
        <f t="shared" si="81"/>
        <v>TRUE</v>
      </c>
      <c r="EV30">
        <f>VLOOKUP($A30,'FuturesInfo (3)'!$A$2:$V$80,22)</f>
        <v>0</v>
      </c>
      <c r="EW30" s="96">
        <v>0</v>
      </c>
      <c r="EX30">
        <f t="shared" si="107"/>
        <v>0</v>
      </c>
      <c r="EY30" s="139">
        <f>VLOOKUP($A30,'FuturesInfo (3)'!$A$2:$O$80,15)*EX30</f>
        <v>0</v>
      </c>
      <c r="EZ30" s="200">
        <f t="shared" si="82"/>
        <v>0</v>
      </c>
      <c r="FA30" s="200">
        <f t="shared" si="108"/>
        <v>0</v>
      </c>
      <c r="FB30" s="200">
        <f t="shared" si="83"/>
        <v>0</v>
      </c>
      <c r="FD30">
        <f t="shared" si="84"/>
        <v>1</v>
      </c>
      <c r="FE30">
        <v>-1</v>
      </c>
      <c r="FF30" s="218">
        <v>1</v>
      </c>
      <c r="FG30">
        <f t="shared" si="125"/>
        <v>1</v>
      </c>
      <c r="FH30">
        <v>1</v>
      </c>
      <c r="FI30">
        <f t="shared" si="123"/>
        <v>0</v>
      </c>
      <c r="FJ30">
        <f t="shared" si="110"/>
        <v>1</v>
      </c>
      <c r="FK30">
        <f t="shared" si="85"/>
        <v>1</v>
      </c>
      <c r="FL30" s="174">
        <v>2.0169423154500001E-4</v>
      </c>
      <c r="FM30" s="2">
        <v>10</v>
      </c>
      <c r="FN30">
        <v>60</v>
      </c>
      <c r="FO30" t="str">
        <f t="shared" si="86"/>
        <v>TRUE</v>
      </c>
      <c r="FP30">
        <f>VLOOKUP($A30,'FuturesInfo (3)'!$A$2:$V$80,22)</f>
        <v>0</v>
      </c>
      <c r="FQ30" s="96">
        <v>0</v>
      </c>
      <c r="FR30">
        <f t="shared" si="111"/>
        <v>0</v>
      </c>
      <c r="FS30" s="139">
        <f>VLOOKUP($A30,'FuturesInfo (3)'!$A$2:$O$80,15)*FR30</f>
        <v>0</v>
      </c>
      <c r="FT30" s="200">
        <f t="shared" si="87"/>
        <v>0</v>
      </c>
      <c r="FU30" s="200">
        <f t="shared" si="112"/>
        <v>0</v>
      </c>
      <c r="FV30" s="200">
        <f t="shared" si="88"/>
        <v>0</v>
      </c>
      <c r="FX30">
        <f t="shared" si="89"/>
        <v>1</v>
      </c>
      <c r="FZ30" s="218">
        <v>1</v>
      </c>
      <c r="GA30">
        <f t="shared" si="126"/>
        <v>1</v>
      </c>
      <c r="GC30">
        <f t="shared" si="124"/>
        <v>1</v>
      </c>
      <c r="GD30">
        <f t="shared" si="114"/>
        <v>0</v>
      </c>
      <c r="GE30">
        <f t="shared" si="90"/>
        <v>0</v>
      </c>
      <c r="GF30" s="174"/>
      <c r="GG30" s="2">
        <v>10</v>
      </c>
      <c r="GH30">
        <v>60</v>
      </c>
      <c r="GI30" t="str">
        <f t="shared" si="91"/>
        <v>FALSE</v>
      </c>
      <c r="GJ30">
        <f>VLOOKUP($A30,'FuturesInfo (3)'!$A$2:$V$80,22)</f>
        <v>0</v>
      </c>
      <c r="GK30" s="96">
        <v>0</v>
      </c>
      <c r="GL30">
        <f t="shared" si="115"/>
        <v>0</v>
      </c>
      <c r="GM30" s="139">
        <f>VLOOKUP($A30,'FuturesInfo (3)'!$A$2:$O$80,15)*GL30</f>
        <v>0</v>
      </c>
      <c r="GN30" s="200">
        <f t="shared" si="92"/>
        <v>0</v>
      </c>
      <c r="GO30" s="200">
        <f t="shared" si="116"/>
        <v>0</v>
      </c>
      <c r="GP30" s="200">
        <f t="shared" si="93"/>
        <v>0</v>
      </c>
    </row>
    <row r="31" spans="1:19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4"/>
        <v>1</v>
      </c>
      <c r="BK31" s="1">
        <v>6.0719290051399998E-3</v>
      </c>
      <c r="BL31" s="2">
        <v>10</v>
      </c>
      <c r="BM31">
        <v>60</v>
      </c>
      <c r="BN31" t="str">
        <f t="shared" si="118"/>
        <v>TRUE</v>
      </c>
      <c r="BO31">
        <f>VLOOKUP($A31,'FuturesInfo (3)'!$A$2:$V$80,22)</f>
        <v>1</v>
      </c>
      <c r="BP31">
        <f t="shared" si="60"/>
        <v>1</v>
      </c>
      <c r="BQ31" s="139">
        <f>VLOOKUP($A31,'FuturesInfo (3)'!$A$2:$O$80,15)*BP31</f>
        <v>152000</v>
      </c>
      <c r="BR31" s="145">
        <f t="shared" si="95"/>
        <v>922.93320878127997</v>
      </c>
      <c r="BT31">
        <f t="shared" si="96"/>
        <v>1</v>
      </c>
      <c r="BU31">
        <v>1</v>
      </c>
      <c r="BV31">
        <v>-1</v>
      </c>
      <c r="BW31">
        <v>-1</v>
      </c>
      <c r="BX31">
        <f t="shared" si="61"/>
        <v>0</v>
      </c>
      <c r="BY31">
        <f t="shared" si="62"/>
        <v>1</v>
      </c>
      <c r="BZ31" s="188">
        <v>-5.8363178140300002E-3</v>
      </c>
      <c r="CA31" s="2">
        <v>10</v>
      </c>
      <c r="CB31">
        <v>60</v>
      </c>
      <c r="CC31" t="str">
        <f t="shared" si="63"/>
        <v>TRUE</v>
      </c>
      <c r="CD31">
        <f>VLOOKUP($A31,'FuturesInfo (3)'!$A$2:$V$80,22)</f>
        <v>1</v>
      </c>
      <c r="CE31">
        <f t="shared" si="64"/>
        <v>1</v>
      </c>
      <c r="CF31">
        <f t="shared" si="64"/>
        <v>1</v>
      </c>
      <c r="CG31" s="139">
        <f>VLOOKUP($A31,'FuturesInfo (3)'!$A$2:$O$80,15)*CE31</f>
        <v>152000</v>
      </c>
      <c r="CH31" s="145">
        <f t="shared" si="65"/>
        <v>-887.12030773256004</v>
      </c>
      <c r="CI31" s="145">
        <f t="shared" si="97"/>
        <v>887.12030773256004</v>
      </c>
      <c r="CK31">
        <f t="shared" si="66"/>
        <v>1</v>
      </c>
      <c r="CL31">
        <v>1</v>
      </c>
      <c r="CM31">
        <v>-1</v>
      </c>
      <c r="CN31">
        <v>1</v>
      </c>
      <c r="CO31">
        <f t="shared" si="119"/>
        <v>1</v>
      </c>
      <c r="CP31">
        <f t="shared" si="67"/>
        <v>0</v>
      </c>
      <c r="CQ31" s="1">
        <v>9.2728485657099999E-3</v>
      </c>
      <c r="CR31" s="2">
        <v>10</v>
      </c>
      <c r="CS31">
        <v>60</v>
      </c>
      <c r="CT31" t="str">
        <f t="shared" si="68"/>
        <v>TRUE</v>
      </c>
      <c r="CU31">
        <f>VLOOKUP($A31,'FuturesInfo (3)'!$A$2:$V$80,22)</f>
        <v>1</v>
      </c>
      <c r="CV31">
        <f t="shared" si="69"/>
        <v>1</v>
      </c>
      <c r="CW31">
        <f t="shared" si="98"/>
        <v>1</v>
      </c>
      <c r="CX31" s="139">
        <f>VLOOKUP($A31,'FuturesInfo (3)'!$A$2:$O$80,15)*CW31</f>
        <v>152000</v>
      </c>
      <c r="CY31" s="200">
        <f t="shared" si="99"/>
        <v>1409.4729819879201</v>
      </c>
      <c r="CZ31" s="200">
        <f t="shared" si="100"/>
        <v>-1409.4729819879201</v>
      </c>
      <c r="DB31">
        <f t="shared" si="70"/>
        <v>1</v>
      </c>
      <c r="DC31">
        <v>1</v>
      </c>
      <c r="DD31">
        <v>-1</v>
      </c>
      <c r="DE31">
        <v>1</v>
      </c>
      <c r="DF31">
        <f t="shared" si="120"/>
        <v>1</v>
      </c>
      <c r="DG31">
        <f t="shared" si="71"/>
        <v>0</v>
      </c>
      <c r="DH31" s="1">
        <v>3.2388128759300002E-3</v>
      </c>
      <c r="DI31" s="2">
        <v>10</v>
      </c>
      <c r="DJ31">
        <v>60</v>
      </c>
      <c r="DK31" t="str">
        <f t="shared" si="72"/>
        <v>TRUE</v>
      </c>
      <c r="DL31">
        <f>VLOOKUP($A31,'FuturesInfo (3)'!$A$2:$V$80,22)</f>
        <v>1</v>
      </c>
      <c r="DM31">
        <f t="shared" si="73"/>
        <v>1</v>
      </c>
      <c r="DN31">
        <f t="shared" si="101"/>
        <v>1</v>
      </c>
      <c r="DO31" s="139">
        <f>VLOOKUP($A31,'FuturesInfo (3)'!$A$2:$O$80,15)*DN31</f>
        <v>152000</v>
      </c>
      <c r="DP31" s="200">
        <f t="shared" si="74"/>
        <v>492.29955714136003</v>
      </c>
      <c r="DQ31" s="200">
        <f t="shared" si="102"/>
        <v>-492.29955714136003</v>
      </c>
      <c r="DS31">
        <f t="shared" si="75"/>
        <v>1</v>
      </c>
      <c r="DT31">
        <v>1</v>
      </c>
      <c r="DU31">
        <v>-1</v>
      </c>
      <c r="DV31">
        <v>1</v>
      </c>
      <c r="DW31">
        <f t="shared" si="121"/>
        <v>1</v>
      </c>
      <c r="DX31">
        <f t="shared" si="76"/>
        <v>0</v>
      </c>
      <c r="DY31" s="1">
        <v>4.2825141652399999E-3</v>
      </c>
      <c r="DZ31" s="2">
        <v>10</v>
      </c>
      <c r="EA31">
        <v>60</v>
      </c>
      <c r="EB31" t="str">
        <f t="shared" si="77"/>
        <v>TRUE</v>
      </c>
      <c r="EC31">
        <f>VLOOKUP($A31,'FuturesInfo (3)'!$A$2:$V$80,22)</f>
        <v>1</v>
      </c>
      <c r="ED31" s="96">
        <v>0</v>
      </c>
      <c r="EE31">
        <f t="shared" si="103"/>
        <v>1</v>
      </c>
      <c r="EF31" s="139">
        <f>VLOOKUP($A31,'FuturesInfo (3)'!$A$2:$O$80,15)*EE31</f>
        <v>152000</v>
      </c>
      <c r="EG31" s="200">
        <f t="shared" si="78"/>
        <v>650.94215311647997</v>
      </c>
      <c r="EH31" s="200">
        <f t="shared" si="104"/>
        <v>-650.94215311647997</v>
      </c>
      <c r="EJ31">
        <f t="shared" si="79"/>
        <v>1</v>
      </c>
      <c r="EK31">
        <v>1</v>
      </c>
      <c r="EL31" s="218">
        <v>-1</v>
      </c>
      <c r="EM31">
        <f t="shared" si="105"/>
        <v>-1</v>
      </c>
      <c r="EN31">
        <v>-1</v>
      </c>
      <c r="EO31">
        <f t="shared" si="122"/>
        <v>0</v>
      </c>
      <c r="EP31">
        <f t="shared" si="106"/>
        <v>1</v>
      </c>
      <c r="EQ31">
        <f t="shared" si="80"/>
        <v>1</v>
      </c>
      <c r="ER31" s="1">
        <v>-2.8209670012499998E-3</v>
      </c>
      <c r="ES31" s="2">
        <v>10</v>
      </c>
      <c r="ET31">
        <v>60</v>
      </c>
      <c r="EU31" t="str">
        <f t="shared" si="81"/>
        <v>TRUE</v>
      </c>
      <c r="EV31">
        <f>VLOOKUP($A31,'FuturesInfo (3)'!$A$2:$V$80,22)</f>
        <v>1</v>
      </c>
      <c r="EW31" s="96">
        <v>0</v>
      </c>
      <c r="EX31">
        <f t="shared" si="107"/>
        <v>1</v>
      </c>
      <c r="EY31" s="139">
        <f>VLOOKUP($A31,'FuturesInfo (3)'!$A$2:$O$80,15)*EX31</f>
        <v>152000</v>
      </c>
      <c r="EZ31" s="200">
        <f t="shared" si="82"/>
        <v>-428.78698419</v>
      </c>
      <c r="FA31" s="200">
        <f t="shared" si="108"/>
        <v>428.78698419</v>
      </c>
      <c r="FB31" s="200">
        <f t="shared" si="83"/>
        <v>428.78698419</v>
      </c>
      <c r="FD31">
        <f t="shared" si="84"/>
        <v>-1</v>
      </c>
      <c r="FE31">
        <v>1</v>
      </c>
      <c r="FF31" s="218">
        <v>-1</v>
      </c>
      <c r="FG31">
        <f t="shared" si="125"/>
        <v>-1</v>
      </c>
      <c r="FH31">
        <v>-1</v>
      </c>
      <c r="FI31">
        <f t="shared" si="123"/>
        <v>0</v>
      </c>
      <c r="FJ31">
        <f t="shared" si="110"/>
        <v>1</v>
      </c>
      <c r="FK31">
        <f t="shared" si="85"/>
        <v>1</v>
      </c>
      <c r="FL31" s="1">
        <v>-1.44078947368E-2</v>
      </c>
      <c r="FM31" s="2">
        <v>10</v>
      </c>
      <c r="FN31">
        <v>60</v>
      </c>
      <c r="FO31" t="str">
        <f t="shared" si="86"/>
        <v>TRUE</v>
      </c>
      <c r="FP31">
        <f>VLOOKUP($A31,'FuturesInfo (3)'!$A$2:$V$80,22)</f>
        <v>1</v>
      </c>
      <c r="FQ31" s="96">
        <v>0</v>
      </c>
      <c r="FR31">
        <f t="shared" si="111"/>
        <v>1</v>
      </c>
      <c r="FS31" s="139">
        <f>VLOOKUP($A31,'FuturesInfo (3)'!$A$2:$O$80,15)*FR31</f>
        <v>152000</v>
      </c>
      <c r="FT31" s="200">
        <f t="shared" si="87"/>
        <v>-2189.9999999935999</v>
      </c>
      <c r="FU31" s="200">
        <f t="shared" si="112"/>
        <v>2189.9999999935999</v>
      </c>
      <c r="FV31" s="200">
        <f t="shared" si="88"/>
        <v>2189.9999999935999</v>
      </c>
      <c r="FX31">
        <f t="shared" si="89"/>
        <v>-1</v>
      </c>
      <c r="FZ31" s="218">
        <v>-1</v>
      </c>
      <c r="GA31">
        <f t="shared" si="126"/>
        <v>-1</v>
      </c>
      <c r="GC31">
        <f t="shared" si="124"/>
        <v>1</v>
      </c>
      <c r="GD31">
        <f t="shared" si="114"/>
        <v>0</v>
      </c>
      <c r="GE31">
        <f t="shared" si="90"/>
        <v>0</v>
      </c>
      <c r="GF31" s="1"/>
      <c r="GG31" s="2">
        <v>10</v>
      </c>
      <c r="GH31">
        <v>60</v>
      </c>
      <c r="GI31" t="str">
        <f t="shared" si="91"/>
        <v>FALSE</v>
      </c>
      <c r="GJ31">
        <f>VLOOKUP($A31,'FuturesInfo (3)'!$A$2:$V$80,22)</f>
        <v>1</v>
      </c>
      <c r="GK31" s="96">
        <v>0</v>
      </c>
      <c r="GL31">
        <f t="shared" si="115"/>
        <v>1</v>
      </c>
      <c r="GM31" s="139">
        <f>VLOOKUP($A31,'FuturesInfo (3)'!$A$2:$O$80,15)*GL31</f>
        <v>152000</v>
      </c>
      <c r="GN31" s="200">
        <f t="shared" si="92"/>
        <v>0</v>
      </c>
      <c r="GO31" s="200">
        <f t="shared" si="116"/>
        <v>0</v>
      </c>
      <c r="GP31" s="200">
        <f t="shared" si="93"/>
        <v>0</v>
      </c>
    </row>
    <row r="32" spans="1:19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4"/>
        <v>0</v>
      </c>
      <c r="BK32" s="1">
        <v>2.7407054337499999E-3</v>
      </c>
      <c r="BL32" s="2">
        <v>10</v>
      </c>
      <c r="BM32">
        <v>60</v>
      </c>
      <c r="BN32" t="str">
        <f t="shared" si="118"/>
        <v>TRUE</v>
      </c>
      <c r="BO32">
        <f>VLOOKUP($A32,'FuturesInfo (3)'!$A$2:$V$80,22)</f>
        <v>2</v>
      </c>
      <c r="BP32">
        <f t="shared" si="60"/>
        <v>2</v>
      </c>
      <c r="BQ32" s="139">
        <f>VLOOKUP($A32,'FuturesInfo (3)'!$A$2:$O$80,15)*BP32</f>
        <v>211425</v>
      </c>
      <c r="BR32" s="145">
        <f t="shared" si="95"/>
        <v>-579.45364633059376</v>
      </c>
      <c r="BT32">
        <f t="shared" si="96"/>
        <v>-1</v>
      </c>
      <c r="BU32">
        <v>1</v>
      </c>
      <c r="BV32">
        <v>-1</v>
      </c>
      <c r="BW32">
        <v>-1</v>
      </c>
      <c r="BX32">
        <f t="shared" si="61"/>
        <v>0</v>
      </c>
      <c r="BY32">
        <f t="shared" si="62"/>
        <v>1</v>
      </c>
      <c r="BZ32" s="188">
        <v>-2.8520499108699998E-3</v>
      </c>
      <c r="CA32" s="2">
        <v>10</v>
      </c>
      <c r="CB32">
        <v>60</v>
      </c>
      <c r="CC32" t="str">
        <f t="shared" si="63"/>
        <v>TRUE</v>
      </c>
      <c r="CD32">
        <f>VLOOKUP($A32,'FuturesInfo (3)'!$A$2:$V$80,22)</f>
        <v>2</v>
      </c>
      <c r="CE32">
        <f t="shared" si="64"/>
        <v>2</v>
      </c>
      <c r="CF32">
        <f t="shared" si="64"/>
        <v>2</v>
      </c>
      <c r="CG32" s="139">
        <f>VLOOKUP($A32,'FuturesInfo (3)'!$A$2:$O$80,15)*CE32</f>
        <v>211425</v>
      </c>
      <c r="CH32" s="145">
        <f t="shared" si="65"/>
        <v>-602.99465240568975</v>
      </c>
      <c r="CI32" s="145">
        <f t="shared" si="97"/>
        <v>602.99465240568975</v>
      </c>
      <c r="CK32">
        <f t="shared" si="66"/>
        <v>1</v>
      </c>
      <c r="CL32">
        <v>-1</v>
      </c>
      <c r="CM32">
        <v>-1</v>
      </c>
      <c r="CN32">
        <v>1</v>
      </c>
      <c r="CO32">
        <f t="shared" si="119"/>
        <v>0</v>
      </c>
      <c r="CP32">
        <f t="shared" si="67"/>
        <v>0</v>
      </c>
      <c r="CQ32" s="1">
        <v>5.0053628888099997E-3</v>
      </c>
      <c r="CR32" s="2">
        <v>10</v>
      </c>
      <c r="CS32">
        <v>60</v>
      </c>
      <c r="CT32" t="str">
        <f t="shared" si="68"/>
        <v>TRUE</v>
      </c>
      <c r="CU32">
        <f>VLOOKUP($A32,'FuturesInfo (3)'!$A$2:$V$80,22)</f>
        <v>2</v>
      </c>
      <c r="CV32">
        <f t="shared" si="69"/>
        <v>3</v>
      </c>
      <c r="CW32">
        <f t="shared" si="98"/>
        <v>2</v>
      </c>
      <c r="CX32" s="139">
        <f>VLOOKUP($A32,'FuturesInfo (3)'!$A$2:$O$80,15)*CW32</f>
        <v>211425</v>
      </c>
      <c r="CY32" s="200">
        <f t="shared" si="99"/>
        <v>-1058.2588487666542</v>
      </c>
      <c r="CZ32" s="200">
        <f t="shared" si="100"/>
        <v>-1058.2588487666542</v>
      </c>
      <c r="DB32">
        <f t="shared" si="70"/>
        <v>-1</v>
      </c>
      <c r="DC32">
        <v>1</v>
      </c>
      <c r="DD32">
        <v>-1</v>
      </c>
      <c r="DE32">
        <v>1</v>
      </c>
      <c r="DF32">
        <f t="shared" si="120"/>
        <v>1</v>
      </c>
      <c r="DG32">
        <f t="shared" si="71"/>
        <v>0</v>
      </c>
      <c r="DH32" s="1">
        <v>9.4865409699999999E-4</v>
      </c>
      <c r="DI32" s="2">
        <v>10</v>
      </c>
      <c r="DJ32">
        <v>60</v>
      </c>
      <c r="DK32" t="str">
        <f t="shared" si="72"/>
        <v>TRUE</v>
      </c>
      <c r="DL32">
        <f>VLOOKUP($A32,'FuturesInfo (3)'!$A$2:$V$80,22)</f>
        <v>2</v>
      </c>
      <c r="DM32">
        <f t="shared" si="73"/>
        <v>2</v>
      </c>
      <c r="DN32">
        <f t="shared" si="101"/>
        <v>2</v>
      </c>
      <c r="DO32" s="139">
        <f>VLOOKUP($A32,'FuturesInfo (3)'!$A$2:$O$80,15)*DN32</f>
        <v>211425</v>
      </c>
      <c r="DP32" s="200">
        <f t="shared" si="74"/>
        <v>200.56919245822499</v>
      </c>
      <c r="DQ32" s="200">
        <f t="shared" si="102"/>
        <v>-200.56919245822499</v>
      </c>
      <c r="DS32">
        <f t="shared" si="75"/>
        <v>1</v>
      </c>
      <c r="DT32">
        <v>1</v>
      </c>
      <c r="DU32">
        <v>-1</v>
      </c>
      <c r="DV32">
        <v>1</v>
      </c>
      <c r="DW32">
        <f t="shared" si="121"/>
        <v>1</v>
      </c>
      <c r="DX32">
        <f t="shared" si="76"/>
        <v>0</v>
      </c>
      <c r="DY32" s="1">
        <v>3.67255064566E-3</v>
      </c>
      <c r="DZ32" s="2">
        <v>10</v>
      </c>
      <c r="EA32">
        <v>60</v>
      </c>
      <c r="EB32" t="str">
        <f t="shared" si="77"/>
        <v>TRUE</v>
      </c>
      <c r="EC32">
        <f>VLOOKUP($A32,'FuturesInfo (3)'!$A$2:$V$80,22)</f>
        <v>2</v>
      </c>
      <c r="ED32" s="96">
        <v>0</v>
      </c>
      <c r="EE32">
        <f t="shared" si="103"/>
        <v>2</v>
      </c>
      <c r="EF32" s="139">
        <f>VLOOKUP($A32,'FuturesInfo (3)'!$A$2:$O$80,15)*EE32</f>
        <v>211425</v>
      </c>
      <c r="EG32" s="200">
        <f t="shared" si="78"/>
        <v>776.46902025866552</v>
      </c>
      <c r="EH32" s="200">
        <f t="shared" si="104"/>
        <v>-776.46902025866552</v>
      </c>
      <c r="EJ32">
        <f t="shared" si="79"/>
        <v>1</v>
      </c>
      <c r="EK32">
        <v>1</v>
      </c>
      <c r="EL32" s="218">
        <v>-1</v>
      </c>
      <c r="EM32">
        <f t="shared" si="105"/>
        <v>-1</v>
      </c>
      <c r="EN32">
        <v>-1</v>
      </c>
      <c r="EO32">
        <f t="shared" si="122"/>
        <v>0</v>
      </c>
      <c r="EP32">
        <f t="shared" si="106"/>
        <v>1</v>
      </c>
      <c r="EQ32">
        <f t="shared" si="80"/>
        <v>1</v>
      </c>
      <c r="ER32" s="1">
        <v>-1.77053824363E-3</v>
      </c>
      <c r="ES32" s="2">
        <v>10</v>
      </c>
      <c r="ET32">
        <v>60</v>
      </c>
      <c r="EU32" t="str">
        <f t="shared" si="81"/>
        <v>TRUE</v>
      </c>
      <c r="EV32">
        <f>VLOOKUP($A32,'FuturesInfo (3)'!$A$2:$V$80,22)</f>
        <v>2</v>
      </c>
      <c r="EW32" s="96">
        <v>0</v>
      </c>
      <c r="EX32">
        <f t="shared" si="107"/>
        <v>2</v>
      </c>
      <c r="EY32" s="139">
        <f>VLOOKUP($A32,'FuturesInfo (3)'!$A$2:$O$80,15)*EX32</f>
        <v>211425</v>
      </c>
      <c r="EZ32" s="200">
        <f t="shared" si="82"/>
        <v>-374.33604815947274</v>
      </c>
      <c r="FA32" s="200">
        <f t="shared" si="108"/>
        <v>374.33604815947274</v>
      </c>
      <c r="FB32" s="200">
        <f t="shared" si="83"/>
        <v>374.33604815947274</v>
      </c>
      <c r="FD32">
        <f t="shared" si="84"/>
        <v>-1</v>
      </c>
      <c r="FE32">
        <v>1</v>
      </c>
      <c r="FF32" s="218">
        <v>-1</v>
      </c>
      <c r="FG32">
        <f t="shared" si="125"/>
        <v>-1</v>
      </c>
      <c r="FH32">
        <v>-1</v>
      </c>
      <c r="FI32">
        <f t="shared" si="123"/>
        <v>0</v>
      </c>
      <c r="FJ32">
        <f t="shared" si="110"/>
        <v>1</v>
      </c>
      <c r="FK32">
        <f t="shared" si="85"/>
        <v>1</v>
      </c>
      <c r="FL32" s="1">
        <v>-8.5136573252900007E-3</v>
      </c>
      <c r="FM32" s="2">
        <v>10</v>
      </c>
      <c r="FN32">
        <v>60</v>
      </c>
      <c r="FO32" t="str">
        <f t="shared" si="86"/>
        <v>TRUE</v>
      </c>
      <c r="FP32">
        <f>VLOOKUP($A32,'FuturesInfo (3)'!$A$2:$V$80,22)</f>
        <v>2</v>
      </c>
      <c r="FQ32" s="96">
        <v>0</v>
      </c>
      <c r="FR32">
        <f t="shared" si="111"/>
        <v>2</v>
      </c>
      <c r="FS32" s="139">
        <f>VLOOKUP($A32,'FuturesInfo (3)'!$A$2:$O$80,15)*FR32</f>
        <v>211425</v>
      </c>
      <c r="FT32" s="200">
        <f t="shared" si="87"/>
        <v>-1799.9999999994384</v>
      </c>
      <c r="FU32" s="200">
        <f t="shared" si="112"/>
        <v>1799.9999999994384</v>
      </c>
      <c r="FV32" s="200">
        <f t="shared" si="88"/>
        <v>1799.9999999994384</v>
      </c>
      <c r="FX32">
        <f t="shared" si="89"/>
        <v>-1</v>
      </c>
      <c r="FZ32" s="218">
        <v>-1</v>
      </c>
      <c r="GA32">
        <f t="shared" si="126"/>
        <v>-1</v>
      </c>
      <c r="GC32">
        <f t="shared" si="124"/>
        <v>1</v>
      </c>
      <c r="GD32">
        <f t="shared" si="114"/>
        <v>0</v>
      </c>
      <c r="GE32">
        <f t="shared" si="90"/>
        <v>0</v>
      </c>
      <c r="GF32" s="1"/>
      <c r="GG32" s="2">
        <v>10</v>
      </c>
      <c r="GH32">
        <v>60</v>
      </c>
      <c r="GI32" t="str">
        <f t="shared" si="91"/>
        <v>FALSE</v>
      </c>
      <c r="GJ32">
        <f>VLOOKUP($A32,'FuturesInfo (3)'!$A$2:$V$80,22)</f>
        <v>2</v>
      </c>
      <c r="GK32" s="96">
        <v>0</v>
      </c>
      <c r="GL32">
        <f t="shared" si="115"/>
        <v>2</v>
      </c>
      <c r="GM32" s="139">
        <f>VLOOKUP($A32,'FuturesInfo (3)'!$A$2:$O$80,15)*GL32</f>
        <v>211425</v>
      </c>
      <c r="GN32" s="200">
        <f t="shared" si="92"/>
        <v>0</v>
      </c>
      <c r="GO32" s="200">
        <f t="shared" si="116"/>
        <v>0</v>
      </c>
      <c r="GP32" s="200">
        <f t="shared" si="93"/>
        <v>0</v>
      </c>
    </row>
    <row r="33" spans="1:19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4"/>
        <v>0</v>
      </c>
      <c r="BK33" s="5">
        <v>-1.7073587160699999E-4</v>
      </c>
      <c r="BL33" s="2">
        <v>10</v>
      </c>
      <c r="BM33">
        <v>60</v>
      </c>
      <c r="BN33" t="str">
        <f t="shared" si="118"/>
        <v>TRUE</v>
      </c>
      <c r="BO33">
        <f>VLOOKUP($A33,'FuturesInfo (3)'!$A$2:$V$80,22)</f>
        <v>1</v>
      </c>
      <c r="BP33">
        <f t="shared" si="60"/>
        <v>1</v>
      </c>
      <c r="BQ33" s="139">
        <f>VLOOKUP($A33,'FuturesInfo (3)'!$A$2:$O$80,15)*BP33</f>
        <v>73650</v>
      </c>
      <c r="BR33" s="145">
        <f t="shared" si="95"/>
        <v>-12.57469694385555</v>
      </c>
      <c r="BT33" s="5">
        <f t="shared" si="96"/>
        <v>1</v>
      </c>
      <c r="BU33" s="5">
        <v>-1</v>
      </c>
      <c r="BV33">
        <v>1</v>
      </c>
      <c r="BW33" s="5">
        <v>1</v>
      </c>
      <c r="BX33">
        <f t="shared" si="61"/>
        <v>0</v>
      </c>
      <c r="BY33">
        <f t="shared" si="62"/>
        <v>1</v>
      </c>
      <c r="BZ33" s="189">
        <v>1.8784153005500001E-3</v>
      </c>
      <c r="CA33" s="2">
        <v>10</v>
      </c>
      <c r="CB33">
        <v>60</v>
      </c>
      <c r="CC33" t="str">
        <f t="shared" si="63"/>
        <v>TRUE</v>
      </c>
      <c r="CD33">
        <f>VLOOKUP($A33,'FuturesInfo (3)'!$A$2:$V$80,22)</f>
        <v>1</v>
      </c>
      <c r="CE33">
        <f t="shared" si="64"/>
        <v>1</v>
      </c>
      <c r="CF33">
        <f t="shared" si="64"/>
        <v>1</v>
      </c>
      <c r="CG33" s="139">
        <f>VLOOKUP($A33,'FuturesInfo (3)'!$A$2:$O$80,15)*CE33</f>
        <v>73650</v>
      </c>
      <c r="CH33" s="145">
        <f t="shared" si="65"/>
        <v>-138.34528688550751</v>
      </c>
      <c r="CI33" s="145">
        <f t="shared" si="97"/>
        <v>138.34528688550751</v>
      </c>
      <c r="CK33" s="5">
        <f t="shared" si="66"/>
        <v>-1</v>
      </c>
      <c r="CL33" s="5">
        <v>-1</v>
      </c>
      <c r="CM33">
        <v>1</v>
      </c>
      <c r="CN33" s="5">
        <v>-1</v>
      </c>
      <c r="CO33">
        <f t="shared" si="119"/>
        <v>1</v>
      </c>
      <c r="CP33">
        <f t="shared" si="67"/>
        <v>0</v>
      </c>
      <c r="CQ33" s="5">
        <v>-7.8404636100200004E-3</v>
      </c>
      <c r="CR33" s="2">
        <v>10</v>
      </c>
      <c r="CS33">
        <v>60</v>
      </c>
      <c r="CT33" t="str">
        <f t="shared" si="68"/>
        <v>TRUE</v>
      </c>
      <c r="CU33">
        <f>VLOOKUP($A33,'FuturesInfo (3)'!$A$2:$V$80,22)</f>
        <v>1</v>
      </c>
      <c r="CV33">
        <f t="shared" si="69"/>
        <v>1</v>
      </c>
      <c r="CW33">
        <f t="shared" si="98"/>
        <v>1</v>
      </c>
      <c r="CX33" s="139">
        <f>VLOOKUP($A33,'FuturesInfo (3)'!$A$2:$O$80,15)*CW33</f>
        <v>73650</v>
      </c>
      <c r="CY33" s="200">
        <f t="shared" si="99"/>
        <v>577.450144877973</v>
      </c>
      <c r="CZ33" s="200">
        <f t="shared" si="100"/>
        <v>-577.450144877973</v>
      </c>
      <c r="DB33" s="5">
        <f t="shared" si="70"/>
        <v>-1</v>
      </c>
      <c r="DC33" s="5">
        <v>-1</v>
      </c>
      <c r="DD33">
        <v>1</v>
      </c>
      <c r="DE33" s="5">
        <v>-1</v>
      </c>
      <c r="DF33">
        <f t="shared" si="120"/>
        <v>1</v>
      </c>
      <c r="DG33">
        <f t="shared" si="71"/>
        <v>0</v>
      </c>
      <c r="DH33" s="5">
        <v>-5.1537536505799999E-4</v>
      </c>
      <c r="DI33" s="2">
        <v>10</v>
      </c>
      <c r="DJ33">
        <v>60</v>
      </c>
      <c r="DK33" t="str">
        <f t="shared" si="72"/>
        <v>TRUE</v>
      </c>
      <c r="DL33">
        <f>VLOOKUP($A33,'FuturesInfo (3)'!$A$2:$V$80,22)</f>
        <v>1</v>
      </c>
      <c r="DM33">
        <f t="shared" si="73"/>
        <v>1</v>
      </c>
      <c r="DN33">
        <f t="shared" si="101"/>
        <v>1</v>
      </c>
      <c r="DO33" s="139">
        <f>VLOOKUP($A33,'FuturesInfo (3)'!$A$2:$O$80,15)*DN33</f>
        <v>73650</v>
      </c>
      <c r="DP33" s="200">
        <f t="shared" si="74"/>
        <v>37.957395636521696</v>
      </c>
      <c r="DQ33" s="200">
        <f t="shared" si="102"/>
        <v>-37.957395636521696</v>
      </c>
      <c r="DS33" s="5">
        <f t="shared" si="75"/>
        <v>-1</v>
      </c>
      <c r="DT33" s="5">
        <v>-1</v>
      </c>
      <c r="DU33">
        <v>1</v>
      </c>
      <c r="DV33" s="5">
        <v>1</v>
      </c>
      <c r="DW33">
        <f t="shared" si="121"/>
        <v>0</v>
      </c>
      <c r="DX33">
        <f t="shared" si="76"/>
        <v>1</v>
      </c>
      <c r="DY33" s="5">
        <v>1.32347885871E-2</v>
      </c>
      <c r="DZ33" s="2">
        <v>10</v>
      </c>
      <c r="EA33">
        <v>60</v>
      </c>
      <c r="EB33" t="str">
        <f t="shared" si="77"/>
        <v>TRUE</v>
      </c>
      <c r="EC33">
        <f>VLOOKUP($A33,'FuturesInfo (3)'!$A$2:$V$80,22)</f>
        <v>1</v>
      </c>
      <c r="ED33" s="96">
        <v>0</v>
      </c>
      <c r="EE33">
        <f t="shared" si="103"/>
        <v>1</v>
      </c>
      <c r="EF33" s="139">
        <f>VLOOKUP($A33,'FuturesInfo (3)'!$A$2:$O$80,15)*EE33</f>
        <v>73650</v>
      </c>
      <c r="EG33" s="200">
        <f t="shared" si="78"/>
        <v>-974.74217943991493</v>
      </c>
      <c r="EH33" s="200">
        <f t="shared" si="104"/>
        <v>974.74217943991493</v>
      </c>
      <c r="EJ33">
        <f t="shared" si="79"/>
        <v>-1</v>
      </c>
      <c r="EK33" s="5">
        <v>1</v>
      </c>
      <c r="EL33" s="218">
        <v>1</v>
      </c>
      <c r="EM33">
        <f t="shared" si="105"/>
        <v>1</v>
      </c>
      <c r="EN33" s="5">
        <v>-1</v>
      </c>
      <c r="EO33">
        <f t="shared" si="122"/>
        <v>0</v>
      </c>
      <c r="EP33">
        <f t="shared" si="106"/>
        <v>0</v>
      </c>
      <c r="EQ33">
        <f t="shared" si="80"/>
        <v>0</v>
      </c>
      <c r="ER33" s="5">
        <v>-5.0890585241699998E-4</v>
      </c>
      <c r="ES33" s="2">
        <v>10</v>
      </c>
      <c r="ET33">
        <v>60</v>
      </c>
      <c r="EU33" t="str">
        <f t="shared" si="81"/>
        <v>TRUE</v>
      </c>
      <c r="EV33">
        <f>VLOOKUP($A33,'FuturesInfo (3)'!$A$2:$V$80,22)</f>
        <v>1</v>
      </c>
      <c r="EW33" s="96">
        <v>0</v>
      </c>
      <c r="EX33">
        <f t="shared" si="107"/>
        <v>1</v>
      </c>
      <c r="EY33" s="139">
        <f>VLOOKUP($A33,'FuturesInfo (3)'!$A$2:$O$80,15)*EX33</f>
        <v>73650</v>
      </c>
      <c r="EZ33" s="200">
        <f t="shared" si="82"/>
        <v>-37.480916030512049</v>
      </c>
      <c r="FA33" s="200">
        <f t="shared" si="108"/>
        <v>-37.480916030512049</v>
      </c>
      <c r="FB33" s="200">
        <f t="shared" si="83"/>
        <v>-37.480916030512049</v>
      </c>
      <c r="FD33">
        <f t="shared" si="84"/>
        <v>-1</v>
      </c>
      <c r="FE33" s="5">
        <v>-1</v>
      </c>
      <c r="FF33" s="218">
        <v>1</v>
      </c>
      <c r="FG33">
        <f t="shared" si="125"/>
        <v>1</v>
      </c>
      <c r="FH33" s="5">
        <v>-1</v>
      </c>
      <c r="FI33">
        <f t="shared" si="123"/>
        <v>1</v>
      </c>
      <c r="FJ33">
        <f t="shared" si="110"/>
        <v>0</v>
      </c>
      <c r="FK33">
        <f t="shared" si="85"/>
        <v>0</v>
      </c>
      <c r="FL33" s="5">
        <v>-1.18805159538E-2</v>
      </c>
      <c r="FM33" s="2">
        <v>10</v>
      </c>
      <c r="FN33">
        <v>60</v>
      </c>
      <c r="FO33" t="str">
        <f t="shared" si="86"/>
        <v>TRUE</v>
      </c>
      <c r="FP33">
        <f>VLOOKUP($A33,'FuturesInfo (3)'!$A$2:$V$80,22)</f>
        <v>1</v>
      </c>
      <c r="FQ33" s="96">
        <v>0</v>
      </c>
      <c r="FR33">
        <f t="shared" si="111"/>
        <v>1</v>
      </c>
      <c r="FS33" s="139">
        <f>VLOOKUP($A33,'FuturesInfo (3)'!$A$2:$O$80,15)*FR33</f>
        <v>73650</v>
      </c>
      <c r="FT33" s="200">
        <f t="shared" si="87"/>
        <v>874.99999999736997</v>
      </c>
      <c r="FU33" s="200">
        <f t="shared" si="112"/>
        <v>-874.99999999736997</v>
      </c>
      <c r="FV33" s="200">
        <f t="shared" si="88"/>
        <v>-874.99999999736997</v>
      </c>
      <c r="FX33">
        <f t="shared" si="89"/>
        <v>-1</v>
      </c>
      <c r="FY33" s="5"/>
      <c r="FZ33" s="218">
        <v>1</v>
      </c>
      <c r="GA33">
        <f t="shared" si="126"/>
        <v>-1</v>
      </c>
      <c r="GB33" s="5"/>
      <c r="GC33">
        <f t="shared" si="124"/>
        <v>1</v>
      </c>
      <c r="GD33">
        <f t="shared" si="114"/>
        <v>0</v>
      </c>
      <c r="GE33">
        <f t="shared" si="90"/>
        <v>0</v>
      </c>
      <c r="GF33" s="5"/>
      <c r="GG33" s="2">
        <v>10</v>
      </c>
      <c r="GH33">
        <v>60</v>
      </c>
      <c r="GI33" t="str">
        <f t="shared" si="91"/>
        <v>FALSE</v>
      </c>
      <c r="GJ33">
        <f>VLOOKUP($A33,'FuturesInfo (3)'!$A$2:$V$80,22)</f>
        <v>1</v>
      </c>
      <c r="GK33" s="96">
        <v>0</v>
      </c>
      <c r="GL33">
        <f t="shared" si="115"/>
        <v>1</v>
      </c>
      <c r="GM33" s="139">
        <f>VLOOKUP($A33,'FuturesInfo (3)'!$A$2:$O$80,15)*GL33</f>
        <v>73650</v>
      </c>
      <c r="GN33" s="200">
        <f t="shared" si="92"/>
        <v>0</v>
      </c>
      <c r="GO33" s="200">
        <f t="shared" si="116"/>
        <v>0</v>
      </c>
      <c r="GP33" s="200">
        <f t="shared" si="93"/>
        <v>0</v>
      </c>
    </row>
    <row r="34" spans="1:19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4"/>
        <v>0</v>
      </c>
      <c r="BK34" s="1">
        <v>3.37078651685E-4</v>
      </c>
      <c r="BL34" s="2">
        <v>10</v>
      </c>
      <c r="BM34">
        <v>60</v>
      </c>
      <c r="BN34" t="str">
        <f t="shared" si="118"/>
        <v>TRUE</v>
      </c>
      <c r="BO34">
        <f>VLOOKUP($A34,'FuturesInfo (3)'!$A$2:$V$80,22)</f>
        <v>3</v>
      </c>
      <c r="BP34">
        <f t="shared" si="60"/>
        <v>3</v>
      </c>
      <c r="BQ34" s="139">
        <f>VLOOKUP($A34,'FuturesInfo (3)'!$A$2:$O$80,15)*BP34</f>
        <v>149427.40380000003</v>
      </c>
      <c r="BR34" s="145">
        <f t="shared" si="95"/>
        <v>-50.368787797694054</v>
      </c>
      <c r="BT34">
        <f t="shared" si="96"/>
        <v>-1</v>
      </c>
      <c r="BU34">
        <v>-1</v>
      </c>
      <c r="BV34">
        <v>-1</v>
      </c>
      <c r="BW34">
        <v>-1</v>
      </c>
      <c r="BX34">
        <f t="shared" si="61"/>
        <v>1</v>
      </c>
      <c r="BY34">
        <f t="shared" si="62"/>
        <v>1</v>
      </c>
      <c r="BZ34" s="188">
        <v>-9.6596652813699998E-3</v>
      </c>
      <c r="CA34" s="2">
        <v>10</v>
      </c>
      <c r="CB34">
        <v>60</v>
      </c>
      <c r="CC34" t="str">
        <f t="shared" si="63"/>
        <v>TRUE</v>
      </c>
      <c r="CD34">
        <f>VLOOKUP($A34,'FuturesInfo (3)'!$A$2:$V$80,22)</f>
        <v>3</v>
      </c>
      <c r="CE34">
        <f t="shared" si="64"/>
        <v>3</v>
      </c>
      <c r="CF34">
        <f t="shared" si="64"/>
        <v>3</v>
      </c>
      <c r="CG34" s="139">
        <f>VLOOKUP($A34,'FuturesInfo (3)'!$A$2:$O$80,15)*CE34</f>
        <v>149427.40380000003</v>
      </c>
      <c r="CH34" s="145">
        <f t="shared" si="65"/>
        <v>1443.4187045721158</v>
      </c>
      <c r="CI34" s="145">
        <f t="shared" si="97"/>
        <v>1443.4187045721158</v>
      </c>
      <c r="CK34">
        <f t="shared" si="66"/>
        <v>-1</v>
      </c>
      <c r="CL34">
        <v>-1</v>
      </c>
      <c r="CM34">
        <v>-1</v>
      </c>
      <c r="CN34">
        <v>1</v>
      </c>
      <c r="CO34">
        <f t="shared" si="119"/>
        <v>0</v>
      </c>
      <c r="CP34">
        <f t="shared" si="67"/>
        <v>0</v>
      </c>
      <c r="CQ34" s="1">
        <v>2.3817625042500002E-3</v>
      </c>
      <c r="CR34" s="2">
        <v>10</v>
      </c>
      <c r="CS34">
        <v>60</v>
      </c>
      <c r="CT34" t="str">
        <f t="shared" si="68"/>
        <v>TRUE</v>
      </c>
      <c r="CU34">
        <f>VLOOKUP($A34,'FuturesInfo (3)'!$A$2:$V$80,22)</f>
        <v>3</v>
      </c>
      <c r="CV34">
        <f t="shared" si="69"/>
        <v>4</v>
      </c>
      <c r="CW34">
        <f t="shared" si="98"/>
        <v>3</v>
      </c>
      <c r="CX34" s="139">
        <f>VLOOKUP($A34,'FuturesInfo (3)'!$A$2:$O$80,15)*CW34</f>
        <v>149427.40380000003</v>
      </c>
      <c r="CY34" s="200">
        <f t="shared" si="99"/>
        <v>-355.90058747826407</v>
      </c>
      <c r="CZ34" s="200">
        <f t="shared" si="100"/>
        <v>-355.90058747826407</v>
      </c>
      <c r="DB34">
        <f t="shared" si="70"/>
        <v>-1</v>
      </c>
      <c r="DC34">
        <v>1</v>
      </c>
      <c r="DD34">
        <v>-1</v>
      </c>
      <c r="DE34">
        <v>1</v>
      </c>
      <c r="DF34">
        <f t="shared" si="120"/>
        <v>1</v>
      </c>
      <c r="DG34">
        <f t="shared" si="71"/>
        <v>0</v>
      </c>
      <c r="DH34" s="1">
        <v>1.18805159538E-2</v>
      </c>
      <c r="DI34" s="2">
        <v>10</v>
      </c>
      <c r="DJ34">
        <v>60</v>
      </c>
      <c r="DK34" t="str">
        <f t="shared" si="72"/>
        <v>TRUE</v>
      </c>
      <c r="DL34">
        <f>VLOOKUP($A34,'FuturesInfo (3)'!$A$2:$V$80,22)</f>
        <v>3</v>
      </c>
      <c r="DM34">
        <f t="shared" si="73"/>
        <v>2</v>
      </c>
      <c r="DN34">
        <f t="shared" si="101"/>
        <v>3</v>
      </c>
      <c r="DO34" s="139">
        <f>VLOOKUP($A34,'FuturesInfo (3)'!$A$2:$O$80,15)*DN34</f>
        <v>149427.40380000003</v>
      </c>
      <c r="DP34" s="200">
        <f t="shared" si="74"/>
        <v>1775.2746547808151</v>
      </c>
      <c r="DQ34" s="200">
        <f t="shared" si="102"/>
        <v>-1775.2746547808151</v>
      </c>
      <c r="DS34">
        <f t="shared" si="75"/>
        <v>1</v>
      </c>
      <c r="DT34">
        <v>-1</v>
      </c>
      <c r="DU34">
        <v>-1</v>
      </c>
      <c r="DV34">
        <v>-1</v>
      </c>
      <c r="DW34">
        <f t="shared" si="121"/>
        <v>1</v>
      </c>
      <c r="DX34">
        <f t="shared" si="76"/>
        <v>1</v>
      </c>
      <c r="DY34" s="1">
        <v>-6.1500615006200004E-3</v>
      </c>
      <c r="DZ34" s="2">
        <v>10</v>
      </c>
      <c r="EA34">
        <v>60</v>
      </c>
      <c r="EB34" t="str">
        <f t="shared" si="77"/>
        <v>TRUE</v>
      </c>
      <c r="EC34">
        <f>VLOOKUP($A34,'FuturesInfo (3)'!$A$2:$V$80,22)</f>
        <v>3</v>
      </c>
      <c r="ED34" s="96">
        <v>0</v>
      </c>
      <c r="EE34">
        <f t="shared" si="103"/>
        <v>3</v>
      </c>
      <c r="EF34" s="139">
        <f>VLOOKUP($A34,'FuturesInfo (3)'!$A$2:$O$80,15)*EE34</f>
        <v>149427.40380000003</v>
      </c>
      <c r="EG34" s="200">
        <f t="shared" si="78"/>
        <v>918.98772324797892</v>
      </c>
      <c r="EH34" s="200">
        <f t="shared" si="104"/>
        <v>918.98772324797892</v>
      </c>
      <c r="EJ34">
        <f t="shared" si="79"/>
        <v>-1</v>
      </c>
      <c r="EK34">
        <v>-1</v>
      </c>
      <c r="EL34" s="218">
        <v>-1</v>
      </c>
      <c r="EM34">
        <f t="shared" si="105"/>
        <v>-1</v>
      </c>
      <c r="EN34">
        <v>-1</v>
      </c>
      <c r="EO34">
        <f t="shared" si="122"/>
        <v>1</v>
      </c>
      <c r="EP34">
        <f t="shared" si="106"/>
        <v>1</v>
      </c>
      <c r="EQ34">
        <f t="shared" si="80"/>
        <v>1</v>
      </c>
      <c r="ER34" s="1">
        <v>-9.56345634563E-3</v>
      </c>
      <c r="ES34" s="2">
        <v>10</v>
      </c>
      <c r="ET34">
        <v>60</v>
      </c>
      <c r="EU34" t="str">
        <f t="shared" si="81"/>
        <v>TRUE</v>
      </c>
      <c r="EV34">
        <f>VLOOKUP($A34,'FuturesInfo (3)'!$A$2:$V$80,22)</f>
        <v>3</v>
      </c>
      <c r="EW34" s="96">
        <v>0</v>
      </c>
      <c r="EX34">
        <f t="shared" si="107"/>
        <v>3</v>
      </c>
      <c r="EY34" s="139">
        <f>VLOOKUP($A34,'FuturesInfo (3)'!$A$2:$O$80,15)*EX34</f>
        <v>149427.40380000003</v>
      </c>
      <c r="EZ34" s="200">
        <f t="shared" si="82"/>
        <v>1429.0424530821267</v>
      </c>
      <c r="FA34" s="200">
        <f t="shared" si="108"/>
        <v>1429.0424530821267</v>
      </c>
      <c r="FB34" s="200">
        <f t="shared" si="83"/>
        <v>1429.0424530821267</v>
      </c>
      <c r="FD34">
        <f t="shared" si="84"/>
        <v>-1</v>
      </c>
      <c r="FE34">
        <v>-1</v>
      </c>
      <c r="FF34" s="218">
        <v>-1</v>
      </c>
      <c r="FG34">
        <f t="shared" si="125"/>
        <v>-1</v>
      </c>
      <c r="FH34">
        <v>-1</v>
      </c>
      <c r="FI34">
        <f t="shared" si="123"/>
        <v>1</v>
      </c>
      <c r="FJ34">
        <f t="shared" si="110"/>
        <v>1</v>
      </c>
      <c r="FK34">
        <f t="shared" si="85"/>
        <v>1</v>
      </c>
      <c r="FL34" s="1">
        <v>-2.24923321595E-2</v>
      </c>
      <c r="FM34" s="2">
        <v>10</v>
      </c>
      <c r="FN34">
        <v>60</v>
      </c>
      <c r="FO34" t="str">
        <f t="shared" si="86"/>
        <v>TRUE</v>
      </c>
      <c r="FP34">
        <f>VLOOKUP($A34,'FuturesInfo (3)'!$A$2:$V$80,22)</f>
        <v>3</v>
      </c>
      <c r="FQ34" s="96">
        <v>0</v>
      </c>
      <c r="FR34">
        <f t="shared" si="111"/>
        <v>3</v>
      </c>
      <c r="FS34" s="139">
        <f>VLOOKUP($A34,'FuturesInfo (3)'!$A$2:$O$80,15)*FR34</f>
        <v>149427.40380000003</v>
      </c>
      <c r="FT34" s="200">
        <f t="shared" si="87"/>
        <v>3360.9708000013334</v>
      </c>
      <c r="FU34" s="200">
        <f t="shared" si="112"/>
        <v>3360.9708000013334</v>
      </c>
      <c r="FV34" s="200">
        <f t="shared" si="88"/>
        <v>3360.9708000013334</v>
      </c>
      <c r="FX34">
        <f t="shared" si="89"/>
        <v>-1</v>
      </c>
      <c r="FZ34" s="218">
        <v>-1</v>
      </c>
      <c r="GA34">
        <f t="shared" si="126"/>
        <v>-1</v>
      </c>
      <c r="GC34">
        <f t="shared" si="124"/>
        <v>1</v>
      </c>
      <c r="GD34">
        <f t="shared" si="114"/>
        <v>0</v>
      </c>
      <c r="GE34">
        <f t="shared" si="90"/>
        <v>0</v>
      </c>
      <c r="GF34" s="1"/>
      <c r="GG34" s="2">
        <v>10</v>
      </c>
      <c r="GH34">
        <v>60</v>
      </c>
      <c r="GI34" t="str">
        <f t="shared" si="91"/>
        <v>FALSE</v>
      </c>
      <c r="GJ34">
        <f>VLOOKUP($A34,'FuturesInfo (3)'!$A$2:$V$80,22)</f>
        <v>3</v>
      </c>
      <c r="GK34" s="96">
        <v>0</v>
      </c>
      <c r="GL34">
        <f t="shared" si="115"/>
        <v>3</v>
      </c>
      <c r="GM34" s="139">
        <f>VLOOKUP($A34,'FuturesInfo (3)'!$A$2:$O$80,15)*GL34</f>
        <v>149427.40380000003</v>
      </c>
      <c r="GN34" s="200">
        <f t="shared" si="92"/>
        <v>0</v>
      </c>
      <c r="GO34" s="200">
        <f t="shared" si="116"/>
        <v>0</v>
      </c>
      <c r="GP34" s="200">
        <f t="shared" si="93"/>
        <v>0</v>
      </c>
    </row>
    <row r="35" spans="1:19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4"/>
        <v>0</v>
      </c>
      <c r="BK35" s="1">
        <v>2.4521824423699998E-3</v>
      </c>
      <c r="BL35" s="2">
        <v>10</v>
      </c>
      <c r="BM35">
        <v>60</v>
      </c>
      <c r="BN35" t="str">
        <f t="shared" si="118"/>
        <v>TRUE</v>
      </c>
      <c r="BO35">
        <f>VLOOKUP($A35,'FuturesInfo (3)'!$A$2:$V$80,22)</f>
        <v>2</v>
      </c>
      <c r="BP35">
        <f t="shared" si="60"/>
        <v>2</v>
      </c>
      <c r="BQ35" s="139">
        <f>VLOOKUP($A35,'FuturesInfo (3)'!$A$2:$O$80,15)*BP35</f>
        <v>114148.52680000001</v>
      </c>
      <c r="BR35" s="145">
        <f t="shared" si="95"/>
        <v>-279.9130132413614</v>
      </c>
      <c r="BT35">
        <f t="shared" si="96"/>
        <v>-1</v>
      </c>
      <c r="BU35">
        <v>-1</v>
      </c>
      <c r="BV35">
        <v>-1</v>
      </c>
      <c r="BW35">
        <v>-1</v>
      </c>
      <c r="BX35">
        <f t="shared" si="61"/>
        <v>1</v>
      </c>
      <c r="BY35">
        <f t="shared" si="62"/>
        <v>1</v>
      </c>
      <c r="BZ35" s="188">
        <v>-1.26712328767E-2</v>
      </c>
      <c r="CA35" s="2">
        <v>10</v>
      </c>
      <c r="CB35">
        <v>60</v>
      </c>
      <c r="CC35" t="str">
        <f t="shared" si="63"/>
        <v>TRUE</v>
      </c>
      <c r="CD35">
        <f>VLOOKUP($A35,'FuturesInfo (3)'!$A$2:$V$80,22)</f>
        <v>2</v>
      </c>
      <c r="CE35">
        <f t="shared" si="64"/>
        <v>2</v>
      </c>
      <c r="CF35">
        <f t="shared" si="64"/>
        <v>2</v>
      </c>
      <c r="CG35" s="139">
        <f>VLOOKUP($A35,'FuturesInfo (3)'!$A$2:$O$80,15)*CE35</f>
        <v>114148.52680000001</v>
      </c>
      <c r="CH35" s="145">
        <f t="shared" si="65"/>
        <v>1446.4025656150311</v>
      </c>
      <c r="CI35" s="145">
        <f t="shared" si="97"/>
        <v>1446.4025656150311</v>
      </c>
      <c r="CK35">
        <f t="shared" si="66"/>
        <v>-1</v>
      </c>
      <c r="CL35">
        <v>-1</v>
      </c>
      <c r="CM35">
        <v>-1</v>
      </c>
      <c r="CN35">
        <v>1</v>
      </c>
      <c r="CO35">
        <f t="shared" si="119"/>
        <v>0</v>
      </c>
      <c r="CP35">
        <f t="shared" si="67"/>
        <v>0</v>
      </c>
      <c r="CQ35" s="1">
        <v>4.1623309053100003E-3</v>
      </c>
      <c r="CR35" s="2">
        <v>10</v>
      </c>
      <c r="CS35">
        <v>60</v>
      </c>
      <c r="CT35" t="str">
        <f t="shared" si="68"/>
        <v>TRUE</v>
      </c>
      <c r="CU35">
        <f>VLOOKUP($A35,'FuturesInfo (3)'!$A$2:$V$80,22)</f>
        <v>2</v>
      </c>
      <c r="CV35">
        <f t="shared" si="69"/>
        <v>3</v>
      </c>
      <c r="CW35">
        <f t="shared" si="98"/>
        <v>2</v>
      </c>
      <c r="CX35" s="139">
        <f>VLOOKUP($A35,'FuturesInfo (3)'!$A$2:$O$80,15)*CW35</f>
        <v>114148.52680000001</v>
      </c>
      <c r="CY35" s="200">
        <f t="shared" si="99"/>
        <v>-475.12394089524685</v>
      </c>
      <c r="CZ35" s="200">
        <f t="shared" si="100"/>
        <v>-475.12394089524685</v>
      </c>
      <c r="DB35">
        <f t="shared" si="70"/>
        <v>-1</v>
      </c>
      <c r="DC35">
        <v>-1</v>
      </c>
      <c r="DD35">
        <v>-1</v>
      </c>
      <c r="DE35">
        <v>1</v>
      </c>
      <c r="DF35">
        <f t="shared" si="120"/>
        <v>0</v>
      </c>
      <c r="DG35">
        <f t="shared" si="71"/>
        <v>0</v>
      </c>
      <c r="DH35" s="1">
        <v>1.5396002960799999E-2</v>
      </c>
      <c r="DI35" s="2">
        <v>10</v>
      </c>
      <c r="DJ35">
        <v>60</v>
      </c>
      <c r="DK35" t="str">
        <f t="shared" si="72"/>
        <v>TRUE</v>
      </c>
      <c r="DL35">
        <f>VLOOKUP($A35,'FuturesInfo (3)'!$A$2:$V$80,22)</f>
        <v>2</v>
      </c>
      <c r="DM35">
        <f t="shared" si="73"/>
        <v>3</v>
      </c>
      <c r="DN35">
        <f t="shared" si="101"/>
        <v>2</v>
      </c>
      <c r="DO35" s="139">
        <f>VLOOKUP($A35,'FuturesInfo (3)'!$A$2:$O$80,15)*DN35</f>
        <v>114148.52680000001</v>
      </c>
      <c r="DP35" s="200">
        <f t="shared" si="74"/>
        <v>-1757.4310565837582</v>
      </c>
      <c r="DQ35" s="200">
        <f t="shared" si="102"/>
        <v>-1757.4310565837582</v>
      </c>
      <c r="DS35">
        <f t="shared" si="75"/>
        <v>-1</v>
      </c>
      <c r="DT35">
        <v>1</v>
      </c>
      <c r="DU35">
        <v>-1</v>
      </c>
      <c r="DV35">
        <v>-1</v>
      </c>
      <c r="DW35">
        <f t="shared" si="121"/>
        <v>0</v>
      </c>
      <c r="DX35">
        <f t="shared" si="76"/>
        <v>1</v>
      </c>
      <c r="DY35" s="1">
        <v>-8.1158575108100008E-3</v>
      </c>
      <c r="DZ35" s="2">
        <v>10</v>
      </c>
      <c r="EA35">
        <v>60</v>
      </c>
      <c r="EB35" t="str">
        <f t="shared" si="77"/>
        <v>TRUE</v>
      </c>
      <c r="EC35">
        <f>VLOOKUP($A35,'FuturesInfo (3)'!$A$2:$V$80,22)</f>
        <v>2</v>
      </c>
      <c r="ED35" s="96">
        <v>0</v>
      </c>
      <c r="EE35">
        <f t="shared" si="103"/>
        <v>2</v>
      </c>
      <c r="EF35" s="139">
        <f>VLOOKUP($A35,'FuturesInfo (3)'!$A$2:$O$80,15)*EE35</f>
        <v>114148.52680000001</v>
      </c>
      <c r="EG35" s="200">
        <f t="shared" si="78"/>
        <v>-926.41317857767672</v>
      </c>
      <c r="EH35" s="200">
        <f t="shared" si="104"/>
        <v>926.41317857767672</v>
      </c>
      <c r="EJ35">
        <f t="shared" si="79"/>
        <v>1</v>
      </c>
      <c r="EK35">
        <v>1</v>
      </c>
      <c r="EL35" s="218">
        <v>-1</v>
      </c>
      <c r="EM35">
        <f t="shared" si="105"/>
        <v>-1</v>
      </c>
      <c r="EN35">
        <v>-1</v>
      </c>
      <c r="EO35">
        <f t="shared" si="122"/>
        <v>0</v>
      </c>
      <c r="EP35">
        <f t="shared" si="106"/>
        <v>1</v>
      </c>
      <c r="EQ35">
        <f t="shared" si="80"/>
        <v>1</v>
      </c>
      <c r="ER35" s="1">
        <v>-1.1562959333699999E-2</v>
      </c>
      <c r="ES35" s="2">
        <v>10</v>
      </c>
      <c r="ET35">
        <v>60</v>
      </c>
      <c r="EU35" t="str">
        <f t="shared" si="81"/>
        <v>TRUE</v>
      </c>
      <c r="EV35">
        <f>VLOOKUP($A35,'FuturesInfo (3)'!$A$2:$V$80,22)</f>
        <v>2</v>
      </c>
      <c r="EW35" s="96">
        <v>0</v>
      </c>
      <c r="EX35">
        <f t="shared" si="107"/>
        <v>2</v>
      </c>
      <c r="EY35" s="139">
        <f>VLOOKUP($A35,'FuturesInfo (3)'!$A$2:$O$80,15)*EX35</f>
        <v>114148.52680000001</v>
      </c>
      <c r="EZ35" s="200">
        <f t="shared" si="82"/>
        <v>-1319.8947733901646</v>
      </c>
      <c r="FA35" s="200">
        <f t="shared" si="108"/>
        <v>1319.8947733901646</v>
      </c>
      <c r="FB35" s="200">
        <f t="shared" si="83"/>
        <v>1319.8947733901646</v>
      </c>
      <c r="FD35">
        <f t="shared" si="84"/>
        <v>-1</v>
      </c>
      <c r="FE35">
        <v>-1</v>
      </c>
      <c r="FF35" s="218">
        <v>-1</v>
      </c>
      <c r="FG35">
        <f t="shared" si="125"/>
        <v>-1</v>
      </c>
      <c r="FH35">
        <v>-1</v>
      </c>
      <c r="FI35">
        <f t="shared" si="123"/>
        <v>1</v>
      </c>
      <c r="FJ35">
        <f t="shared" si="110"/>
        <v>1</v>
      </c>
      <c r="FK35">
        <f t="shared" si="85"/>
        <v>1</v>
      </c>
      <c r="FL35" s="1">
        <v>-2.48835134331E-2</v>
      </c>
      <c r="FM35" s="2">
        <v>10</v>
      </c>
      <c r="FN35">
        <v>60</v>
      </c>
      <c r="FO35" t="str">
        <f t="shared" si="86"/>
        <v>TRUE</v>
      </c>
      <c r="FP35">
        <f>VLOOKUP($A35,'FuturesInfo (3)'!$A$2:$V$80,22)</f>
        <v>2</v>
      </c>
      <c r="FQ35" s="96">
        <v>0</v>
      </c>
      <c r="FR35">
        <f t="shared" si="111"/>
        <v>2</v>
      </c>
      <c r="FS35" s="139">
        <f>VLOOKUP($A35,'FuturesInfo (3)'!$A$2:$O$80,15)*FR35</f>
        <v>114148.52680000001</v>
      </c>
      <c r="FT35" s="200">
        <f t="shared" si="87"/>
        <v>2840.4163999963757</v>
      </c>
      <c r="FU35" s="200">
        <f t="shared" si="112"/>
        <v>2840.4163999963757</v>
      </c>
      <c r="FV35" s="200">
        <f t="shared" si="88"/>
        <v>2840.4163999963757</v>
      </c>
      <c r="FX35">
        <f t="shared" si="89"/>
        <v>-1</v>
      </c>
      <c r="FZ35" s="218">
        <v>-1</v>
      </c>
      <c r="GA35">
        <f t="shared" si="126"/>
        <v>-1</v>
      </c>
      <c r="GC35">
        <f t="shared" si="124"/>
        <v>1</v>
      </c>
      <c r="GD35">
        <f t="shared" si="114"/>
        <v>0</v>
      </c>
      <c r="GE35">
        <f t="shared" si="90"/>
        <v>0</v>
      </c>
      <c r="GF35" s="1"/>
      <c r="GG35" s="2">
        <v>10</v>
      </c>
      <c r="GH35">
        <v>60</v>
      </c>
      <c r="GI35" t="str">
        <f t="shared" si="91"/>
        <v>FALSE</v>
      </c>
      <c r="GJ35">
        <f>VLOOKUP($A35,'FuturesInfo (3)'!$A$2:$V$80,22)</f>
        <v>2</v>
      </c>
      <c r="GK35" s="96">
        <v>0</v>
      </c>
      <c r="GL35">
        <f t="shared" si="115"/>
        <v>2</v>
      </c>
      <c r="GM35" s="139">
        <f>VLOOKUP($A35,'FuturesInfo (3)'!$A$2:$O$80,15)*GL35</f>
        <v>114148.52680000001</v>
      </c>
      <c r="GN35" s="200">
        <f t="shared" si="92"/>
        <v>0</v>
      </c>
      <c r="GO35" s="200">
        <f t="shared" si="116"/>
        <v>0</v>
      </c>
      <c r="GP35" s="200">
        <f t="shared" si="93"/>
        <v>0</v>
      </c>
    </row>
    <row r="36" spans="1:19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4"/>
        <v>0</v>
      </c>
      <c r="BK36" s="174">
        <v>-4.98554192842E-5</v>
      </c>
      <c r="BL36" s="2">
        <v>10</v>
      </c>
      <c r="BM36">
        <v>60</v>
      </c>
      <c r="BN36" t="str">
        <f t="shared" si="118"/>
        <v>TRUE</v>
      </c>
      <c r="BO36">
        <f>VLOOKUP($A36,'FuturesInfo (3)'!$A$2:$V$80,22)</f>
        <v>0</v>
      </c>
      <c r="BP36">
        <f t="shared" si="60"/>
        <v>0</v>
      </c>
      <c r="BQ36" s="139">
        <f>VLOOKUP($A36,'FuturesInfo (3)'!$A$2:$O$80,15)*BP36</f>
        <v>0</v>
      </c>
      <c r="BR36" s="145">
        <f t="shared" si="95"/>
        <v>0</v>
      </c>
      <c r="BT36">
        <f t="shared" si="96"/>
        <v>1</v>
      </c>
      <c r="BU36">
        <v>-1</v>
      </c>
      <c r="BV36">
        <v>1</v>
      </c>
      <c r="BW36">
        <v>1</v>
      </c>
      <c r="BX36">
        <f t="shared" si="61"/>
        <v>0</v>
      </c>
      <c r="BY36">
        <f t="shared" si="62"/>
        <v>1</v>
      </c>
      <c r="BZ36" s="188">
        <v>0</v>
      </c>
      <c r="CA36" s="2">
        <v>10</v>
      </c>
      <c r="CB36">
        <v>60</v>
      </c>
      <c r="CC36" t="str">
        <f t="shared" si="63"/>
        <v>TRUE</v>
      </c>
      <c r="CD36">
        <f>VLOOKUP($A36,'FuturesInfo (3)'!$A$2:$V$80,22)</f>
        <v>0</v>
      </c>
      <c r="CE36">
        <f t="shared" si="64"/>
        <v>0</v>
      </c>
      <c r="CF36">
        <f t="shared" si="64"/>
        <v>0</v>
      </c>
      <c r="CG36" s="139">
        <f>VLOOKUP($A36,'FuturesInfo (3)'!$A$2:$O$80,15)*CE36</f>
        <v>0</v>
      </c>
      <c r="CH36" s="145">
        <f t="shared" si="65"/>
        <v>0</v>
      </c>
      <c r="CI36" s="145">
        <f t="shared" si="97"/>
        <v>0</v>
      </c>
      <c r="CK36">
        <f t="shared" si="66"/>
        <v>-1</v>
      </c>
      <c r="CL36">
        <v>-1</v>
      </c>
      <c r="CM36">
        <v>1</v>
      </c>
      <c r="CN36">
        <v>1</v>
      </c>
      <c r="CO36">
        <f t="shared" si="119"/>
        <v>0</v>
      </c>
      <c r="CP36">
        <f t="shared" si="67"/>
        <v>1</v>
      </c>
      <c r="CQ36" s="174">
        <v>0</v>
      </c>
      <c r="CR36" s="2">
        <v>10</v>
      </c>
      <c r="CS36">
        <v>60</v>
      </c>
      <c r="CT36" t="str">
        <f t="shared" si="68"/>
        <v>TRUE</v>
      </c>
      <c r="CU36">
        <f>VLOOKUP($A36,'FuturesInfo (3)'!$A$2:$V$80,22)</f>
        <v>0</v>
      </c>
      <c r="CV36">
        <f t="shared" si="69"/>
        <v>0</v>
      </c>
      <c r="CW36">
        <f t="shared" si="98"/>
        <v>0</v>
      </c>
      <c r="CX36" s="139">
        <f>VLOOKUP($A36,'FuturesInfo (3)'!$A$2:$O$80,15)*CW36</f>
        <v>0</v>
      </c>
      <c r="CY36" s="200">
        <f t="shared" si="99"/>
        <v>0</v>
      </c>
      <c r="CZ36" s="200">
        <f t="shared" si="100"/>
        <v>0</v>
      </c>
      <c r="DB36">
        <f t="shared" si="70"/>
        <v>-1</v>
      </c>
      <c r="DC36">
        <v>-1</v>
      </c>
      <c r="DD36">
        <v>1</v>
      </c>
      <c r="DE36">
        <v>1</v>
      </c>
      <c r="DF36">
        <f t="shared" si="120"/>
        <v>0</v>
      </c>
      <c r="DG36">
        <f t="shared" si="71"/>
        <v>1</v>
      </c>
      <c r="DH36" s="174">
        <v>0</v>
      </c>
      <c r="DI36" s="2">
        <v>10</v>
      </c>
      <c r="DJ36">
        <v>60</v>
      </c>
      <c r="DK36" t="str">
        <f t="shared" si="72"/>
        <v>TRUE</v>
      </c>
      <c r="DL36">
        <f>VLOOKUP($A36,'FuturesInfo (3)'!$A$2:$V$80,22)</f>
        <v>0</v>
      </c>
      <c r="DM36">
        <f t="shared" si="73"/>
        <v>0</v>
      </c>
      <c r="DN36">
        <f t="shared" si="101"/>
        <v>0</v>
      </c>
      <c r="DO36" s="139">
        <f>VLOOKUP($A36,'FuturesInfo (3)'!$A$2:$O$80,15)*DN36</f>
        <v>0</v>
      </c>
      <c r="DP36" s="200">
        <f t="shared" si="74"/>
        <v>0</v>
      </c>
      <c r="DQ36" s="200">
        <f t="shared" si="102"/>
        <v>0</v>
      </c>
      <c r="DS36">
        <f t="shared" si="75"/>
        <v>-1</v>
      </c>
      <c r="DT36">
        <v>-1</v>
      </c>
      <c r="DU36">
        <v>1</v>
      </c>
      <c r="DV36">
        <v>-1</v>
      </c>
      <c r="DW36">
        <f t="shared" si="121"/>
        <v>1</v>
      </c>
      <c r="DX36">
        <f t="shared" si="76"/>
        <v>0</v>
      </c>
      <c r="DY36" s="174">
        <v>-4.9857904970799999E-5</v>
      </c>
      <c r="DZ36" s="2">
        <v>10</v>
      </c>
      <c r="EA36">
        <v>60</v>
      </c>
      <c r="EB36" t="str">
        <f t="shared" si="77"/>
        <v>TRUE</v>
      </c>
      <c r="EC36">
        <f>VLOOKUP($A36,'FuturesInfo (3)'!$A$2:$V$80,22)</f>
        <v>0</v>
      </c>
      <c r="ED36" s="96">
        <v>0</v>
      </c>
      <c r="EE36">
        <f t="shared" si="103"/>
        <v>0</v>
      </c>
      <c r="EF36" s="139">
        <f>VLOOKUP($A36,'FuturesInfo (3)'!$A$2:$O$80,15)*EE36</f>
        <v>0</v>
      </c>
      <c r="EG36" s="200">
        <f t="shared" si="78"/>
        <v>0</v>
      </c>
      <c r="EH36" s="200">
        <f t="shared" si="104"/>
        <v>0</v>
      </c>
      <c r="EJ36">
        <f t="shared" si="79"/>
        <v>-1</v>
      </c>
      <c r="EK36">
        <v>-1</v>
      </c>
      <c r="EL36" s="218">
        <v>1</v>
      </c>
      <c r="EM36">
        <f t="shared" si="105"/>
        <v>1</v>
      </c>
      <c r="EN36">
        <v>1</v>
      </c>
      <c r="EO36">
        <f t="shared" si="122"/>
        <v>0</v>
      </c>
      <c r="EP36">
        <f t="shared" si="106"/>
        <v>1</v>
      </c>
      <c r="EQ36">
        <f t="shared" si="80"/>
        <v>1</v>
      </c>
      <c r="ER36" s="174">
        <v>0</v>
      </c>
      <c r="ES36" s="2">
        <v>10</v>
      </c>
      <c r="ET36">
        <v>60</v>
      </c>
      <c r="EU36" t="str">
        <f t="shared" si="81"/>
        <v>TRUE</v>
      </c>
      <c r="EV36">
        <f>VLOOKUP($A36,'FuturesInfo (3)'!$A$2:$V$80,22)</f>
        <v>0</v>
      </c>
      <c r="EW36" s="96">
        <v>0</v>
      </c>
      <c r="EX36">
        <f t="shared" si="107"/>
        <v>0</v>
      </c>
      <c r="EY36" s="139">
        <f>VLOOKUP($A36,'FuturesInfo (3)'!$A$2:$O$80,15)*EX36</f>
        <v>0</v>
      </c>
      <c r="EZ36" s="200">
        <f t="shared" si="82"/>
        <v>0</v>
      </c>
      <c r="FA36" s="200">
        <f t="shared" si="108"/>
        <v>0</v>
      </c>
      <c r="FB36" s="200">
        <f t="shared" si="83"/>
        <v>0</v>
      </c>
      <c r="FD36">
        <f t="shared" si="84"/>
        <v>1</v>
      </c>
      <c r="FE36">
        <v>-1</v>
      </c>
      <c r="FF36" s="218">
        <v>1</v>
      </c>
      <c r="FG36">
        <f t="shared" si="125"/>
        <v>1</v>
      </c>
      <c r="FH36">
        <v>1</v>
      </c>
      <c r="FI36">
        <f t="shared" si="123"/>
        <v>0</v>
      </c>
      <c r="FJ36">
        <f t="shared" si="110"/>
        <v>1</v>
      </c>
      <c r="FK36">
        <f t="shared" si="85"/>
        <v>1</v>
      </c>
      <c r="FL36" s="174">
        <v>0</v>
      </c>
      <c r="FM36" s="2">
        <v>10</v>
      </c>
      <c r="FN36">
        <v>60</v>
      </c>
      <c r="FO36" t="str">
        <f t="shared" si="86"/>
        <v>TRUE</v>
      </c>
      <c r="FP36">
        <f>VLOOKUP($A36,'FuturesInfo (3)'!$A$2:$V$80,22)</f>
        <v>0</v>
      </c>
      <c r="FQ36" s="96">
        <v>0</v>
      </c>
      <c r="FR36">
        <f t="shared" si="111"/>
        <v>0</v>
      </c>
      <c r="FS36" s="139">
        <f>VLOOKUP($A36,'FuturesInfo (3)'!$A$2:$O$80,15)*FR36</f>
        <v>0</v>
      </c>
      <c r="FT36" s="200">
        <f t="shared" si="87"/>
        <v>0</v>
      </c>
      <c r="FU36" s="200">
        <f t="shared" si="112"/>
        <v>0</v>
      </c>
      <c r="FV36" s="200">
        <f t="shared" si="88"/>
        <v>0</v>
      </c>
      <c r="FX36">
        <f t="shared" si="89"/>
        <v>1</v>
      </c>
      <c r="FZ36" s="218">
        <v>1</v>
      </c>
      <c r="GA36">
        <f t="shared" si="126"/>
        <v>1</v>
      </c>
      <c r="GC36">
        <f t="shared" si="124"/>
        <v>1</v>
      </c>
      <c r="GD36">
        <f t="shared" si="114"/>
        <v>0</v>
      </c>
      <c r="GE36">
        <f t="shared" si="90"/>
        <v>0</v>
      </c>
      <c r="GF36" s="174"/>
      <c r="GG36" s="2">
        <v>10</v>
      </c>
      <c r="GH36">
        <v>60</v>
      </c>
      <c r="GI36" t="str">
        <f t="shared" si="91"/>
        <v>FALSE</v>
      </c>
      <c r="GJ36">
        <f>VLOOKUP($A36,'FuturesInfo (3)'!$A$2:$V$80,22)</f>
        <v>0</v>
      </c>
      <c r="GK36" s="96">
        <v>0</v>
      </c>
      <c r="GL36">
        <f t="shared" si="115"/>
        <v>0</v>
      </c>
      <c r="GM36" s="139">
        <f>VLOOKUP($A36,'FuturesInfo (3)'!$A$2:$O$80,15)*GL36</f>
        <v>0</v>
      </c>
      <c r="GN36" s="200">
        <f t="shared" si="92"/>
        <v>0</v>
      </c>
      <c r="GO36" s="200">
        <f t="shared" si="116"/>
        <v>0</v>
      </c>
      <c r="GP36" s="200">
        <f t="shared" si="93"/>
        <v>0</v>
      </c>
    </row>
    <row r="37" spans="1:19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4"/>
        <v>0</v>
      </c>
      <c r="BK37" s="1">
        <v>2.59361322743E-3</v>
      </c>
      <c r="BL37" s="2">
        <v>10</v>
      </c>
      <c r="BM37">
        <v>60</v>
      </c>
      <c r="BN37" t="str">
        <f t="shared" si="118"/>
        <v>TRUE</v>
      </c>
      <c r="BO37">
        <f>VLOOKUP($A37,'FuturesInfo (3)'!$A$2:$V$80,22)</f>
        <v>2</v>
      </c>
      <c r="BP37">
        <f t="shared" si="60"/>
        <v>2</v>
      </c>
      <c r="BQ37" s="139">
        <f>VLOOKUP($A37,'FuturesInfo (3)'!$A$2:$O$80,15)*BP37</f>
        <v>180085.3732</v>
      </c>
      <c r="BR37" s="145">
        <f t="shared" si="95"/>
        <v>-467.07180599818804</v>
      </c>
      <c r="BT37">
        <f t="shared" si="96"/>
        <v>-1</v>
      </c>
      <c r="BU37">
        <v>-1</v>
      </c>
      <c r="BV37">
        <v>-1</v>
      </c>
      <c r="BW37">
        <v>1</v>
      </c>
      <c r="BX37">
        <f t="shared" si="61"/>
        <v>0</v>
      </c>
      <c r="BY37">
        <f t="shared" si="62"/>
        <v>0</v>
      </c>
      <c r="BZ37" s="188">
        <v>1.6168148747E-3</v>
      </c>
      <c r="CA37" s="2">
        <v>10</v>
      </c>
      <c r="CB37">
        <v>60</v>
      </c>
      <c r="CC37" t="str">
        <f t="shared" si="63"/>
        <v>TRUE</v>
      </c>
      <c r="CD37">
        <f>VLOOKUP($A37,'FuturesInfo (3)'!$A$2:$V$80,22)</f>
        <v>2</v>
      </c>
      <c r="CE37">
        <f t="shared" si="64"/>
        <v>2</v>
      </c>
      <c r="CF37">
        <f t="shared" si="64"/>
        <v>2</v>
      </c>
      <c r="CG37" s="139">
        <f>VLOOKUP($A37,'FuturesInfo (3)'!$A$2:$O$80,15)*CE37</f>
        <v>180085.3732</v>
      </c>
      <c r="CH37" s="145">
        <f t="shared" si="65"/>
        <v>-291.16471010566073</v>
      </c>
      <c r="CI37" s="145">
        <f t="shared" si="97"/>
        <v>-291.16471010566073</v>
      </c>
      <c r="CK37">
        <f t="shared" si="66"/>
        <v>-1</v>
      </c>
      <c r="CL37">
        <v>-1</v>
      </c>
      <c r="CM37">
        <v>-1</v>
      </c>
      <c r="CN37">
        <v>1</v>
      </c>
      <c r="CO37">
        <f t="shared" si="119"/>
        <v>0</v>
      </c>
      <c r="CP37">
        <f t="shared" si="67"/>
        <v>0</v>
      </c>
      <c r="CQ37" s="1">
        <v>1.30750605327E-2</v>
      </c>
      <c r="CR37" s="2">
        <v>10</v>
      </c>
      <c r="CS37">
        <v>60</v>
      </c>
      <c r="CT37" t="str">
        <f t="shared" si="68"/>
        <v>TRUE</v>
      </c>
      <c r="CU37">
        <f>VLOOKUP($A37,'FuturesInfo (3)'!$A$2:$V$80,22)</f>
        <v>2</v>
      </c>
      <c r="CV37">
        <f t="shared" si="69"/>
        <v>3</v>
      </c>
      <c r="CW37">
        <f t="shared" si="98"/>
        <v>2</v>
      </c>
      <c r="CX37" s="139">
        <f>VLOOKUP($A37,'FuturesInfo (3)'!$A$2:$O$80,15)*CW37</f>
        <v>180085.3732</v>
      </c>
      <c r="CY37" s="200">
        <f t="shared" si="99"/>
        <v>-2354.6271556438701</v>
      </c>
      <c r="CZ37" s="200">
        <f t="shared" si="100"/>
        <v>-2354.6271556438701</v>
      </c>
      <c r="DB37">
        <f t="shared" si="70"/>
        <v>-1</v>
      </c>
      <c r="DC37">
        <v>1</v>
      </c>
      <c r="DD37">
        <v>-1</v>
      </c>
      <c r="DE37">
        <v>-1</v>
      </c>
      <c r="DF37">
        <f t="shared" si="120"/>
        <v>0</v>
      </c>
      <c r="DG37">
        <f t="shared" si="71"/>
        <v>1</v>
      </c>
      <c r="DH37" s="1">
        <v>-1.2746972593999999E-3</v>
      </c>
      <c r="DI37" s="2">
        <v>10</v>
      </c>
      <c r="DJ37">
        <v>60</v>
      </c>
      <c r="DK37" t="str">
        <f t="shared" si="72"/>
        <v>TRUE</v>
      </c>
      <c r="DL37">
        <f>VLOOKUP($A37,'FuturesInfo (3)'!$A$2:$V$80,22)</f>
        <v>2</v>
      </c>
      <c r="DM37">
        <f t="shared" si="73"/>
        <v>2</v>
      </c>
      <c r="DN37">
        <f t="shared" si="101"/>
        <v>2</v>
      </c>
      <c r="DO37" s="139">
        <f>VLOOKUP($A37,'FuturesInfo (3)'!$A$2:$O$80,15)*DN37</f>
        <v>180085.3732</v>
      </c>
      <c r="DP37" s="200">
        <f t="shared" si="74"/>
        <v>-229.5543316760662</v>
      </c>
      <c r="DQ37" s="200">
        <f t="shared" si="102"/>
        <v>229.5543316760662</v>
      </c>
      <c r="DS37">
        <f t="shared" si="75"/>
        <v>1</v>
      </c>
      <c r="DT37">
        <v>1</v>
      </c>
      <c r="DU37">
        <v>-1</v>
      </c>
      <c r="DV37">
        <v>1</v>
      </c>
      <c r="DW37">
        <f t="shared" si="121"/>
        <v>1</v>
      </c>
      <c r="DX37">
        <f t="shared" si="76"/>
        <v>0</v>
      </c>
      <c r="DY37" s="1">
        <v>3.9087428206800003E-3</v>
      </c>
      <c r="DZ37" s="2">
        <v>10</v>
      </c>
      <c r="EA37">
        <v>60</v>
      </c>
      <c r="EB37" t="str">
        <f t="shared" si="77"/>
        <v>TRUE</v>
      </c>
      <c r="EC37">
        <f>VLOOKUP($A37,'FuturesInfo (3)'!$A$2:$V$80,22)</f>
        <v>2</v>
      </c>
      <c r="ED37" s="96">
        <v>0</v>
      </c>
      <c r="EE37">
        <f t="shared" si="103"/>
        <v>2</v>
      </c>
      <c r="EF37" s="139">
        <f>VLOOKUP($A37,'FuturesInfo (3)'!$A$2:$O$80,15)*EE37</f>
        <v>180085.3732</v>
      </c>
      <c r="EG37" s="200">
        <f t="shared" si="78"/>
        <v>703.90740960497851</v>
      </c>
      <c r="EH37" s="200">
        <f t="shared" si="104"/>
        <v>-703.90740960497851</v>
      </c>
      <c r="EJ37">
        <f t="shared" si="79"/>
        <v>1</v>
      </c>
      <c r="EK37">
        <v>1</v>
      </c>
      <c r="EL37" s="218">
        <v>-1</v>
      </c>
      <c r="EM37">
        <f t="shared" si="105"/>
        <v>-1</v>
      </c>
      <c r="EN37">
        <v>-1</v>
      </c>
      <c r="EO37">
        <f t="shared" si="122"/>
        <v>0</v>
      </c>
      <c r="EP37">
        <f t="shared" si="106"/>
        <v>1</v>
      </c>
      <c r="EQ37">
        <f t="shared" si="80"/>
        <v>1</v>
      </c>
      <c r="ER37" s="1">
        <v>-1.0091378625300001E-2</v>
      </c>
      <c r="ES37" s="2">
        <v>10</v>
      </c>
      <c r="ET37">
        <v>60</v>
      </c>
      <c r="EU37" t="str">
        <f t="shared" si="81"/>
        <v>TRUE</v>
      </c>
      <c r="EV37">
        <f>VLOOKUP($A37,'FuturesInfo (3)'!$A$2:$V$80,22)</f>
        <v>2</v>
      </c>
      <c r="EW37" s="96">
        <v>0</v>
      </c>
      <c r="EX37">
        <f t="shared" si="107"/>
        <v>2</v>
      </c>
      <c r="EY37" s="139">
        <f>VLOOKUP($A37,'FuturesInfo (3)'!$A$2:$O$80,15)*EX37</f>
        <v>180085.3732</v>
      </c>
      <c r="EZ37" s="200">
        <f t="shared" si="82"/>
        <v>-1817.3096858396536</v>
      </c>
      <c r="FA37" s="200">
        <f t="shared" si="108"/>
        <v>1817.3096858396536</v>
      </c>
      <c r="FB37" s="200">
        <f t="shared" si="83"/>
        <v>1817.3096858396536</v>
      </c>
      <c r="FD37">
        <f t="shared" si="84"/>
        <v>-1</v>
      </c>
      <c r="FE37">
        <v>-1</v>
      </c>
      <c r="FF37" s="218">
        <v>-1</v>
      </c>
      <c r="FG37">
        <f t="shared" si="125"/>
        <v>-1</v>
      </c>
      <c r="FH37">
        <v>-1</v>
      </c>
      <c r="FI37">
        <f t="shared" si="123"/>
        <v>1</v>
      </c>
      <c r="FJ37">
        <f t="shared" si="110"/>
        <v>1</v>
      </c>
      <c r="FK37">
        <f t="shared" si="85"/>
        <v>1</v>
      </c>
      <c r="FL37" s="1">
        <v>-1.7498795954400001E-2</v>
      </c>
      <c r="FM37" s="2">
        <v>10</v>
      </c>
      <c r="FN37">
        <v>60</v>
      </c>
      <c r="FO37" t="str">
        <f t="shared" si="86"/>
        <v>TRUE</v>
      </c>
      <c r="FP37">
        <f>VLOOKUP($A37,'FuturesInfo (3)'!$A$2:$V$80,22)</f>
        <v>2</v>
      </c>
      <c r="FQ37" s="96">
        <v>0</v>
      </c>
      <c r="FR37">
        <f t="shared" si="111"/>
        <v>2</v>
      </c>
      <c r="FS37" s="139">
        <f>VLOOKUP($A37,'FuturesInfo (3)'!$A$2:$O$80,15)*FR37</f>
        <v>180085.3732</v>
      </c>
      <c r="FT37" s="200">
        <f t="shared" si="87"/>
        <v>3151.2771999987744</v>
      </c>
      <c r="FU37" s="200">
        <f t="shared" si="112"/>
        <v>3151.2771999987744</v>
      </c>
      <c r="FV37" s="200">
        <f t="shared" si="88"/>
        <v>3151.2771999987744</v>
      </c>
      <c r="FX37">
        <f t="shared" si="89"/>
        <v>-1</v>
      </c>
      <c r="FZ37" s="218">
        <v>-1</v>
      </c>
      <c r="GA37">
        <f t="shared" si="126"/>
        <v>-1</v>
      </c>
      <c r="GC37">
        <f t="shared" si="124"/>
        <v>1</v>
      </c>
      <c r="GD37">
        <f t="shared" si="114"/>
        <v>0</v>
      </c>
      <c r="GE37">
        <f t="shared" si="90"/>
        <v>0</v>
      </c>
      <c r="GF37" s="1"/>
      <c r="GG37" s="2">
        <v>10</v>
      </c>
      <c r="GH37">
        <v>60</v>
      </c>
      <c r="GI37" t="str">
        <f t="shared" si="91"/>
        <v>FALSE</v>
      </c>
      <c r="GJ37">
        <f>VLOOKUP($A37,'FuturesInfo (3)'!$A$2:$V$80,22)</f>
        <v>2</v>
      </c>
      <c r="GK37" s="96">
        <v>0</v>
      </c>
      <c r="GL37">
        <f t="shared" si="115"/>
        <v>2</v>
      </c>
      <c r="GM37" s="139">
        <f>VLOOKUP($A37,'FuturesInfo (3)'!$A$2:$O$80,15)*GL37</f>
        <v>180085.3732</v>
      </c>
      <c r="GN37" s="200">
        <f t="shared" si="92"/>
        <v>0</v>
      </c>
      <c r="GO37" s="200">
        <f t="shared" si="116"/>
        <v>0</v>
      </c>
      <c r="GP37" s="200">
        <f t="shared" si="93"/>
        <v>0</v>
      </c>
    </row>
    <row r="38" spans="1:19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4"/>
        <v>1</v>
      </c>
      <c r="BK38" s="1">
        <v>2.4305274244499999E-3</v>
      </c>
      <c r="BL38" s="2">
        <v>10</v>
      </c>
      <c r="BM38">
        <v>60</v>
      </c>
      <c r="BN38" t="str">
        <f t="shared" si="118"/>
        <v>TRUE</v>
      </c>
      <c r="BO38">
        <f>VLOOKUP($A38,'FuturesInfo (3)'!$A$2:$V$80,22)</f>
        <v>3</v>
      </c>
      <c r="BP38">
        <f t="shared" si="60"/>
        <v>3</v>
      </c>
      <c r="BQ38" s="139">
        <f>VLOOKUP($A38,'FuturesInfo (3)'!$A$2:$O$80,15)*BP38</f>
        <v>541557.10560000001</v>
      </c>
      <c r="BR38" s="145">
        <f t="shared" si="95"/>
        <v>1316.2693970665646</v>
      </c>
      <c r="BT38">
        <f t="shared" si="96"/>
        <v>1</v>
      </c>
      <c r="BU38">
        <v>1</v>
      </c>
      <c r="BV38">
        <v>1</v>
      </c>
      <c r="BW38">
        <v>1</v>
      </c>
      <c r="BX38">
        <f t="shared" si="61"/>
        <v>1</v>
      </c>
      <c r="BY38">
        <f t="shared" si="62"/>
        <v>1</v>
      </c>
      <c r="BZ38" s="188">
        <v>6.0615857108199996E-3</v>
      </c>
      <c r="CA38" s="2">
        <v>10</v>
      </c>
      <c r="CB38">
        <v>60</v>
      </c>
      <c r="CC38" t="str">
        <f t="shared" si="63"/>
        <v>TRUE</v>
      </c>
      <c r="CD38">
        <f>VLOOKUP($A38,'FuturesInfo (3)'!$A$2:$V$80,22)</f>
        <v>3</v>
      </c>
      <c r="CE38">
        <f t="shared" si="64"/>
        <v>3</v>
      </c>
      <c r="CF38">
        <f t="shared" si="64"/>
        <v>3</v>
      </c>
      <c r="CG38" s="139">
        <f>VLOOKUP($A38,'FuturesInfo (3)'!$A$2:$O$80,15)*CE38</f>
        <v>541557.10560000001</v>
      </c>
      <c r="CH38" s="145">
        <f t="shared" si="65"/>
        <v>3282.6948128979975</v>
      </c>
      <c r="CI38" s="145">
        <f t="shared" si="97"/>
        <v>3282.6948128979975</v>
      </c>
      <c r="CK38">
        <f t="shared" si="66"/>
        <v>1</v>
      </c>
      <c r="CL38">
        <v>1</v>
      </c>
      <c r="CM38">
        <v>1</v>
      </c>
      <c r="CN38">
        <v>-1</v>
      </c>
      <c r="CO38">
        <f t="shared" si="119"/>
        <v>0</v>
      </c>
      <c r="CP38">
        <f t="shared" si="67"/>
        <v>0</v>
      </c>
      <c r="CQ38" s="1">
        <v>-4.8200514138800003E-4</v>
      </c>
      <c r="CR38" s="2">
        <v>10</v>
      </c>
      <c r="CS38">
        <v>60</v>
      </c>
      <c r="CT38" t="str">
        <f t="shared" si="68"/>
        <v>TRUE</v>
      </c>
      <c r="CU38">
        <f>VLOOKUP($A38,'FuturesInfo (3)'!$A$2:$V$80,22)</f>
        <v>3</v>
      </c>
      <c r="CV38">
        <f t="shared" si="69"/>
        <v>4</v>
      </c>
      <c r="CW38">
        <f t="shared" si="98"/>
        <v>3</v>
      </c>
      <c r="CX38" s="139">
        <f>VLOOKUP($A38,'FuturesInfo (3)'!$A$2:$O$80,15)*CW38</f>
        <v>541557.10560000001</v>
      </c>
      <c r="CY38" s="200">
        <f t="shared" si="99"/>
        <v>-261.03330925440406</v>
      </c>
      <c r="CZ38" s="200">
        <f t="shared" si="100"/>
        <v>-261.03330925440406</v>
      </c>
      <c r="DB38">
        <f t="shared" si="70"/>
        <v>1</v>
      </c>
      <c r="DC38">
        <v>-1</v>
      </c>
      <c r="DD38">
        <v>1</v>
      </c>
      <c r="DE38">
        <v>1</v>
      </c>
      <c r="DF38">
        <f t="shared" si="120"/>
        <v>0</v>
      </c>
      <c r="DG38">
        <f t="shared" si="71"/>
        <v>1</v>
      </c>
      <c r="DH38" s="1">
        <v>1.84857739913E-3</v>
      </c>
      <c r="DI38" s="2">
        <v>10</v>
      </c>
      <c r="DJ38">
        <v>60</v>
      </c>
      <c r="DK38" t="str">
        <f t="shared" si="72"/>
        <v>TRUE</v>
      </c>
      <c r="DL38">
        <f>VLOOKUP($A38,'FuturesInfo (3)'!$A$2:$V$80,22)</f>
        <v>3</v>
      </c>
      <c r="DM38">
        <f t="shared" si="73"/>
        <v>2</v>
      </c>
      <c r="DN38">
        <f t="shared" si="101"/>
        <v>3</v>
      </c>
      <c r="DO38" s="139">
        <f>VLOOKUP($A38,'FuturesInfo (3)'!$A$2:$O$80,15)*DN38</f>
        <v>541557.10560000001</v>
      </c>
      <c r="DP38" s="200">
        <f t="shared" si="74"/>
        <v>-1001.1102257504187</v>
      </c>
      <c r="DQ38" s="200">
        <f t="shared" si="102"/>
        <v>1001.1102257504187</v>
      </c>
      <c r="DS38">
        <f t="shared" si="75"/>
        <v>-1</v>
      </c>
      <c r="DT38">
        <v>1</v>
      </c>
      <c r="DU38">
        <v>1</v>
      </c>
      <c r="DV38">
        <v>1</v>
      </c>
      <c r="DW38">
        <f t="shared" si="121"/>
        <v>1</v>
      </c>
      <c r="DX38">
        <f t="shared" si="76"/>
        <v>1</v>
      </c>
      <c r="DY38" s="1">
        <v>8.0224628961099995E-4</v>
      </c>
      <c r="DZ38" s="2">
        <v>10</v>
      </c>
      <c r="EA38">
        <v>60</v>
      </c>
      <c r="EB38" t="str">
        <f t="shared" si="77"/>
        <v>TRUE</v>
      </c>
      <c r="EC38">
        <f>VLOOKUP($A38,'FuturesInfo (3)'!$A$2:$V$80,22)</f>
        <v>3</v>
      </c>
      <c r="ED38" s="96">
        <v>0</v>
      </c>
      <c r="EE38">
        <f t="shared" si="103"/>
        <v>3</v>
      </c>
      <c r="EF38" s="139">
        <f>VLOOKUP($A38,'FuturesInfo (3)'!$A$2:$O$80,15)*EE38</f>
        <v>541557.10560000001</v>
      </c>
      <c r="EG38" s="200">
        <f t="shared" si="78"/>
        <v>434.46217858007248</v>
      </c>
      <c r="EH38" s="200">
        <f t="shared" si="104"/>
        <v>434.46217858007248</v>
      </c>
      <c r="EJ38">
        <f t="shared" si="79"/>
        <v>1</v>
      </c>
      <c r="EK38">
        <v>1</v>
      </c>
      <c r="EL38" s="218">
        <v>1</v>
      </c>
      <c r="EM38">
        <f t="shared" si="105"/>
        <v>1</v>
      </c>
      <c r="EN38">
        <v>1</v>
      </c>
      <c r="EO38">
        <f t="shared" si="122"/>
        <v>1</v>
      </c>
      <c r="EP38">
        <f t="shared" si="106"/>
        <v>1</v>
      </c>
      <c r="EQ38">
        <f t="shared" si="80"/>
        <v>1</v>
      </c>
      <c r="ER38" s="1">
        <v>1.0420841683399999E-3</v>
      </c>
      <c r="ES38" s="2">
        <v>10</v>
      </c>
      <c r="ET38">
        <v>60</v>
      </c>
      <c r="EU38" t="str">
        <f t="shared" si="81"/>
        <v>TRUE</v>
      </c>
      <c r="EV38">
        <f>VLOOKUP($A38,'FuturesInfo (3)'!$A$2:$V$80,22)</f>
        <v>3</v>
      </c>
      <c r="EW38" s="96">
        <v>0</v>
      </c>
      <c r="EX38">
        <f t="shared" si="107"/>
        <v>3</v>
      </c>
      <c r="EY38" s="139">
        <f>VLOOKUP($A38,'FuturesInfo (3)'!$A$2:$O$80,15)*EX38</f>
        <v>541557.10560000001</v>
      </c>
      <c r="EZ38" s="200">
        <f t="shared" si="82"/>
        <v>564.34808599779353</v>
      </c>
      <c r="FA38" s="200">
        <f t="shared" si="108"/>
        <v>564.34808599779353</v>
      </c>
      <c r="FB38" s="200">
        <f t="shared" si="83"/>
        <v>564.34808599779353</v>
      </c>
      <c r="FD38">
        <f t="shared" si="84"/>
        <v>1</v>
      </c>
      <c r="FE38">
        <v>1</v>
      </c>
      <c r="FF38" s="218">
        <v>1</v>
      </c>
      <c r="FG38">
        <f t="shared" si="125"/>
        <v>1</v>
      </c>
      <c r="FH38">
        <v>1</v>
      </c>
      <c r="FI38">
        <f t="shared" si="123"/>
        <v>1</v>
      </c>
      <c r="FJ38">
        <f t="shared" si="110"/>
        <v>1</v>
      </c>
      <c r="FK38">
        <f t="shared" si="85"/>
        <v>1</v>
      </c>
      <c r="FL38" s="1">
        <v>1.6015374759800001E-3</v>
      </c>
      <c r="FM38" s="2">
        <v>10</v>
      </c>
      <c r="FN38">
        <v>60</v>
      </c>
      <c r="FO38" t="str">
        <f t="shared" si="86"/>
        <v>TRUE</v>
      </c>
      <c r="FP38">
        <f>VLOOKUP($A38,'FuturesInfo (3)'!$A$2:$V$80,22)</f>
        <v>3</v>
      </c>
      <c r="FQ38" s="96">
        <v>0</v>
      </c>
      <c r="FR38">
        <f t="shared" si="111"/>
        <v>3</v>
      </c>
      <c r="FS38" s="139">
        <f>VLOOKUP($A38,'FuturesInfo (3)'!$A$2:$O$80,15)*FR38</f>
        <v>541557.10560000001</v>
      </c>
      <c r="FT38" s="200">
        <f t="shared" si="87"/>
        <v>867.32400000165842</v>
      </c>
      <c r="FU38" s="200">
        <f t="shared" si="112"/>
        <v>867.32400000165842</v>
      </c>
      <c r="FV38" s="200">
        <f t="shared" si="88"/>
        <v>867.32400000165842</v>
      </c>
      <c r="FX38">
        <f t="shared" si="89"/>
        <v>1</v>
      </c>
      <c r="FZ38" s="218">
        <v>1</v>
      </c>
      <c r="GA38">
        <f t="shared" si="126"/>
        <v>1</v>
      </c>
      <c r="GC38">
        <f t="shared" si="124"/>
        <v>1</v>
      </c>
      <c r="GD38">
        <f t="shared" si="114"/>
        <v>0</v>
      </c>
      <c r="GE38">
        <f t="shared" si="90"/>
        <v>0</v>
      </c>
      <c r="GF38" s="1"/>
      <c r="GG38" s="2">
        <v>10</v>
      </c>
      <c r="GH38">
        <v>60</v>
      </c>
      <c r="GI38" t="str">
        <f t="shared" si="91"/>
        <v>FALSE</v>
      </c>
      <c r="GJ38">
        <f>VLOOKUP($A38,'FuturesInfo (3)'!$A$2:$V$80,22)</f>
        <v>3</v>
      </c>
      <c r="GK38" s="96">
        <v>0</v>
      </c>
      <c r="GL38">
        <f t="shared" si="115"/>
        <v>3</v>
      </c>
      <c r="GM38" s="139">
        <f>VLOOKUP($A38,'FuturesInfo (3)'!$A$2:$O$80,15)*GL38</f>
        <v>541557.10560000001</v>
      </c>
      <c r="GN38" s="200">
        <f t="shared" si="92"/>
        <v>0</v>
      </c>
      <c r="GO38" s="200">
        <f t="shared" si="116"/>
        <v>0</v>
      </c>
      <c r="GP38" s="200">
        <f t="shared" si="93"/>
        <v>0</v>
      </c>
    </row>
    <row r="39" spans="1:19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4"/>
        <v>1</v>
      </c>
      <c r="BK39" s="1">
        <v>2.0116676724999999E-4</v>
      </c>
      <c r="BL39" s="2">
        <v>10</v>
      </c>
      <c r="BM39">
        <v>60</v>
      </c>
      <c r="BN39" t="str">
        <f t="shared" si="118"/>
        <v>TRUE</v>
      </c>
      <c r="BO39">
        <f>VLOOKUP($A39,'FuturesInfo (3)'!$A$2:$V$80,22)</f>
        <v>0</v>
      </c>
      <c r="BP39">
        <f t="shared" si="60"/>
        <v>0</v>
      </c>
      <c r="BQ39" s="139">
        <f>VLOOKUP($A39,'FuturesInfo (3)'!$A$2:$O$80,15)*BP39</f>
        <v>0</v>
      </c>
      <c r="BR39" s="145">
        <f t="shared" si="95"/>
        <v>0</v>
      </c>
      <c r="BT39">
        <f t="shared" si="96"/>
        <v>1</v>
      </c>
      <c r="BU39">
        <v>1</v>
      </c>
      <c r="BV39">
        <v>1</v>
      </c>
      <c r="BW39">
        <v>1</v>
      </c>
      <c r="BX39">
        <f t="shared" si="61"/>
        <v>1</v>
      </c>
      <c r="BY39">
        <f t="shared" si="62"/>
        <v>1</v>
      </c>
      <c r="BZ39" s="188">
        <v>2.0112630732100001E-4</v>
      </c>
      <c r="CA39" s="2">
        <v>10</v>
      </c>
      <c r="CB39">
        <v>60</v>
      </c>
      <c r="CC39" t="str">
        <f t="shared" si="63"/>
        <v>TRUE</v>
      </c>
      <c r="CD39">
        <f>VLOOKUP($A39,'FuturesInfo (3)'!$A$2:$V$80,22)</f>
        <v>0</v>
      </c>
      <c r="CE39">
        <f t="shared" si="64"/>
        <v>0</v>
      </c>
      <c r="CF39">
        <f t="shared" si="64"/>
        <v>0</v>
      </c>
      <c r="CG39" s="139">
        <f>VLOOKUP($A39,'FuturesInfo (3)'!$A$2:$O$80,15)*CE39</f>
        <v>0</v>
      </c>
      <c r="CH39" s="145">
        <f t="shared" si="65"/>
        <v>0</v>
      </c>
      <c r="CI39" s="145">
        <f t="shared" si="97"/>
        <v>0</v>
      </c>
      <c r="CK39">
        <f t="shared" si="66"/>
        <v>1</v>
      </c>
      <c r="CL39">
        <v>1</v>
      </c>
      <c r="CM39">
        <v>1</v>
      </c>
      <c r="CN39">
        <v>1</v>
      </c>
      <c r="CO39">
        <f t="shared" si="119"/>
        <v>1</v>
      </c>
      <c r="CP39">
        <f t="shared" si="67"/>
        <v>1</v>
      </c>
      <c r="CQ39" s="1">
        <v>1.00542931832E-4</v>
      </c>
      <c r="CR39" s="2">
        <v>10</v>
      </c>
      <c r="CS39">
        <v>60</v>
      </c>
      <c r="CT39" t="str">
        <f t="shared" si="68"/>
        <v>TRUE</v>
      </c>
      <c r="CU39">
        <f>VLOOKUP($A39,'FuturesInfo (3)'!$A$2:$V$80,22)</f>
        <v>0</v>
      </c>
      <c r="CV39">
        <f t="shared" si="69"/>
        <v>0</v>
      </c>
      <c r="CW39">
        <f t="shared" si="98"/>
        <v>0</v>
      </c>
      <c r="CX39" s="139">
        <f>VLOOKUP($A39,'FuturesInfo (3)'!$A$2:$O$80,15)*CW39</f>
        <v>0</v>
      </c>
      <c r="CY39" s="200">
        <f t="shared" si="99"/>
        <v>0</v>
      </c>
      <c r="CZ39" s="200">
        <f t="shared" si="100"/>
        <v>0</v>
      </c>
      <c r="DB39">
        <f t="shared" si="70"/>
        <v>1</v>
      </c>
      <c r="DC39">
        <v>1</v>
      </c>
      <c r="DD39">
        <v>1</v>
      </c>
      <c r="DE39">
        <v>1</v>
      </c>
      <c r="DF39">
        <f t="shared" si="120"/>
        <v>1</v>
      </c>
      <c r="DG39">
        <f t="shared" si="71"/>
        <v>1</v>
      </c>
      <c r="DH39" s="1">
        <v>0</v>
      </c>
      <c r="DI39" s="2">
        <v>10</v>
      </c>
      <c r="DJ39">
        <v>60</v>
      </c>
      <c r="DK39" t="str">
        <f t="shared" si="72"/>
        <v>TRUE</v>
      </c>
      <c r="DL39">
        <f>VLOOKUP($A39,'FuturesInfo (3)'!$A$2:$V$80,22)</f>
        <v>0</v>
      </c>
      <c r="DM39">
        <f t="shared" si="73"/>
        <v>0</v>
      </c>
      <c r="DN39">
        <f t="shared" si="101"/>
        <v>0</v>
      </c>
      <c r="DO39" s="139">
        <f>VLOOKUP($A39,'FuturesInfo (3)'!$A$2:$O$80,15)*DN39</f>
        <v>0</v>
      </c>
      <c r="DP39" s="200">
        <f t="shared" si="74"/>
        <v>0</v>
      </c>
      <c r="DQ39" s="200">
        <f t="shared" si="102"/>
        <v>0</v>
      </c>
      <c r="DS39">
        <f t="shared" si="75"/>
        <v>1</v>
      </c>
      <c r="DT39">
        <v>1</v>
      </c>
      <c r="DU39">
        <v>1</v>
      </c>
      <c r="DV39">
        <v>-1</v>
      </c>
      <c r="DW39">
        <f t="shared" si="121"/>
        <v>0</v>
      </c>
      <c r="DX39">
        <f t="shared" si="76"/>
        <v>0</v>
      </c>
      <c r="DY39" s="1">
        <v>-2.0106564793399999E-4</v>
      </c>
      <c r="DZ39" s="2">
        <v>10</v>
      </c>
      <c r="EA39">
        <v>60</v>
      </c>
      <c r="EB39" t="str">
        <f t="shared" si="77"/>
        <v>TRUE</v>
      </c>
      <c r="EC39">
        <f>VLOOKUP($A39,'FuturesInfo (3)'!$A$2:$V$80,22)</f>
        <v>0</v>
      </c>
      <c r="ED39" s="96">
        <v>0</v>
      </c>
      <c r="EE39">
        <f t="shared" si="103"/>
        <v>0</v>
      </c>
      <c r="EF39" s="139">
        <f>VLOOKUP($A39,'FuturesInfo (3)'!$A$2:$O$80,15)*EE39</f>
        <v>0</v>
      </c>
      <c r="EG39" s="200">
        <f t="shared" si="78"/>
        <v>0</v>
      </c>
      <c r="EH39" s="200">
        <f t="shared" si="104"/>
        <v>0</v>
      </c>
      <c r="EJ39">
        <f t="shared" si="79"/>
        <v>1</v>
      </c>
      <c r="EK39">
        <v>-1</v>
      </c>
      <c r="EL39" s="218">
        <v>1</v>
      </c>
      <c r="EM39">
        <f t="shared" si="105"/>
        <v>1</v>
      </c>
      <c r="EN39">
        <v>1</v>
      </c>
      <c r="EO39">
        <f t="shared" si="122"/>
        <v>0</v>
      </c>
      <c r="EP39">
        <f t="shared" si="106"/>
        <v>1</v>
      </c>
      <c r="EQ39">
        <f t="shared" si="80"/>
        <v>1</v>
      </c>
      <c r="ER39" s="1">
        <v>1.0055304173E-4</v>
      </c>
      <c r="ES39" s="2">
        <v>10</v>
      </c>
      <c r="ET39">
        <v>60</v>
      </c>
      <c r="EU39" t="str">
        <f t="shared" si="81"/>
        <v>TRUE</v>
      </c>
      <c r="EV39">
        <f>VLOOKUP($A39,'FuturesInfo (3)'!$A$2:$V$80,22)</f>
        <v>0</v>
      </c>
      <c r="EW39" s="96">
        <v>0</v>
      </c>
      <c r="EX39">
        <f t="shared" si="107"/>
        <v>0</v>
      </c>
      <c r="EY39" s="139">
        <f>VLOOKUP($A39,'FuturesInfo (3)'!$A$2:$O$80,15)*EX39</f>
        <v>0</v>
      </c>
      <c r="EZ39" s="200">
        <f t="shared" si="82"/>
        <v>0</v>
      </c>
      <c r="FA39" s="200">
        <f t="shared" si="108"/>
        <v>0</v>
      </c>
      <c r="FB39" s="200">
        <f t="shared" si="83"/>
        <v>0</v>
      </c>
      <c r="FD39">
        <f t="shared" si="84"/>
        <v>1</v>
      </c>
      <c r="FE39">
        <v>-1</v>
      </c>
      <c r="FF39" s="218">
        <v>1</v>
      </c>
      <c r="FG39">
        <f t="shared" si="125"/>
        <v>1</v>
      </c>
      <c r="FH39">
        <v>-1</v>
      </c>
      <c r="FI39">
        <f t="shared" si="123"/>
        <v>1</v>
      </c>
      <c r="FJ39">
        <f t="shared" si="110"/>
        <v>0</v>
      </c>
      <c r="FK39">
        <f t="shared" si="85"/>
        <v>0</v>
      </c>
      <c r="FL39" s="1">
        <v>-1.00542931832E-4</v>
      </c>
      <c r="FM39" s="2">
        <v>10</v>
      </c>
      <c r="FN39">
        <v>60</v>
      </c>
      <c r="FO39" t="str">
        <f t="shared" si="86"/>
        <v>TRUE</v>
      </c>
      <c r="FP39">
        <f>VLOOKUP($A39,'FuturesInfo (3)'!$A$2:$V$80,22)</f>
        <v>0</v>
      </c>
      <c r="FQ39" s="96">
        <v>0</v>
      </c>
      <c r="FR39">
        <f t="shared" si="111"/>
        <v>0</v>
      </c>
      <c r="FS39" s="139">
        <f>VLOOKUP($A39,'FuturesInfo (3)'!$A$2:$O$80,15)*FR39</f>
        <v>0</v>
      </c>
      <c r="FT39" s="200">
        <f t="shared" si="87"/>
        <v>0</v>
      </c>
      <c r="FU39" s="200">
        <f t="shared" si="112"/>
        <v>0</v>
      </c>
      <c r="FV39" s="200">
        <f t="shared" si="88"/>
        <v>0</v>
      </c>
      <c r="FX39">
        <f t="shared" si="89"/>
        <v>-1</v>
      </c>
      <c r="FZ39" s="218">
        <v>1</v>
      </c>
      <c r="GA39">
        <f t="shared" si="126"/>
        <v>1</v>
      </c>
      <c r="GC39">
        <f t="shared" si="124"/>
        <v>1</v>
      </c>
      <c r="GD39">
        <f t="shared" si="114"/>
        <v>0</v>
      </c>
      <c r="GE39">
        <f t="shared" si="90"/>
        <v>0</v>
      </c>
      <c r="GF39" s="1"/>
      <c r="GG39" s="2">
        <v>10</v>
      </c>
      <c r="GH39">
        <v>60</v>
      </c>
      <c r="GI39" t="str">
        <f t="shared" si="91"/>
        <v>FALSE</v>
      </c>
      <c r="GJ39">
        <f>VLOOKUP($A39,'FuturesInfo (3)'!$A$2:$V$80,22)</f>
        <v>0</v>
      </c>
      <c r="GK39" s="96">
        <v>0</v>
      </c>
      <c r="GL39">
        <f t="shared" si="115"/>
        <v>0</v>
      </c>
      <c r="GM39" s="139">
        <f>VLOOKUP($A39,'FuturesInfo (3)'!$A$2:$O$80,15)*GL39</f>
        <v>0</v>
      </c>
      <c r="GN39" s="200">
        <f t="shared" si="92"/>
        <v>0</v>
      </c>
      <c r="GO39" s="200">
        <f t="shared" si="116"/>
        <v>0</v>
      </c>
      <c r="GP39" s="200">
        <f t="shared" si="93"/>
        <v>0</v>
      </c>
    </row>
    <row r="40" spans="1:19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4"/>
        <v>0</v>
      </c>
      <c r="BK40" s="1">
        <v>1.36754363115E-3</v>
      </c>
      <c r="BL40" s="2">
        <v>10</v>
      </c>
      <c r="BM40">
        <v>60</v>
      </c>
      <c r="BN40" t="str">
        <f t="shared" si="118"/>
        <v>TRUE</v>
      </c>
      <c r="BO40">
        <f>VLOOKUP($A40,'FuturesInfo (3)'!$A$2:$V$80,22)</f>
        <v>7</v>
      </c>
      <c r="BP40">
        <f t="shared" si="60"/>
        <v>7</v>
      </c>
      <c r="BQ40" s="139">
        <f>VLOOKUP($A40,'FuturesInfo (3)'!$A$2:$O$80,15)*BP40</f>
        <v>846562.5</v>
      </c>
      <c r="BR40" s="145">
        <f t="shared" si="95"/>
        <v>-1157.7111552454219</v>
      </c>
      <c r="BT40">
        <f t="shared" si="96"/>
        <v>-1</v>
      </c>
      <c r="BU40">
        <v>1</v>
      </c>
      <c r="BV40">
        <v>1</v>
      </c>
      <c r="BW40">
        <v>1</v>
      </c>
      <c r="BX40">
        <f t="shared" si="61"/>
        <v>1</v>
      </c>
      <c r="BY40">
        <f t="shared" si="62"/>
        <v>1</v>
      </c>
      <c r="BZ40" s="188">
        <v>5.6578006113000004E-3</v>
      </c>
      <c r="CA40" s="2">
        <v>10</v>
      </c>
      <c r="CB40">
        <v>60</v>
      </c>
      <c r="CC40" t="str">
        <f t="shared" si="63"/>
        <v>TRUE</v>
      </c>
      <c r="CD40">
        <f>VLOOKUP($A40,'FuturesInfo (3)'!$A$2:$V$80,22)</f>
        <v>7</v>
      </c>
      <c r="CE40">
        <f t="shared" si="64"/>
        <v>7</v>
      </c>
      <c r="CF40">
        <f t="shared" si="64"/>
        <v>7</v>
      </c>
      <c r="CG40" s="139">
        <f>VLOOKUP($A40,'FuturesInfo (3)'!$A$2:$O$80,15)*CE40</f>
        <v>846562.5</v>
      </c>
      <c r="CH40" s="145">
        <f t="shared" si="65"/>
        <v>4789.6818300036566</v>
      </c>
      <c r="CI40" s="145">
        <f t="shared" si="97"/>
        <v>4789.6818300036566</v>
      </c>
      <c r="CK40">
        <f t="shared" si="66"/>
        <v>1</v>
      </c>
      <c r="CL40">
        <v>-1</v>
      </c>
      <c r="CM40">
        <v>1</v>
      </c>
      <c r="CN40">
        <v>-1</v>
      </c>
      <c r="CO40">
        <f t="shared" si="119"/>
        <v>1</v>
      </c>
      <c r="CP40">
        <f t="shared" si="67"/>
        <v>0</v>
      </c>
      <c r="CQ40" s="1">
        <v>-1.93998965339E-4</v>
      </c>
      <c r="CR40" s="2">
        <v>10</v>
      </c>
      <c r="CS40">
        <v>60</v>
      </c>
      <c r="CT40" t="str">
        <f t="shared" si="68"/>
        <v>TRUE</v>
      </c>
      <c r="CU40">
        <f>VLOOKUP($A40,'FuturesInfo (3)'!$A$2:$V$80,22)</f>
        <v>7</v>
      </c>
      <c r="CV40">
        <f t="shared" si="69"/>
        <v>5</v>
      </c>
      <c r="CW40">
        <f t="shared" si="98"/>
        <v>7</v>
      </c>
      <c r="CX40" s="139">
        <f>VLOOKUP($A40,'FuturesInfo (3)'!$A$2:$O$80,15)*CW40</f>
        <v>846562.5</v>
      </c>
      <c r="CY40" s="200">
        <f t="shared" si="99"/>
        <v>164.2322490947972</v>
      </c>
      <c r="CZ40" s="200">
        <f t="shared" si="100"/>
        <v>-164.2322490947972</v>
      </c>
      <c r="DB40">
        <f t="shared" si="70"/>
        <v>-1</v>
      </c>
      <c r="DC40">
        <v>1</v>
      </c>
      <c r="DD40">
        <v>1</v>
      </c>
      <c r="DE40">
        <v>1</v>
      </c>
      <c r="DF40">
        <f t="shared" si="120"/>
        <v>1</v>
      </c>
      <c r="DG40">
        <f t="shared" si="71"/>
        <v>1</v>
      </c>
      <c r="DH40" s="1">
        <v>5.1743095530699999E-4</v>
      </c>
      <c r="DI40" s="2">
        <v>10</v>
      </c>
      <c r="DJ40">
        <v>60</v>
      </c>
      <c r="DK40" t="str">
        <f t="shared" si="72"/>
        <v>TRUE</v>
      </c>
      <c r="DL40">
        <f>VLOOKUP($A40,'FuturesInfo (3)'!$A$2:$V$80,22)</f>
        <v>7</v>
      </c>
      <c r="DM40">
        <f t="shared" si="73"/>
        <v>9</v>
      </c>
      <c r="DN40">
        <f t="shared" si="101"/>
        <v>7</v>
      </c>
      <c r="DO40" s="139">
        <f>VLOOKUP($A40,'FuturesInfo (3)'!$A$2:$O$80,15)*DN40</f>
        <v>846562.5</v>
      </c>
      <c r="DP40" s="200">
        <f t="shared" si="74"/>
        <v>438.0376431020822</v>
      </c>
      <c r="DQ40" s="200">
        <f t="shared" si="102"/>
        <v>438.0376431020822</v>
      </c>
      <c r="DS40">
        <f t="shared" si="75"/>
        <v>1</v>
      </c>
      <c r="DT40">
        <v>-1</v>
      </c>
      <c r="DU40">
        <v>1</v>
      </c>
      <c r="DV40">
        <v>-1</v>
      </c>
      <c r="DW40">
        <f t="shared" si="121"/>
        <v>1</v>
      </c>
      <c r="DX40">
        <f t="shared" si="76"/>
        <v>0</v>
      </c>
      <c r="DY40" s="1">
        <v>-1.2929083974400001E-4</v>
      </c>
      <c r="DZ40" s="2">
        <v>10</v>
      </c>
      <c r="EA40">
        <v>60</v>
      </c>
      <c r="EB40" t="str">
        <f t="shared" si="77"/>
        <v>TRUE</v>
      </c>
      <c r="EC40">
        <f>VLOOKUP($A40,'FuturesInfo (3)'!$A$2:$V$80,22)</f>
        <v>7</v>
      </c>
      <c r="ED40" s="96">
        <v>0</v>
      </c>
      <c r="EE40">
        <f t="shared" si="103"/>
        <v>7</v>
      </c>
      <c r="EF40" s="139">
        <f>VLOOKUP($A40,'FuturesInfo (3)'!$A$2:$O$80,15)*EE40</f>
        <v>846562.5</v>
      </c>
      <c r="EG40" s="200">
        <f t="shared" si="78"/>
        <v>109.45277652078001</v>
      </c>
      <c r="EH40" s="200">
        <f t="shared" si="104"/>
        <v>-109.45277652078001</v>
      </c>
      <c r="EJ40">
        <f t="shared" si="79"/>
        <v>-1</v>
      </c>
      <c r="EK40">
        <v>-1</v>
      </c>
      <c r="EL40" s="218">
        <v>1</v>
      </c>
      <c r="EM40">
        <f t="shared" si="105"/>
        <v>1</v>
      </c>
      <c r="EN40">
        <v>1</v>
      </c>
      <c r="EO40">
        <f t="shared" si="122"/>
        <v>0</v>
      </c>
      <c r="EP40">
        <f t="shared" si="106"/>
        <v>1</v>
      </c>
      <c r="EQ40">
        <f t="shared" si="80"/>
        <v>1</v>
      </c>
      <c r="ER40" s="1">
        <v>8.4049912717400004E-4</v>
      </c>
      <c r="ES40" s="2">
        <v>10</v>
      </c>
      <c r="ET40">
        <v>60</v>
      </c>
      <c r="EU40" t="str">
        <f t="shared" si="81"/>
        <v>TRUE</v>
      </c>
      <c r="EV40">
        <f>VLOOKUP($A40,'FuturesInfo (3)'!$A$2:$V$80,22)</f>
        <v>7</v>
      </c>
      <c r="EW40" s="96">
        <v>0</v>
      </c>
      <c r="EX40">
        <f t="shared" si="107"/>
        <v>7</v>
      </c>
      <c r="EY40" s="139">
        <f>VLOOKUP($A40,'FuturesInfo (3)'!$A$2:$O$80,15)*EX40</f>
        <v>846562.5</v>
      </c>
      <c r="EZ40" s="200">
        <f t="shared" si="82"/>
        <v>-711.53504234823936</v>
      </c>
      <c r="FA40" s="200">
        <f t="shared" si="108"/>
        <v>711.53504234823936</v>
      </c>
      <c r="FB40" s="200">
        <f t="shared" si="83"/>
        <v>711.53504234823936</v>
      </c>
      <c r="FD40">
        <f t="shared" si="84"/>
        <v>1</v>
      </c>
      <c r="FE40">
        <v>1</v>
      </c>
      <c r="FF40" s="218">
        <v>1</v>
      </c>
      <c r="FG40">
        <f t="shared" si="125"/>
        <v>1</v>
      </c>
      <c r="FH40">
        <v>1</v>
      </c>
      <c r="FI40">
        <f t="shared" si="123"/>
        <v>1</v>
      </c>
      <c r="FJ40">
        <f t="shared" si="110"/>
        <v>1</v>
      </c>
      <c r="FK40">
        <f t="shared" si="85"/>
        <v>1</v>
      </c>
      <c r="FL40" s="1">
        <v>2.19638242894E-3</v>
      </c>
      <c r="FM40" s="2">
        <v>10</v>
      </c>
      <c r="FN40">
        <v>60</v>
      </c>
      <c r="FO40" t="str">
        <f t="shared" si="86"/>
        <v>TRUE</v>
      </c>
      <c r="FP40">
        <f>VLOOKUP($A40,'FuturesInfo (3)'!$A$2:$V$80,22)</f>
        <v>7</v>
      </c>
      <c r="FQ40" s="96">
        <v>0</v>
      </c>
      <c r="FR40">
        <f t="shared" si="111"/>
        <v>7</v>
      </c>
      <c r="FS40" s="139">
        <f>VLOOKUP($A40,'FuturesInfo (3)'!$A$2:$O$80,15)*FR40</f>
        <v>846562.5</v>
      </c>
      <c r="FT40" s="200">
        <f t="shared" si="87"/>
        <v>1859.3749999995189</v>
      </c>
      <c r="FU40" s="200">
        <f t="shared" si="112"/>
        <v>1859.3749999995189</v>
      </c>
      <c r="FV40" s="200">
        <f t="shared" si="88"/>
        <v>1859.3749999995189</v>
      </c>
      <c r="FX40">
        <f t="shared" si="89"/>
        <v>1</v>
      </c>
      <c r="FZ40" s="218">
        <v>1</v>
      </c>
      <c r="GA40">
        <f t="shared" si="126"/>
        <v>1</v>
      </c>
      <c r="GC40">
        <f t="shared" si="124"/>
        <v>1</v>
      </c>
      <c r="GD40">
        <f t="shared" si="114"/>
        <v>0</v>
      </c>
      <c r="GE40">
        <f t="shared" si="90"/>
        <v>0</v>
      </c>
      <c r="GF40" s="1"/>
      <c r="GG40" s="2">
        <v>10</v>
      </c>
      <c r="GH40">
        <v>60</v>
      </c>
      <c r="GI40" t="str">
        <f t="shared" si="91"/>
        <v>FALSE</v>
      </c>
      <c r="GJ40">
        <f>VLOOKUP($A40,'FuturesInfo (3)'!$A$2:$V$80,22)</f>
        <v>7</v>
      </c>
      <c r="GK40" s="96">
        <v>0</v>
      </c>
      <c r="GL40">
        <f t="shared" si="115"/>
        <v>7</v>
      </c>
      <c r="GM40" s="139">
        <f>VLOOKUP($A40,'FuturesInfo (3)'!$A$2:$O$80,15)*GL40</f>
        <v>846562.5</v>
      </c>
      <c r="GN40" s="200">
        <f t="shared" si="92"/>
        <v>0</v>
      </c>
      <c r="GO40" s="200">
        <f t="shared" si="116"/>
        <v>0</v>
      </c>
      <c r="GP40" s="200">
        <f t="shared" si="93"/>
        <v>0</v>
      </c>
    </row>
    <row r="41" spans="1:19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4"/>
        <v>1</v>
      </c>
      <c r="BK41" s="1">
        <v>-1.7288219313400001E-3</v>
      </c>
      <c r="BL41" s="2">
        <v>10</v>
      </c>
      <c r="BM41">
        <v>60</v>
      </c>
      <c r="BN41" t="str">
        <f t="shared" si="118"/>
        <v>TRUE</v>
      </c>
      <c r="BO41">
        <f>VLOOKUP($A41,'FuturesInfo (3)'!$A$2:$V$80,22)</f>
        <v>1</v>
      </c>
      <c r="BP41">
        <f t="shared" ref="BP41:BP83" si="140">BO41</f>
        <v>1</v>
      </c>
      <c r="BQ41" s="139">
        <f>VLOOKUP($A41,'FuturesInfo (3)'!$A$2:$O$80,15)*BP41</f>
        <v>127270</v>
      </c>
      <c r="BR41" s="145">
        <f t="shared" si="95"/>
        <v>220.02716720164182</v>
      </c>
      <c r="BT41">
        <f t="shared" si="96"/>
        <v>-1</v>
      </c>
      <c r="BU41">
        <v>-1</v>
      </c>
      <c r="BV41">
        <v>1</v>
      </c>
      <c r="BW41">
        <v>1</v>
      </c>
      <c r="BX41">
        <f t="shared" si="61"/>
        <v>0</v>
      </c>
      <c r="BY41">
        <f t="shared" si="62"/>
        <v>1</v>
      </c>
      <c r="BZ41" s="188">
        <v>2.49876298862E-2</v>
      </c>
      <c r="CA41" s="2">
        <v>10</v>
      </c>
      <c r="CB41">
        <v>60</v>
      </c>
      <c r="CC41" t="str">
        <f t="shared" si="63"/>
        <v>TRUE</v>
      </c>
      <c r="CD41">
        <f>VLOOKUP($A41,'FuturesInfo (3)'!$A$2:$V$80,22)</f>
        <v>1</v>
      </c>
      <c r="CE41">
        <f t="shared" si="64"/>
        <v>1</v>
      </c>
      <c r="CF41">
        <f t="shared" si="64"/>
        <v>1</v>
      </c>
      <c r="CG41" s="139">
        <f>VLOOKUP($A41,'FuturesInfo (3)'!$A$2:$O$80,15)*CE41</f>
        <v>127270</v>
      </c>
      <c r="CH41" s="145">
        <f t="shared" si="65"/>
        <v>-3180.1756556166738</v>
      </c>
      <c r="CI41" s="145">
        <f t="shared" si="97"/>
        <v>3180.1756556166738</v>
      </c>
      <c r="CK41">
        <f t="shared" si="66"/>
        <v>-1</v>
      </c>
      <c r="CL41">
        <v>1</v>
      </c>
      <c r="CM41">
        <v>1</v>
      </c>
      <c r="CN41">
        <v>1</v>
      </c>
      <c r="CO41">
        <f t="shared" si="119"/>
        <v>1</v>
      </c>
      <c r="CP41">
        <f t="shared" si="67"/>
        <v>1</v>
      </c>
      <c r="CQ41" s="1">
        <v>3.6205648081100001E-3</v>
      </c>
      <c r="CR41" s="2">
        <v>10</v>
      </c>
      <c r="CS41">
        <v>60</v>
      </c>
      <c r="CT41" t="str">
        <f t="shared" si="68"/>
        <v>TRUE</v>
      </c>
      <c r="CU41">
        <f>VLOOKUP($A41,'FuturesInfo (3)'!$A$2:$V$80,22)</f>
        <v>1</v>
      </c>
      <c r="CV41">
        <f t="shared" si="69"/>
        <v>1</v>
      </c>
      <c r="CW41">
        <f t="shared" si="98"/>
        <v>1</v>
      </c>
      <c r="CX41" s="139">
        <f>VLOOKUP($A41,'FuturesInfo (3)'!$A$2:$O$80,15)*CW41</f>
        <v>127270</v>
      </c>
      <c r="CY41" s="200">
        <f t="shared" si="99"/>
        <v>460.7892831281597</v>
      </c>
      <c r="CZ41" s="200">
        <f t="shared" si="100"/>
        <v>460.7892831281597</v>
      </c>
      <c r="DB41">
        <f t="shared" si="70"/>
        <v>1</v>
      </c>
      <c r="DC41">
        <v>1</v>
      </c>
      <c r="DD41">
        <v>1</v>
      </c>
      <c r="DE41">
        <v>-1</v>
      </c>
      <c r="DF41">
        <f t="shared" si="120"/>
        <v>0</v>
      </c>
      <c r="DG41">
        <f t="shared" si="71"/>
        <v>0</v>
      </c>
      <c r="DH41" s="1">
        <v>-3.2066698733399998E-4</v>
      </c>
      <c r="DI41" s="2">
        <v>10</v>
      </c>
      <c r="DJ41">
        <v>60</v>
      </c>
      <c r="DK41" t="str">
        <f t="shared" si="72"/>
        <v>TRUE</v>
      </c>
      <c r="DL41">
        <f>VLOOKUP($A41,'FuturesInfo (3)'!$A$2:$V$80,22)</f>
        <v>1</v>
      </c>
      <c r="DM41">
        <f t="shared" si="73"/>
        <v>1</v>
      </c>
      <c r="DN41">
        <f t="shared" si="101"/>
        <v>1</v>
      </c>
      <c r="DO41" s="139">
        <f>VLOOKUP($A41,'FuturesInfo (3)'!$A$2:$O$80,15)*DN41</f>
        <v>127270</v>
      </c>
      <c r="DP41" s="200">
        <f t="shared" si="74"/>
        <v>-40.811287477998178</v>
      </c>
      <c r="DQ41" s="200">
        <f t="shared" si="102"/>
        <v>-40.811287477998178</v>
      </c>
      <c r="DS41">
        <f t="shared" si="75"/>
        <v>1</v>
      </c>
      <c r="DT41">
        <v>-1</v>
      </c>
      <c r="DU41">
        <v>1</v>
      </c>
      <c r="DV41">
        <v>1</v>
      </c>
      <c r="DW41">
        <f t="shared" si="121"/>
        <v>0</v>
      </c>
      <c r="DX41">
        <f t="shared" si="76"/>
        <v>1</v>
      </c>
      <c r="DY41" s="1">
        <v>1.2269446672000001E-2</v>
      </c>
      <c r="DZ41" s="2">
        <v>10</v>
      </c>
      <c r="EA41">
        <v>60</v>
      </c>
      <c r="EB41" t="str">
        <f t="shared" si="77"/>
        <v>TRUE</v>
      </c>
      <c r="EC41">
        <f>VLOOKUP($A41,'FuturesInfo (3)'!$A$2:$V$80,22)</f>
        <v>1</v>
      </c>
      <c r="ED41" s="96">
        <v>0</v>
      </c>
      <c r="EE41">
        <f t="shared" si="103"/>
        <v>1</v>
      </c>
      <c r="EF41" s="139">
        <f>VLOOKUP($A41,'FuturesInfo (3)'!$A$2:$O$80,15)*EE41</f>
        <v>127270</v>
      </c>
      <c r="EG41" s="200">
        <f t="shared" si="78"/>
        <v>-1561.5324779454402</v>
      </c>
      <c r="EH41" s="200">
        <f t="shared" si="104"/>
        <v>1561.5324779454402</v>
      </c>
      <c r="EJ41">
        <f t="shared" si="79"/>
        <v>-1</v>
      </c>
      <c r="EK41">
        <v>1</v>
      </c>
      <c r="EL41" s="218">
        <v>1</v>
      </c>
      <c r="EM41">
        <f t="shared" si="105"/>
        <v>-1</v>
      </c>
      <c r="EN41">
        <v>1</v>
      </c>
      <c r="EO41">
        <f t="shared" si="122"/>
        <v>1</v>
      </c>
      <c r="EP41">
        <f t="shared" si="106"/>
        <v>1</v>
      </c>
      <c r="EQ41">
        <f t="shared" si="80"/>
        <v>0</v>
      </c>
      <c r="ER41" s="1">
        <v>8.2389289392399995E-3</v>
      </c>
      <c r="ES41" s="2">
        <v>10</v>
      </c>
      <c r="ET41">
        <v>60</v>
      </c>
      <c r="EU41" t="str">
        <f t="shared" si="81"/>
        <v>TRUE</v>
      </c>
      <c r="EV41">
        <f>VLOOKUP($A41,'FuturesInfo (3)'!$A$2:$V$80,22)</f>
        <v>1</v>
      </c>
      <c r="EW41" s="96">
        <v>0</v>
      </c>
      <c r="EX41">
        <f t="shared" si="107"/>
        <v>1</v>
      </c>
      <c r="EY41" s="139">
        <f>VLOOKUP($A41,'FuturesInfo (3)'!$A$2:$O$80,15)*EX41</f>
        <v>127270</v>
      </c>
      <c r="EZ41" s="200">
        <f t="shared" si="82"/>
        <v>1048.5684860970748</v>
      </c>
      <c r="FA41" s="200">
        <f t="shared" si="108"/>
        <v>1048.5684860970748</v>
      </c>
      <c r="FB41" s="200">
        <f t="shared" si="83"/>
        <v>-1048.5684860970748</v>
      </c>
      <c r="FD41">
        <f t="shared" si="84"/>
        <v>1</v>
      </c>
      <c r="FE41">
        <v>-1</v>
      </c>
      <c r="FF41" s="218">
        <v>1</v>
      </c>
      <c r="FG41">
        <f t="shared" si="125"/>
        <v>1</v>
      </c>
      <c r="FH41">
        <v>1</v>
      </c>
      <c r="FI41">
        <f t="shared" si="123"/>
        <v>0</v>
      </c>
      <c r="FJ41">
        <f t="shared" si="110"/>
        <v>1</v>
      </c>
      <c r="FK41">
        <f t="shared" si="85"/>
        <v>1</v>
      </c>
      <c r="FL41" s="1">
        <v>2.51433959299E-3</v>
      </c>
      <c r="FM41" s="2">
        <v>10</v>
      </c>
      <c r="FN41">
        <v>60</v>
      </c>
      <c r="FO41" t="str">
        <f t="shared" si="86"/>
        <v>TRUE</v>
      </c>
      <c r="FP41">
        <f>VLOOKUP($A41,'FuturesInfo (3)'!$A$2:$V$80,22)</f>
        <v>1</v>
      </c>
      <c r="FQ41" s="96">
        <v>0</v>
      </c>
      <c r="FR41">
        <f t="shared" si="111"/>
        <v>1</v>
      </c>
      <c r="FS41" s="139">
        <f>VLOOKUP($A41,'FuturesInfo (3)'!$A$2:$O$80,15)*FR41</f>
        <v>127270</v>
      </c>
      <c r="FT41" s="200">
        <f t="shared" si="87"/>
        <v>-319.99999999983731</v>
      </c>
      <c r="FU41" s="200">
        <f t="shared" si="112"/>
        <v>319.99999999983731</v>
      </c>
      <c r="FV41" s="200">
        <f t="shared" si="88"/>
        <v>319.99999999983731</v>
      </c>
      <c r="FX41">
        <f t="shared" si="89"/>
        <v>1</v>
      </c>
      <c r="FZ41" s="218">
        <v>1</v>
      </c>
      <c r="GA41">
        <f t="shared" si="126"/>
        <v>1</v>
      </c>
      <c r="GC41">
        <f t="shared" si="124"/>
        <v>1</v>
      </c>
      <c r="GD41">
        <f t="shared" si="114"/>
        <v>0</v>
      </c>
      <c r="GE41">
        <f t="shared" si="90"/>
        <v>0</v>
      </c>
      <c r="GF41" s="1"/>
      <c r="GG41" s="2">
        <v>10</v>
      </c>
      <c r="GH41">
        <v>60</v>
      </c>
      <c r="GI41" t="str">
        <f t="shared" si="91"/>
        <v>FALSE</v>
      </c>
      <c r="GJ41">
        <f>VLOOKUP($A41,'FuturesInfo (3)'!$A$2:$V$80,22)</f>
        <v>1</v>
      </c>
      <c r="GK41" s="96">
        <v>0</v>
      </c>
      <c r="GL41">
        <f t="shared" si="115"/>
        <v>1</v>
      </c>
      <c r="GM41" s="139">
        <f>VLOOKUP($A41,'FuturesInfo (3)'!$A$2:$O$80,15)*GL41</f>
        <v>127270</v>
      </c>
      <c r="GN41" s="200">
        <f t="shared" si="92"/>
        <v>0</v>
      </c>
      <c r="GO41" s="200">
        <f t="shared" si="116"/>
        <v>0</v>
      </c>
      <c r="GP41" s="200">
        <f t="shared" si="93"/>
        <v>0</v>
      </c>
    </row>
    <row r="42" spans="1:19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4"/>
        <v>0</v>
      </c>
      <c r="BK42" s="1">
        <v>-3.5348179568800003E-4</v>
      </c>
      <c r="BL42" s="2">
        <v>10</v>
      </c>
      <c r="BM42">
        <v>60</v>
      </c>
      <c r="BN42" t="str">
        <f t="shared" si="118"/>
        <v>TRUE</v>
      </c>
      <c r="BO42">
        <f>VLOOKUP($A42,'FuturesInfo (3)'!$A$2:$V$80,22)</f>
        <v>2</v>
      </c>
      <c r="BP42">
        <f t="shared" si="140"/>
        <v>2</v>
      </c>
      <c r="BQ42" s="139">
        <f>VLOOKUP($A42,'FuturesInfo (3)'!$A$2:$O$80,15)*BP42</f>
        <v>113230.37323037324</v>
      </c>
      <c r="BR42" s="145">
        <f t="shared" si="95"/>
        <v>-40.024875655894782</v>
      </c>
      <c r="BT42">
        <f t="shared" si="96"/>
        <v>1</v>
      </c>
      <c r="BU42">
        <v>1</v>
      </c>
      <c r="BV42">
        <v>-1</v>
      </c>
      <c r="BW42">
        <v>1</v>
      </c>
      <c r="BX42">
        <f t="shared" si="61"/>
        <v>1</v>
      </c>
      <c r="BY42">
        <f t="shared" si="62"/>
        <v>0</v>
      </c>
      <c r="BZ42" s="188">
        <v>9.5473833097600002E-3</v>
      </c>
      <c r="CA42" s="2">
        <v>10</v>
      </c>
      <c r="CB42">
        <v>60</v>
      </c>
      <c r="CC42" t="str">
        <f t="shared" si="63"/>
        <v>TRUE</v>
      </c>
      <c r="CD42">
        <f>VLOOKUP($A42,'FuturesInfo (3)'!$A$2:$V$80,22)</f>
        <v>2</v>
      </c>
      <c r="CE42">
        <f t="shared" si="64"/>
        <v>2</v>
      </c>
      <c r="CF42">
        <f t="shared" si="64"/>
        <v>2</v>
      </c>
      <c r="CG42" s="139">
        <f>VLOOKUP($A42,'FuturesInfo (3)'!$A$2:$O$80,15)*CE42</f>
        <v>113230.37323037324</v>
      </c>
      <c r="CH42" s="145">
        <f t="shared" si="65"/>
        <v>1081.053775537561</v>
      </c>
      <c r="CI42" s="145">
        <f t="shared" si="97"/>
        <v>-1081.053775537561</v>
      </c>
      <c r="CK42">
        <f t="shared" si="66"/>
        <v>1</v>
      </c>
      <c r="CL42">
        <v>1</v>
      </c>
      <c r="CM42">
        <v>-1</v>
      </c>
      <c r="CN42">
        <v>1</v>
      </c>
      <c r="CO42">
        <f t="shared" si="119"/>
        <v>1</v>
      </c>
      <c r="CP42">
        <f t="shared" si="67"/>
        <v>0</v>
      </c>
      <c r="CQ42" s="1">
        <v>6.4214827787500003E-3</v>
      </c>
      <c r="CR42" s="2">
        <v>10</v>
      </c>
      <c r="CS42">
        <v>60</v>
      </c>
      <c r="CT42" t="str">
        <f t="shared" si="68"/>
        <v>TRUE</v>
      </c>
      <c r="CU42">
        <f>VLOOKUP($A42,'FuturesInfo (3)'!$A$2:$V$80,22)</f>
        <v>2</v>
      </c>
      <c r="CV42">
        <f t="shared" si="69"/>
        <v>2</v>
      </c>
      <c r="CW42">
        <f t="shared" si="98"/>
        <v>2</v>
      </c>
      <c r="CX42" s="139">
        <f>VLOOKUP($A42,'FuturesInfo (3)'!$A$2:$O$80,15)*CW42</f>
        <v>113230.37323037324</v>
      </c>
      <c r="CY42" s="200">
        <f t="shared" si="99"/>
        <v>727.10689173027674</v>
      </c>
      <c r="CZ42" s="200">
        <f t="shared" si="100"/>
        <v>-727.10689173027674</v>
      </c>
      <c r="DB42">
        <f t="shared" si="70"/>
        <v>1</v>
      </c>
      <c r="DC42">
        <v>1</v>
      </c>
      <c r="DD42">
        <v>-1</v>
      </c>
      <c r="DE42">
        <v>1</v>
      </c>
      <c r="DF42">
        <f t="shared" si="120"/>
        <v>1</v>
      </c>
      <c r="DG42">
        <f t="shared" si="71"/>
        <v>0</v>
      </c>
      <c r="DH42" s="1">
        <v>1.99535962877E-2</v>
      </c>
      <c r="DI42" s="2">
        <v>10</v>
      </c>
      <c r="DJ42">
        <v>60</v>
      </c>
      <c r="DK42" t="str">
        <f t="shared" si="72"/>
        <v>TRUE</v>
      </c>
      <c r="DL42">
        <f>VLOOKUP($A42,'FuturesInfo (3)'!$A$2:$V$80,22)</f>
        <v>2</v>
      </c>
      <c r="DM42">
        <f t="shared" si="73"/>
        <v>2</v>
      </c>
      <c r="DN42">
        <f t="shared" si="101"/>
        <v>2</v>
      </c>
      <c r="DO42" s="139">
        <f>VLOOKUP($A42,'FuturesInfo (3)'!$A$2:$O$80,15)*DN42</f>
        <v>113230.37323037324</v>
      </c>
      <c r="DP42" s="200">
        <f t="shared" si="74"/>
        <v>2259.353154944461</v>
      </c>
      <c r="DQ42" s="200">
        <f t="shared" si="102"/>
        <v>-2259.353154944461</v>
      </c>
      <c r="DS42">
        <f t="shared" si="75"/>
        <v>1</v>
      </c>
      <c r="DT42">
        <v>1</v>
      </c>
      <c r="DU42">
        <v>-1</v>
      </c>
      <c r="DV42">
        <v>1</v>
      </c>
      <c r="DW42">
        <f t="shared" si="121"/>
        <v>1</v>
      </c>
      <c r="DX42">
        <f t="shared" si="76"/>
        <v>0</v>
      </c>
      <c r="DY42" s="1">
        <v>6.8243858052799997E-4</v>
      </c>
      <c r="DZ42" s="2">
        <v>10</v>
      </c>
      <c r="EA42">
        <v>60</v>
      </c>
      <c r="EB42" t="str">
        <f t="shared" si="77"/>
        <v>TRUE</v>
      </c>
      <c r="EC42">
        <f>VLOOKUP($A42,'FuturesInfo (3)'!$A$2:$V$80,22)</f>
        <v>2</v>
      </c>
      <c r="ED42" s="96">
        <v>0</v>
      </c>
      <c r="EE42">
        <f t="shared" si="103"/>
        <v>2</v>
      </c>
      <c r="EF42" s="139">
        <f>VLOOKUP($A42,'FuturesInfo (3)'!$A$2:$O$80,15)*EE42</f>
        <v>113230.37323037324</v>
      </c>
      <c r="EG42" s="200">
        <f t="shared" si="78"/>
        <v>77.272775179991555</v>
      </c>
      <c r="EH42" s="200">
        <f t="shared" si="104"/>
        <v>-77.272775179991555</v>
      </c>
      <c r="EJ42">
        <f t="shared" si="79"/>
        <v>1</v>
      </c>
      <c r="EK42">
        <v>1</v>
      </c>
      <c r="EL42" s="218">
        <v>-1</v>
      </c>
      <c r="EM42">
        <f t="shared" si="105"/>
        <v>-1</v>
      </c>
      <c r="EN42">
        <v>0</v>
      </c>
      <c r="EO42">
        <f t="shared" si="122"/>
        <v>0</v>
      </c>
      <c r="EP42">
        <f t="shared" si="106"/>
        <v>0</v>
      </c>
      <c r="EQ42">
        <f t="shared" si="80"/>
        <v>0</v>
      </c>
      <c r="ER42" s="1">
        <v>0</v>
      </c>
      <c r="ES42" s="2">
        <v>10</v>
      </c>
      <c r="ET42">
        <v>60</v>
      </c>
      <c r="EU42" t="str">
        <f t="shared" si="81"/>
        <v>TRUE</v>
      </c>
      <c r="EV42">
        <f>VLOOKUP($A42,'FuturesInfo (3)'!$A$2:$V$80,22)</f>
        <v>2</v>
      </c>
      <c r="EW42" s="96">
        <v>0</v>
      </c>
      <c r="EX42">
        <f t="shared" si="107"/>
        <v>2</v>
      </c>
      <c r="EY42" s="139">
        <f>VLOOKUP($A42,'FuturesInfo (3)'!$A$2:$O$80,15)*EX42</f>
        <v>113230.37323037324</v>
      </c>
      <c r="EZ42" s="200">
        <f t="shared" si="82"/>
        <v>0</v>
      </c>
      <c r="FA42" s="200">
        <f t="shared" si="108"/>
        <v>0</v>
      </c>
      <c r="FB42" s="200">
        <f t="shared" si="83"/>
        <v>0</v>
      </c>
      <c r="FD42">
        <f t="shared" si="84"/>
        <v>0</v>
      </c>
      <c r="FE42">
        <v>1</v>
      </c>
      <c r="FF42" s="218">
        <v>-1</v>
      </c>
      <c r="FG42">
        <f t="shared" si="125"/>
        <v>-1</v>
      </c>
      <c r="FI42">
        <f t="shared" si="123"/>
        <v>0</v>
      </c>
      <c r="FJ42">
        <f t="shared" si="110"/>
        <v>0</v>
      </c>
      <c r="FK42">
        <f t="shared" si="85"/>
        <v>0</v>
      </c>
      <c r="FL42" s="1">
        <v>-2.5460331893599999E-2</v>
      </c>
      <c r="FM42" s="2">
        <v>10</v>
      </c>
      <c r="FN42">
        <v>60</v>
      </c>
      <c r="FO42" t="str">
        <f t="shared" si="86"/>
        <v>TRUE</v>
      </c>
      <c r="FP42">
        <f>VLOOKUP($A42,'FuturesInfo (3)'!$A$2:$V$80,22)</f>
        <v>2</v>
      </c>
      <c r="FQ42" s="96">
        <v>0</v>
      </c>
      <c r="FR42">
        <f t="shared" si="111"/>
        <v>2</v>
      </c>
      <c r="FS42" s="139">
        <f>VLOOKUP($A42,'FuturesInfo (3)'!$A$2:$O$80,15)*FR42</f>
        <v>113230.37323037324</v>
      </c>
      <c r="FT42" s="200">
        <f t="shared" si="87"/>
        <v>-2882.8828828815035</v>
      </c>
      <c r="FU42" s="200">
        <f t="shared" si="112"/>
        <v>-2882.8828828815035</v>
      </c>
      <c r="FV42" s="200">
        <f t="shared" si="88"/>
        <v>-2882.8828828815035</v>
      </c>
      <c r="FX42">
        <f t="shared" si="89"/>
        <v>0</v>
      </c>
      <c r="FZ42" s="218">
        <v>-1</v>
      </c>
      <c r="GA42">
        <f t="shared" si="126"/>
        <v>-1</v>
      </c>
      <c r="GC42">
        <f t="shared" si="124"/>
        <v>1</v>
      </c>
      <c r="GD42">
        <f t="shared" si="114"/>
        <v>0</v>
      </c>
      <c r="GE42">
        <f t="shared" si="90"/>
        <v>0</v>
      </c>
      <c r="GF42" s="1"/>
      <c r="GG42" s="2">
        <v>10</v>
      </c>
      <c r="GH42">
        <v>60</v>
      </c>
      <c r="GI42" t="str">
        <f t="shared" si="91"/>
        <v>FALSE</v>
      </c>
      <c r="GJ42">
        <f>VLOOKUP($A42,'FuturesInfo (3)'!$A$2:$V$80,22)</f>
        <v>2</v>
      </c>
      <c r="GK42" s="96">
        <v>0</v>
      </c>
      <c r="GL42">
        <f t="shared" si="115"/>
        <v>2</v>
      </c>
      <c r="GM42" s="139">
        <f>VLOOKUP($A42,'FuturesInfo (3)'!$A$2:$O$80,15)*GL42</f>
        <v>113230.37323037324</v>
      </c>
      <c r="GN42" s="200">
        <f t="shared" si="92"/>
        <v>0</v>
      </c>
      <c r="GO42" s="200">
        <f t="shared" si="116"/>
        <v>0</v>
      </c>
      <c r="GP42" s="200">
        <f t="shared" si="93"/>
        <v>0</v>
      </c>
    </row>
    <row r="43" spans="1:19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4"/>
        <v>1</v>
      </c>
      <c r="BK43" s="1">
        <v>-1.44717800289E-3</v>
      </c>
      <c r="BL43" s="2">
        <v>10</v>
      </c>
      <c r="BM43">
        <v>60</v>
      </c>
      <c r="BN43" t="str">
        <f t="shared" si="118"/>
        <v>TRUE</v>
      </c>
      <c r="BO43">
        <f>VLOOKUP($A43,'FuturesInfo (3)'!$A$2:$V$80,22)</f>
        <v>2</v>
      </c>
      <c r="BP43">
        <f t="shared" si="140"/>
        <v>2</v>
      </c>
      <c r="BQ43" s="139">
        <f>VLOOKUP($A43,'FuturesInfo (3)'!$A$2:$O$80,15)*BP43</f>
        <v>101950</v>
      </c>
      <c r="BR43" s="145">
        <f t="shared" si="95"/>
        <v>147.53979739463551</v>
      </c>
      <c r="BT43">
        <f t="shared" si="96"/>
        <v>-1</v>
      </c>
      <c r="BU43">
        <v>-1</v>
      </c>
      <c r="BV43">
        <v>1</v>
      </c>
      <c r="BW43">
        <v>1</v>
      </c>
      <c r="BX43">
        <f t="shared" si="61"/>
        <v>0</v>
      </c>
      <c r="BY43">
        <f t="shared" si="62"/>
        <v>1</v>
      </c>
      <c r="BZ43" s="188">
        <v>2.0772946859899999E-2</v>
      </c>
      <c r="CA43" s="2">
        <v>10</v>
      </c>
      <c r="CB43">
        <v>60</v>
      </c>
      <c r="CC43" t="str">
        <f t="shared" si="63"/>
        <v>TRUE</v>
      </c>
      <c r="CD43">
        <f>VLOOKUP($A43,'FuturesInfo (3)'!$A$2:$V$80,22)</f>
        <v>2</v>
      </c>
      <c r="CE43">
        <f t="shared" si="64"/>
        <v>2</v>
      </c>
      <c r="CF43">
        <f t="shared" si="64"/>
        <v>2</v>
      </c>
      <c r="CG43" s="139">
        <f>VLOOKUP($A43,'FuturesInfo (3)'!$A$2:$O$80,15)*CE43</f>
        <v>101950</v>
      </c>
      <c r="CH43" s="145">
        <f t="shared" si="65"/>
        <v>-2117.801932366805</v>
      </c>
      <c r="CI43" s="145">
        <f t="shared" si="97"/>
        <v>2117.801932366805</v>
      </c>
      <c r="CK43">
        <f t="shared" si="66"/>
        <v>-1</v>
      </c>
      <c r="CL43">
        <v>1</v>
      </c>
      <c r="CM43">
        <v>1</v>
      </c>
      <c r="CN43">
        <v>1</v>
      </c>
      <c r="CO43">
        <f t="shared" si="119"/>
        <v>1</v>
      </c>
      <c r="CP43">
        <f t="shared" si="67"/>
        <v>1</v>
      </c>
      <c r="CQ43" s="1">
        <v>2.1296734500699998E-3</v>
      </c>
      <c r="CR43" s="2">
        <v>10</v>
      </c>
      <c r="CS43">
        <v>60</v>
      </c>
      <c r="CT43" t="str">
        <f t="shared" si="68"/>
        <v>TRUE</v>
      </c>
      <c r="CU43">
        <f>VLOOKUP($A43,'FuturesInfo (3)'!$A$2:$V$80,22)</f>
        <v>2</v>
      </c>
      <c r="CV43">
        <f t="shared" si="69"/>
        <v>3</v>
      </c>
      <c r="CW43">
        <f t="shared" si="98"/>
        <v>2</v>
      </c>
      <c r="CX43" s="139">
        <f>VLOOKUP($A43,'FuturesInfo (3)'!$A$2:$O$80,15)*CW43</f>
        <v>101950</v>
      </c>
      <c r="CY43" s="200">
        <f t="shared" si="99"/>
        <v>217.12020823463649</v>
      </c>
      <c r="CZ43" s="200">
        <f t="shared" si="100"/>
        <v>217.12020823463649</v>
      </c>
      <c r="DB43">
        <f t="shared" si="70"/>
        <v>1</v>
      </c>
      <c r="DC43">
        <v>1</v>
      </c>
      <c r="DD43">
        <v>1</v>
      </c>
      <c r="DE43">
        <v>-1</v>
      </c>
      <c r="DF43">
        <f t="shared" si="120"/>
        <v>0</v>
      </c>
      <c r="DG43">
        <f t="shared" si="71"/>
        <v>0</v>
      </c>
      <c r="DH43" s="1">
        <v>-3.1404958677699997E-2</v>
      </c>
      <c r="DI43" s="2">
        <v>10</v>
      </c>
      <c r="DJ43">
        <v>60</v>
      </c>
      <c r="DK43" t="str">
        <f t="shared" si="72"/>
        <v>TRUE</v>
      </c>
      <c r="DL43">
        <f>VLOOKUP($A43,'FuturesInfo (3)'!$A$2:$V$80,22)</f>
        <v>2</v>
      </c>
      <c r="DM43">
        <f t="shared" si="73"/>
        <v>3</v>
      </c>
      <c r="DN43">
        <f t="shared" si="101"/>
        <v>2</v>
      </c>
      <c r="DO43" s="139">
        <f>VLOOKUP($A43,'FuturesInfo (3)'!$A$2:$O$80,15)*DN43</f>
        <v>101950</v>
      </c>
      <c r="DP43" s="200">
        <f t="shared" si="74"/>
        <v>-3201.7355371915146</v>
      </c>
      <c r="DQ43" s="200">
        <f t="shared" si="102"/>
        <v>-3201.7355371915146</v>
      </c>
      <c r="DS43">
        <f t="shared" si="75"/>
        <v>1</v>
      </c>
      <c r="DT43">
        <v>-1</v>
      </c>
      <c r="DU43">
        <v>1</v>
      </c>
      <c r="DV43">
        <v>1</v>
      </c>
      <c r="DW43">
        <f t="shared" si="121"/>
        <v>0</v>
      </c>
      <c r="DX43">
        <f t="shared" si="76"/>
        <v>1</v>
      </c>
      <c r="DY43" s="1">
        <v>5.1194539249099997E-3</v>
      </c>
      <c r="DZ43" s="2">
        <v>10</v>
      </c>
      <c r="EA43">
        <v>60</v>
      </c>
      <c r="EB43" t="str">
        <f t="shared" si="77"/>
        <v>TRUE</v>
      </c>
      <c r="EC43">
        <f>VLOOKUP($A43,'FuturesInfo (3)'!$A$2:$V$80,22)</f>
        <v>2</v>
      </c>
      <c r="ED43" s="96">
        <v>0</v>
      </c>
      <c r="EE43">
        <f t="shared" si="103"/>
        <v>2</v>
      </c>
      <c r="EF43" s="139">
        <f>VLOOKUP($A43,'FuturesInfo (3)'!$A$2:$O$80,15)*EE43</f>
        <v>101950</v>
      </c>
      <c r="EG43" s="200">
        <f t="shared" si="78"/>
        <v>-521.92832764457444</v>
      </c>
      <c r="EH43" s="200">
        <f t="shared" si="104"/>
        <v>521.92832764457444</v>
      </c>
      <c r="EJ43">
        <f t="shared" si="79"/>
        <v>-1</v>
      </c>
      <c r="EK43">
        <v>1</v>
      </c>
      <c r="EL43" s="218">
        <v>1</v>
      </c>
      <c r="EM43">
        <f t="shared" si="105"/>
        <v>-1</v>
      </c>
      <c r="EN43">
        <v>-1</v>
      </c>
      <c r="EO43">
        <f t="shared" si="122"/>
        <v>0</v>
      </c>
      <c r="EP43">
        <f t="shared" si="106"/>
        <v>0</v>
      </c>
      <c r="EQ43">
        <f t="shared" si="80"/>
        <v>1</v>
      </c>
      <c r="ER43" s="1">
        <v>-1.0914382731E-2</v>
      </c>
      <c r="ES43" s="2">
        <v>10</v>
      </c>
      <c r="ET43">
        <v>60</v>
      </c>
      <c r="EU43" t="str">
        <f t="shared" si="81"/>
        <v>TRUE</v>
      </c>
      <c r="EV43">
        <f>VLOOKUP($A43,'FuturesInfo (3)'!$A$2:$V$80,22)</f>
        <v>2</v>
      </c>
      <c r="EW43" s="96">
        <v>0</v>
      </c>
      <c r="EX43">
        <f t="shared" si="107"/>
        <v>2</v>
      </c>
      <c r="EY43" s="139">
        <f>VLOOKUP($A43,'FuturesInfo (3)'!$A$2:$O$80,15)*EX43</f>
        <v>101950</v>
      </c>
      <c r="EZ43" s="200">
        <f t="shared" si="82"/>
        <v>-1112.72131942545</v>
      </c>
      <c r="FA43" s="200">
        <f t="shared" si="108"/>
        <v>-1112.72131942545</v>
      </c>
      <c r="FB43" s="200">
        <f t="shared" si="83"/>
        <v>1112.72131942545</v>
      </c>
      <c r="FD43">
        <f t="shared" si="84"/>
        <v>-1</v>
      </c>
      <c r="FE43">
        <v>1</v>
      </c>
      <c r="FF43" s="218">
        <v>1</v>
      </c>
      <c r="FG43">
        <f t="shared" si="125"/>
        <v>1</v>
      </c>
      <c r="FH43">
        <v>-1</v>
      </c>
      <c r="FI43">
        <f t="shared" si="123"/>
        <v>0</v>
      </c>
      <c r="FJ43">
        <f t="shared" si="110"/>
        <v>0</v>
      </c>
      <c r="FK43">
        <f t="shared" si="85"/>
        <v>0</v>
      </c>
      <c r="FL43" s="1">
        <v>-4.1687101520400003E-3</v>
      </c>
      <c r="FM43" s="2">
        <v>10</v>
      </c>
      <c r="FN43">
        <v>60</v>
      </c>
      <c r="FO43" t="str">
        <f t="shared" si="86"/>
        <v>TRUE</v>
      </c>
      <c r="FP43">
        <f>VLOOKUP($A43,'FuturesInfo (3)'!$A$2:$V$80,22)</f>
        <v>2</v>
      </c>
      <c r="FQ43" s="96">
        <v>0</v>
      </c>
      <c r="FR43">
        <f t="shared" si="111"/>
        <v>2</v>
      </c>
      <c r="FS43" s="139">
        <f>VLOOKUP($A43,'FuturesInfo (3)'!$A$2:$O$80,15)*FR43</f>
        <v>101950</v>
      </c>
      <c r="FT43" s="200">
        <f t="shared" si="87"/>
        <v>-425.00000000047805</v>
      </c>
      <c r="FU43" s="200">
        <f t="shared" si="112"/>
        <v>-425.00000000047805</v>
      </c>
      <c r="FV43" s="200">
        <f t="shared" si="88"/>
        <v>-425.00000000047805</v>
      </c>
      <c r="FX43">
        <f t="shared" si="89"/>
        <v>-1</v>
      </c>
      <c r="FZ43" s="218">
        <v>1</v>
      </c>
      <c r="GA43">
        <f t="shared" si="126"/>
        <v>1</v>
      </c>
      <c r="GC43">
        <f t="shared" si="124"/>
        <v>1</v>
      </c>
      <c r="GD43">
        <f t="shared" si="114"/>
        <v>0</v>
      </c>
      <c r="GE43">
        <f t="shared" si="90"/>
        <v>0</v>
      </c>
      <c r="GF43" s="1"/>
      <c r="GG43" s="2">
        <v>10</v>
      </c>
      <c r="GH43">
        <v>60</v>
      </c>
      <c r="GI43" t="str">
        <f t="shared" si="91"/>
        <v>FALSE</v>
      </c>
      <c r="GJ43">
        <f>VLOOKUP($A43,'FuturesInfo (3)'!$A$2:$V$80,22)</f>
        <v>2</v>
      </c>
      <c r="GK43" s="96">
        <v>0</v>
      </c>
      <c r="GL43">
        <f t="shared" si="115"/>
        <v>2</v>
      </c>
      <c r="GM43" s="139">
        <f>VLOOKUP($A43,'FuturesInfo (3)'!$A$2:$O$80,15)*GL43</f>
        <v>101950</v>
      </c>
      <c r="GN43" s="200">
        <f t="shared" si="92"/>
        <v>0</v>
      </c>
      <c r="GO43" s="200">
        <f t="shared" si="116"/>
        <v>0</v>
      </c>
      <c r="GP43" s="200">
        <f t="shared" si="93"/>
        <v>0</v>
      </c>
    </row>
    <row r="44" spans="1:19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4"/>
        <v>1</v>
      </c>
      <c r="BK44" s="1">
        <v>3.8476524449599999E-3</v>
      </c>
      <c r="BL44" s="2">
        <v>10</v>
      </c>
      <c r="BM44">
        <v>60</v>
      </c>
      <c r="BN44" t="str">
        <f t="shared" si="118"/>
        <v>TRUE</v>
      </c>
      <c r="BO44">
        <f>VLOOKUP($A44,'FuturesInfo (3)'!$A$2:$V$80,22)</f>
        <v>1</v>
      </c>
      <c r="BP44">
        <f t="shared" si="140"/>
        <v>1</v>
      </c>
      <c r="BQ44" s="139">
        <f>VLOOKUP($A44,'FuturesInfo (3)'!$A$2:$O$80,15)*BP44</f>
        <v>135868.72586872589</v>
      </c>
      <c r="BR44" s="145">
        <f t="shared" si="95"/>
        <v>522.77563528240319</v>
      </c>
      <c r="BT44">
        <f t="shared" si="96"/>
        <v>1</v>
      </c>
      <c r="BU44">
        <v>1</v>
      </c>
      <c r="BV44">
        <v>-1</v>
      </c>
      <c r="BW44">
        <v>1</v>
      </c>
      <c r="BX44">
        <f t="shared" si="61"/>
        <v>1</v>
      </c>
      <c r="BY44">
        <f t="shared" si="62"/>
        <v>0</v>
      </c>
      <c r="BZ44" s="188">
        <v>4.8517781767000003E-3</v>
      </c>
      <c r="CA44" s="2">
        <v>10</v>
      </c>
      <c r="CB44">
        <v>60</v>
      </c>
      <c r="CC44" t="str">
        <f t="shared" si="63"/>
        <v>TRUE</v>
      </c>
      <c r="CD44">
        <f>VLOOKUP($A44,'FuturesInfo (3)'!$A$2:$V$80,22)</f>
        <v>1</v>
      </c>
      <c r="CE44">
        <f t="shared" si="64"/>
        <v>1</v>
      </c>
      <c r="CF44">
        <f t="shared" si="64"/>
        <v>1</v>
      </c>
      <c r="CG44" s="139">
        <f>VLOOKUP($A44,'FuturesInfo (3)'!$A$2:$O$80,15)*CE44</f>
        <v>135868.72586872589</v>
      </c>
      <c r="CH44" s="145">
        <f t="shared" si="65"/>
        <v>659.20491906591906</v>
      </c>
      <c r="CI44" s="145">
        <f t="shared" si="97"/>
        <v>-659.20491906591906</v>
      </c>
      <c r="CK44">
        <f t="shared" si="66"/>
        <v>1</v>
      </c>
      <c r="CL44">
        <v>1</v>
      </c>
      <c r="CM44">
        <v>-1</v>
      </c>
      <c r="CN44">
        <v>1</v>
      </c>
      <c r="CO44">
        <f t="shared" si="119"/>
        <v>1</v>
      </c>
      <c r="CP44">
        <f t="shared" si="67"/>
        <v>0</v>
      </c>
      <c r="CQ44" s="1">
        <v>3.1384288542300001E-3</v>
      </c>
      <c r="CR44" s="2">
        <v>10</v>
      </c>
      <c r="CS44">
        <v>60</v>
      </c>
      <c r="CT44" t="str">
        <f t="shared" si="68"/>
        <v>TRUE</v>
      </c>
      <c r="CU44">
        <f>VLOOKUP($A44,'FuturesInfo (3)'!$A$2:$V$80,22)</f>
        <v>1</v>
      </c>
      <c r="CV44">
        <f t="shared" si="69"/>
        <v>1</v>
      </c>
      <c r="CW44">
        <f t="shared" si="98"/>
        <v>1</v>
      </c>
      <c r="CX44" s="139">
        <f>VLOOKUP($A44,'FuturesInfo (3)'!$A$2:$O$80,15)*CW44</f>
        <v>135868.72586872589</v>
      </c>
      <c r="CY44" s="200">
        <f t="shared" si="99"/>
        <v>426.41432965387537</v>
      </c>
      <c r="CZ44" s="200">
        <f t="shared" si="100"/>
        <v>-426.41432965387537</v>
      </c>
      <c r="DB44">
        <f t="shared" si="70"/>
        <v>1</v>
      </c>
      <c r="DC44">
        <v>1</v>
      </c>
      <c r="DD44">
        <v>-1</v>
      </c>
      <c r="DE44">
        <v>1</v>
      </c>
      <c r="DF44">
        <f t="shared" si="120"/>
        <v>1</v>
      </c>
      <c r="DG44">
        <f t="shared" si="71"/>
        <v>0</v>
      </c>
      <c r="DH44" s="1">
        <v>1.57393145938E-2</v>
      </c>
      <c r="DI44" s="2">
        <v>10</v>
      </c>
      <c r="DJ44">
        <v>60</v>
      </c>
      <c r="DK44" t="str">
        <f t="shared" si="72"/>
        <v>TRUE</v>
      </c>
      <c r="DL44">
        <f>VLOOKUP($A44,'FuturesInfo (3)'!$A$2:$V$80,22)</f>
        <v>1</v>
      </c>
      <c r="DM44">
        <f t="shared" si="73"/>
        <v>1</v>
      </c>
      <c r="DN44">
        <f t="shared" si="101"/>
        <v>1</v>
      </c>
      <c r="DO44" s="139">
        <f>VLOOKUP($A44,'FuturesInfo (3)'!$A$2:$O$80,15)*DN44</f>
        <v>135868.72586872589</v>
      </c>
      <c r="DP44" s="200">
        <f t="shared" si="74"/>
        <v>2138.4806199066488</v>
      </c>
      <c r="DQ44" s="200">
        <f t="shared" si="102"/>
        <v>-2138.4806199066488</v>
      </c>
      <c r="DS44">
        <f t="shared" si="75"/>
        <v>1</v>
      </c>
      <c r="DT44">
        <v>1</v>
      </c>
      <c r="DU44">
        <v>-1</v>
      </c>
      <c r="DV44">
        <v>1</v>
      </c>
      <c r="DW44">
        <f t="shared" si="121"/>
        <v>1</v>
      </c>
      <c r="DX44">
        <f t="shared" si="76"/>
        <v>0</v>
      </c>
      <c r="DY44" s="1">
        <v>5.2125290243099998E-4</v>
      </c>
      <c r="DZ44" s="2">
        <v>10</v>
      </c>
      <c r="EA44">
        <v>60</v>
      </c>
      <c r="EB44" t="str">
        <f t="shared" si="77"/>
        <v>TRUE</v>
      </c>
      <c r="EC44">
        <f>VLOOKUP($A44,'FuturesInfo (3)'!$A$2:$V$80,22)</f>
        <v>1</v>
      </c>
      <c r="ED44" s="96">
        <v>0</v>
      </c>
      <c r="EE44">
        <f t="shared" si="103"/>
        <v>1</v>
      </c>
      <c r="EF44" s="139">
        <f>VLOOKUP($A44,'FuturesInfo (3)'!$A$2:$O$80,15)*EE44</f>
        <v>135868.72586872589</v>
      </c>
      <c r="EG44" s="200">
        <f t="shared" si="78"/>
        <v>70.82196770867526</v>
      </c>
      <c r="EH44" s="200">
        <f t="shared" si="104"/>
        <v>-70.82196770867526</v>
      </c>
      <c r="EJ44">
        <f t="shared" si="79"/>
        <v>1</v>
      </c>
      <c r="EK44">
        <v>1</v>
      </c>
      <c r="EL44" s="218">
        <v>-1</v>
      </c>
      <c r="EM44">
        <f t="shared" si="105"/>
        <v>-1</v>
      </c>
      <c r="EN44">
        <v>0</v>
      </c>
      <c r="EO44">
        <f t="shared" si="122"/>
        <v>0</v>
      </c>
      <c r="EP44">
        <f t="shared" si="106"/>
        <v>0</v>
      </c>
      <c r="EQ44">
        <f t="shared" si="80"/>
        <v>0</v>
      </c>
      <c r="ER44" s="1">
        <v>0</v>
      </c>
      <c r="ES44" s="2">
        <v>10</v>
      </c>
      <c r="ET44">
        <v>60</v>
      </c>
      <c r="EU44" t="str">
        <f t="shared" si="81"/>
        <v>TRUE</v>
      </c>
      <c r="EV44">
        <f>VLOOKUP($A44,'FuturesInfo (3)'!$A$2:$V$80,22)</f>
        <v>1</v>
      </c>
      <c r="EW44" s="96">
        <v>0</v>
      </c>
      <c r="EX44">
        <f t="shared" si="107"/>
        <v>1</v>
      </c>
      <c r="EY44" s="139">
        <f>VLOOKUP($A44,'FuturesInfo (3)'!$A$2:$O$80,15)*EX44</f>
        <v>135868.72586872589</v>
      </c>
      <c r="EZ44" s="200">
        <f t="shared" si="82"/>
        <v>0</v>
      </c>
      <c r="FA44" s="200">
        <f t="shared" si="108"/>
        <v>0</v>
      </c>
      <c r="FB44" s="200">
        <f t="shared" si="83"/>
        <v>0</v>
      </c>
      <c r="FD44">
        <f t="shared" si="84"/>
        <v>0</v>
      </c>
      <c r="FE44">
        <v>1</v>
      </c>
      <c r="FF44" s="218">
        <v>-1</v>
      </c>
      <c r="FG44">
        <f t="shared" si="125"/>
        <v>-1</v>
      </c>
      <c r="FI44">
        <f t="shared" si="123"/>
        <v>0</v>
      </c>
      <c r="FJ44">
        <f t="shared" si="110"/>
        <v>0</v>
      </c>
      <c r="FK44">
        <f t="shared" si="85"/>
        <v>0</v>
      </c>
      <c r="FL44" s="1">
        <v>-1.4492753623200001E-2</v>
      </c>
      <c r="FM44" s="2">
        <v>10</v>
      </c>
      <c r="FN44">
        <v>60</v>
      </c>
      <c r="FO44" t="str">
        <f t="shared" si="86"/>
        <v>TRUE</v>
      </c>
      <c r="FP44">
        <f>VLOOKUP($A44,'FuturesInfo (3)'!$A$2:$V$80,22)</f>
        <v>1</v>
      </c>
      <c r="FQ44" s="96">
        <v>0</v>
      </c>
      <c r="FR44">
        <f t="shared" si="111"/>
        <v>1</v>
      </c>
      <c r="FS44" s="139">
        <f>VLOOKUP($A44,'FuturesInfo (3)'!$A$2:$O$80,15)*FR44</f>
        <v>135868.72586872589</v>
      </c>
      <c r="FT44" s="200">
        <f t="shared" si="87"/>
        <v>-1969.1119691135448</v>
      </c>
      <c r="FU44" s="200">
        <f t="shared" si="112"/>
        <v>-1969.1119691135448</v>
      </c>
      <c r="FV44" s="200">
        <f t="shared" si="88"/>
        <v>-1969.1119691135448</v>
      </c>
      <c r="FX44">
        <f t="shared" si="89"/>
        <v>0</v>
      </c>
      <c r="FZ44" s="218">
        <v>-1</v>
      </c>
      <c r="GA44">
        <f t="shared" si="126"/>
        <v>-1</v>
      </c>
      <c r="GC44">
        <f t="shared" si="124"/>
        <v>1</v>
      </c>
      <c r="GD44">
        <f t="shared" si="114"/>
        <v>0</v>
      </c>
      <c r="GE44">
        <f t="shared" si="90"/>
        <v>0</v>
      </c>
      <c r="GF44" s="1"/>
      <c r="GG44" s="2">
        <v>10</v>
      </c>
      <c r="GH44">
        <v>60</v>
      </c>
      <c r="GI44" t="str">
        <f t="shared" si="91"/>
        <v>FALSE</v>
      </c>
      <c r="GJ44">
        <f>VLOOKUP($A44,'FuturesInfo (3)'!$A$2:$V$80,22)</f>
        <v>1</v>
      </c>
      <c r="GK44" s="96">
        <v>0</v>
      </c>
      <c r="GL44">
        <f t="shared" si="115"/>
        <v>1</v>
      </c>
      <c r="GM44" s="139">
        <f>VLOOKUP($A44,'FuturesInfo (3)'!$A$2:$O$80,15)*GL44</f>
        <v>135868.72586872589</v>
      </c>
      <c r="GN44" s="200">
        <f t="shared" si="92"/>
        <v>0</v>
      </c>
      <c r="GO44" s="200">
        <f t="shared" si="116"/>
        <v>0</v>
      </c>
      <c r="GP44" s="200">
        <f t="shared" si="93"/>
        <v>0</v>
      </c>
    </row>
    <row r="45" spans="1:19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4"/>
        <v>1</v>
      </c>
      <c r="BK45" s="1">
        <v>6.6048435519399998E-3</v>
      </c>
      <c r="BL45" s="2">
        <v>10</v>
      </c>
      <c r="BM45">
        <v>60</v>
      </c>
      <c r="BN45" t="str">
        <f t="shared" si="118"/>
        <v>TRUE</v>
      </c>
      <c r="BO45">
        <f>VLOOKUP($A45,'FuturesInfo (3)'!$A$2:$V$80,22)</f>
        <v>1</v>
      </c>
      <c r="BP45">
        <f t="shared" si="140"/>
        <v>1</v>
      </c>
      <c r="BQ45" s="139">
        <f>VLOOKUP($A45,'FuturesInfo (3)'!$A$2:$O$80,15)*BP45</f>
        <v>65150.399999999994</v>
      </c>
      <c r="BR45" s="145">
        <f t="shared" si="95"/>
        <v>430.30819934631171</v>
      </c>
      <c r="BT45">
        <f t="shared" si="96"/>
        <v>1</v>
      </c>
      <c r="BU45">
        <v>1</v>
      </c>
      <c r="BV45">
        <v>-1</v>
      </c>
      <c r="BW45">
        <v>-1</v>
      </c>
      <c r="BX45">
        <f t="shared" si="61"/>
        <v>0</v>
      </c>
      <c r="BY45">
        <f t="shared" si="62"/>
        <v>1</v>
      </c>
      <c r="BZ45" s="188">
        <v>-1.37195121951E-2</v>
      </c>
      <c r="CA45" s="2">
        <v>10</v>
      </c>
      <c r="CB45">
        <v>60</v>
      </c>
      <c r="CC45" t="str">
        <f t="shared" si="63"/>
        <v>TRUE</v>
      </c>
      <c r="CD45">
        <f>VLOOKUP($A45,'FuturesInfo (3)'!$A$2:$V$80,22)</f>
        <v>1</v>
      </c>
      <c r="CE45">
        <f t="shared" si="64"/>
        <v>1</v>
      </c>
      <c r="CF45">
        <f t="shared" si="64"/>
        <v>1</v>
      </c>
      <c r="CG45" s="139">
        <f>VLOOKUP($A45,'FuturesInfo (3)'!$A$2:$O$80,15)*CE45</f>
        <v>65150.399999999994</v>
      </c>
      <c r="CH45" s="145">
        <f t="shared" si="65"/>
        <v>-893.83170731564292</v>
      </c>
      <c r="CI45" s="145">
        <f t="shared" si="97"/>
        <v>893.83170731564292</v>
      </c>
      <c r="CK45">
        <f t="shared" si="66"/>
        <v>1</v>
      </c>
      <c r="CL45">
        <v>-1</v>
      </c>
      <c r="CM45">
        <v>-1</v>
      </c>
      <c r="CN45">
        <v>1</v>
      </c>
      <c r="CO45">
        <f t="shared" si="119"/>
        <v>0</v>
      </c>
      <c r="CP45">
        <f t="shared" si="67"/>
        <v>0</v>
      </c>
      <c r="CQ45" s="1">
        <v>1.0079967744100001E-2</v>
      </c>
      <c r="CR45" s="2">
        <v>10</v>
      </c>
      <c r="CS45">
        <v>60</v>
      </c>
      <c r="CT45" t="str">
        <f t="shared" si="68"/>
        <v>TRUE</v>
      </c>
      <c r="CU45">
        <f>VLOOKUP($A45,'FuturesInfo (3)'!$A$2:$V$80,22)</f>
        <v>1</v>
      </c>
      <c r="CV45">
        <f t="shared" si="69"/>
        <v>1</v>
      </c>
      <c r="CW45">
        <f t="shared" si="98"/>
        <v>1</v>
      </c>
      <c r="CX45" s="139">
        <f>VLOOKUP($A45,'FuturesInfo (3)'!$A$2:$O$80,15)*CW45</f>
        <v>65150.399999999994</v>
      </c>
      <c r="CY45" s="200">
        <f t="shared" si="99"/>
        <v>-656.71393051521261</v>
      </c>
      <c r="CZ45" s="200">
        <f t="shared" si="100"/>
        <v>-656.71393051521261</v>
      </c>
      <c r="DB45">
        <f t="shared" si="70"/>
        <v>-1</v>
      </c>
      <c r="DC45">
        <v>1</v>
      </c>
      <c r="DD45">
        <v>-1</v>
      </c>
      <c r="DE45">
        <v>1</v>
      </c>
      <c r="DF45">
        <f t="shared" si="120"/>
        <v>1</v>
      </c>
      <c r="DG45">
        <f t="shared" si="71"/>
        <v>0</v>
      </c>
      <c r="DH45" s="1">
        <v>2.5547202448299999E-2</v>
      </c>
      <c r="DI45" s="2">
        <v>10</v>
      </c>
      <c r="DJ45">
        <v>60</v>
      </c>
      <c r="DK45" t="str">
        <f t="shared" si="72"/>
        <v>TRUE</v>
      </c>
      <c r="DL45">
        <f>VLOOKUP($A45,'FuturesInfo (3)'!$A$2:$V$80,22)</f>
        <v>1</v>
      </c>
      <c r="DM45">
        <f t="shared" si="73"/>
        <v>1</v>
      </c>
      <c r="DN45">
        <f t="shared" si="101"/>
        <v>1</v>
      </c>
      <c r="DO45" s="139">
        <f>VLOOKUP($A45,'FuturesInfo (3)'!$A$2:$O$80,15)*DN45</f>
        <v>65150.399999999994</v>
      </c>
      <c r="DP45" s="200">
        <f t="shared" si="74"/>
        <v>1664.410458387724</v>
      </c>
      <c r="DQ45" s="200">
        <f t="shared" si="102"/>
        <v>-1664.410458387724</v>
      </c>
      <c r="DS45">
        <f t="shared" si="75"/>
        <v>1</v>
      </c>
      <c r="DT45">
        <v>1</v>
      </c>
      <c r="DU45">
        <v>-1</v>
      </c>
      <c r="DV45">
        <v>1</v>
      </c>
      <c r="DW45">
        <f t="shared" si="121"/>
        <v>1</v>
      </c>
      <c r="DX45">
        <f t="shared" si="76"/>
        <v>0</v>
      </c>
      <c r="DY45" s="1">
        <v>1.88128446319E-2</v>
      </c>
      <c r="DZ45" s="2">
        <v>10</v>
      </c>
      <c r="EA45">
        <v>60</v>
      </c>
      <c r="EB45" t="str">
        <f t="shared" si="77"/>
        <v>TRUE</v>
      </c>
      <c r="EC45">
        <f>VLOOKUP($A45,'FuturesInfo (3)'!$A$2:$V$80,22)</f>
        <v>1</v>
      </c>
      <c r="ED45" s="96">
        <v>0</v>
      </c>
      <c r="EE45">
        <f t="shared" si="103"/>
        <v>1</v>
      </c>
      <c r="EF45" s="139">
        <f>VLOOKUP($A45,'FuturesInfo (3)'!$A$2:$O$80,15)*EE45</f>
        <v>65150.399999999994</v>
      </c>
      <c r="EG45" s="200">
        <f t="shared" si="78"/>
        <v>1225.6643529061375</v>
      </c>
      <c r="EH45" s="200">
        <f t="shared" si="104"/>
        <v>-1225.6643529061375</v>
      </c>
      <c r="EJ45">
        <f t="shared" si="79"/>
        <v>1</v>
      </c>
      <c r="EK45">
        <v>1</v>
      </c>
      <c r="EL45" s="218">
        <v>-1</v>
      </c>
      <c r="EM45">
        <f t="shared" si="105"/>
        <v>1</v>
      </c>
      <c r="EN45">
        <v>-1</v>
      </c>
      <c r="EO45">
        <f t="shared" si="122"/>
        <v>0</v>
      </c>
      <c r="EP45">
        <f t="shared" si="106"/>
        <v>1</v>
      </c>
      <c r="EQ45">
        <f t="shared" si="80"/>
        <v>0</v>
      </c>
      <c r="ER45" s="1">
        <v>-1.2289079910899999E-2</v>
      </c>
      <c r="ES45" s="2">
        <v>10</v>
      </c>
      <c r="ET45">
        <v>60</v>
      </c>
      <c r="EU45" t="str">
        <f t="shared" si="81"/>
        <v>TRUE</v>
      </c>
      <c r="EV45">
        <f>VLOOKUP($A45,'FuturesInfo (3)'!$A$2:$V$80,22)</f>
        <v>1</v>
      </c>
      <c r="EW45" s="96">
        <v>0</v>
      </c>
      <c r="EX45">
        <f t="shared" si="107"/>
        <v>1</v>
      </c>
      <c r="EY45" s="139">
        <f>VLOOKUP($A45,'FuturesInfo (3)'!$A$2:$O$80,15)*EX45</f>
        <v>65150.399999999994</v>
      </c>
      <c r="EZ45" s="200">
        <f t="shared" si="82"/>
        <v>-800.63847182709924</v>
      </c>
      <c r="FA45" s="200">
        <f t="shared" si="108"/>
        <v>800.63847182709924</v>
      </c>
      <c r="FB45" s="200">
        <f t="shared" si="83"/>
        <v>-800.63847182709924</v>
      </c>
      <c r="FD45">
        <f t="shared" si="84"/>
        <v>-1</v>
      </c>
      <c r="FE45">
        <v>1</v>
      </c>
      <c r="FF45" s="218">
        <v>-1</v>
      </c>
      <c r="FG45">
        <f t="shared" si="125"/>
        <v>-1</v>
      </c>
      <c r="FH45">
        <v>-1</v>
      </c>
      <c r="FI45">
        <f t="shared" si="123"/>
        <v>0</v>
      </c>
      <c r="FJ45">
        <f t="shared" si="110"/>
        <v>1</v>
      </c>
      <c r="FK45">
        <f t="shared" si="85"/>
        <v>1</v>
      </c>
      <c r="FL45" s="1">
        <v>-2.2692109334699999E-2</v>
      </c>
      <c r="FM45" s="2">
        <v>10</v>
      </c>
      <c r="FN45">
        <v>60</v>
      </c>
      <c r="FO45" t="str">
        <f t="shared" si="86"/>
        <v>TRUE</v>
      </c>
      <c r="FP45">
        <f>VLOOKUP($A45,'FuturesInfo (3)'!$A$2:$V$80,22)</f>
        <v>1</v>
      </c>
      <c r="FQ45" s="96">
        <v>0</v>
      </c>
      <c r="FR45">
        <f t="shared" si="111"/>
        <v>1</v>
      </c>
      <c r="FS45" s="139">
        <f>VLOOKUP($A45,'FuturesInfo (3)'!$A$2:$O$80,15)*FR45</f>
        <v>65150.399999999994</v>
      </c>
      <c r="FT45" s="200">
        <f t="shared" si="87"/>
        <v>-1478.3999999994387</v>
      </c>
      <c r="FU45" s="200">
        <f t="shared" si="112"/>
        <v>1478.3999999994387</v>
      </c>
      <c r="FV45" s="200">
        <f t="shared" si="88"/>
        <v>1478.3999999994387</v>
      </c>
      <c r="FX45">
        <f t="shared" si="89"/>
        <v>-1</v>
      </c>
      <c r="FZ45" s="218">
        <v>-1</v>
      </c>
      <c r="GA45">
        <f t="shared" si="126"/>
        <v>-1</v>
      </c>
      <c r="GC45">
        <f t="shared" si="124"/>
        <v>1</v>
      </c>
      <c r="GD45">
        <f t="shared" si="114"/>
        <v>0</v>
      </c>
      <c r="GE45">
        <f t="shared" si="90"/>
        <v>0</v>
      </c>
      <c r="GF45" s="1"/>
      <c r="GG45" s="2">
        <v>10</v>
      </c>
      <c r="GH45">
        <v>60</v>
      </c>
      <c r="GI45" t="str">
        <f t="shared" si="91"/>
        <v>FALSE</v>
      </c>
      <c r="GJ45">
        <f>VLOOKUP($A45,'FuturesInfo (3)'!$A$2:$V$80,22)</f>
        <v>1</v>
      </c>
      <c r="GK45" s="96">
        <v>0</v>
      </c>
      <c r="GL45">
        <f t="shared" si="115"/>
        <v>1</v>
      </c>
      <c r="GM45" s="139">
        <f>VLOOKUP($A45,'FuturesInfo (3)'!$A$2:$O$80,15)*GL45</f>
        <v>65150.399999999994</v>
      </c>
      <c r="GN45" s="200">
        <f t="shared" si="92"/>
        <v>0</v>
      </c>
      <c r="GO45" s="200">
        <f t="shared" si="116"/>
        <v>0</v>
      </c>
      <c r="GP45" s="200">
        <f t="shared" si="93"/>
        <v>0</v>
      </c>
    </row>
    <row r="46" spans="1:19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4"/>
        <v>0</v>
      </c>
      <c r="BK46" s="1">
        <v>6.1894068028700002E-3</v>
      </c>
      <c r="BL46" s="2">
        <v>10</v>
      </c>
      <c r="BM46">
        <v>60</v>
      </c>
      <c r="BN46" t="str">
        <f t="shared" si="118"/>
        <v>TRUE</v>
      </c>
      <c r="BO46">
        <f>VLOOKUP($A46,'FuturesInfo (3)'!$A$2:$V$80,22)</f>
        <v>2</v>
      </c>
      <c r="BP46">
        <f t="shared" si="140"/>
        <v>2</v>
      </c>
      <c r="BQ46" s="139">
        <f>VLOOKUP($A46,'FuturesInfo (3)'!$A$2:$O$80,15)*BP46</f>
        <v>233937.5</v>
      </c>
      <c r="BR46" s="145">
        <f t="shared" si="95"/>
        <v>-1447.9343539464007</v>
      </c>
      <c r="BT46">
        <f t="shared" si="96"/>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4"/>
        <v>2</v>
      </c>
      <c r="CF46">
        <f t="shared" si="64"/>
        <v>2</v>
      </c>
      <c r="CG46" s="139">
        <f>VLOOKUP($A46,'FuturesInfo (3)'!$A$2:$O$80,15)*CE46</f>
        <v>233937.5</v>
      </c>
      <c r="CH46" s="145">
        <f t="shared" ref="CH46:CH77" si="144">IF(BX46=1,ABS(CG46*BZ46),-ABS(CG46*BZ46))</f>
        <v>4813.7384322366315</v>
      </c>
      <c r="CI46" s="145">
        <f t="shared" si="97"/>
        <v>4813.7384322366315</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8"/>
        <v>2</v>
      </c>
      <c r="CX46" s="139">
        <f>VLOOKUP($A46,'FuturesInfo (3)'!$A$2:$O$80,15)*CW46</f>
        <v>233937.5</v>
      </c>
      <c r="CY46" s="200">
        <f t="shared" ref="CY46:CY77" si="149">IF(CO46=1,ABS(CX46*CQ46),-ABS(CX46*CQ46))</f>
        <v>-1497.3597183694419</v>
      </c>
      <c r="CZ46" s="200">
        <f t="shared" si="100"/>
        <v>-1497.3597183694419</v>
      </c>
      <c r="DB46">
        <f t="shared" si="70"/>
        <v>1</v>
      </c>
      <c r="DC46">
        <v>-1</v>
      </c>
      <c r="DD46">
        <v>1</v>
      </c>
      <c r="DE46">
        <v>1</v>
      </c>
      <c r="DF46">
        <f t="shared" si="120"/>
        <v>0</v>
      </c>
      <c r="DG46">
        <f t="shared" si="71"/>
        <v>1</v>
      </c>
      <c r="DH46" s="1">
        <v>6.9787416791900001E-4</v>
      </c>
      <c r="DI46" s="2">
        <v>10</v>
      </c>
      <c r="DJ46">
        <v>60</v>
      </c>
      <c r="DK46" t="str">
        <f t="shared" si="72"/>
        <v>TRUE</v>
      </c>
      <c r="DL46">
        <f>VLOOKUP($A46,'FuturesInfo (3)'!$A$2:$V$80,22)</f>
        <v>2</v>
      </c>
      <c r="DM46">
        <f t="shared" si="73"/>
        <v>2</v>
      </c>
      <c r="DN46">
        <f t="shared" si="101"/>
        <v>2</v>
      </c>
      <c r="DO46" s="139">
        <f>VLOOKUP($A46,'FuturesInfo (3)'!$A$2:$O$80,15)*DN46</f>
        <v>233937.5</v>
      </c>
      <c r="DP46" s="200">
        <f t="shared" si="74"/>
        <v>-163.25893815755106</v>
      </c>
      <c r="DQ46" s="200">
        <f t="shared" si="102"/>
        <v>163.25893815755106</v>
      </c>
      <c r="DS46">
        <f t="shared" si="75"/>
        <v>-1</v>
      </c>
      <c r="DT46">
        <v>-1</v>
      </c>
      <c r="DU46">
        <v>1</v>
      </c>
      <c r="DV46">
        <v>1</v>
      </c>
      <c r="DW46">
        <f t="shared" si="121"/>
        <v>0</v>
      </c>
      <c r="DX46">
        <f t="shared" si="76"/>
        <v>1</v>
      </c>
      <c r="DY46" s="1">
        <v>3.2187114425200002E-3</v>
      </c>
      <c r="DZ46" s="2">
        <v>10</v>
      </c>
      <c r="EA46">
        <v>60</v>
      </c>
      <c r="EB46" t="str">
        <f t="shared" si="77"/>
        <v>TRUE</v>
      </c>
      <c r="EC46">
        <f>VLOOKUP($A46,'FuturesInfo (3)'!$A$2:$V$80,22)</f>
        <v>2</v>
      </c>
      <c r="ED46" s="96">
        <v>0</v>
      </c>
      <c r="EE46">
        <f t="shared" si="103"/>
        <v>2</v>
      </c>
      <c r="EF46" s="139">
        <f>VLOOKUP($A46,'FuturesInfo (3)'!$A$2:$O$80,15)*EE46</f>
        <v>233937.5</v>
      </c>
      <c r="EG46" s="200">
        <f t="shared" si="78"/>
        <v>-752.97730808452252</v>
      </c>
      <c r="EH46" s="200">
        <f t="shared" si="104"/>
        <v>752.97730808452252</v>
      </c>
      <c r="EJ46">
        <f t="shared" ref="EJ46:EJ77" si="150">DT46</f>
        <v>-1</v>
      </c>
      <c r="EK46">
        <v>-1</v>
      </c>
      <c r="EL46" s="218">
        <v>1</v>
      </c>
      <c r="EM46">
        <f t="shared" si="105"/>
        <v>1</v>
      </c>
      <c r="EN46">
        <v>1</v>
      </c>
      <c r="EO46">
        <f t="shared" si="122"/>
        <v>0</v>
      </c>
      <c r="EP46">
        <f t="shared" si="106"/>
        <v>1</v>
      </c>
      <c r="EQ46">
        <f t="shared" ref="EQ46:EQ77" si="151">IF(EN46=EM46,1,0)</f>
        <v>1</v>
      </c>
      <c r="ER46" s="1">
        <v>7.4862306828499996E-4</v>
      </c>
      <c r="ES46" s="2">
        <v>10</v>
      </c>
      <c r="ET46">
        <v>60</v>
      </c>
      <c r="EU46" t="str">
        <f t="shared" si="81"/>
        <v>TRUE</v>
      </c>
      <c r="EV46">
        <f>VLOOKUP($A46,'FuturesInfo (3)'!$A$2:$V$80,22)</f>
        <v>2</v>
      </c>
      <c r="EW46" s="96">
        <v>0</v>
      </c>
      <c r="EX46">
        <f t="shared" si="107"/>
        <v>2</v>
      </c>
      <c r="EY46" s="139">
        <f>VLOOKUP($A46,'FuturesInfo (3)'!$A$2:$O$80,15)*EX46</f>
        <v>233937.5</v>
      </c>
      <c r="EZ46" s="200">
        <f t="shared" si="82"/>
        <v>-175.13100903692217</v>
      </c>
      <c r="FA46" s="200">
        <f t="shared" si="108"/>
        <v>175.13100903692217</v>
      </c>
      <c r="FB46" s="200">
        <f t="shared" ref="FB46:FB78" si="152">IF(EQ46=1,ABS(EY46*ER46),-ABS(EY46*ER46))</f>
        <v>175.13100903692217</v>
      </c>
      <c r="FD46">
        <f t="shared" si="84"/>
        <v>1</v>
      </c>
      <c r="FE46">
        <v>-1</v>
      </c>
      <c r="FF46" s="218">
        <v>1</v>
      </c>
      <c r="FG46">
        <f t="shared" si="125"/>
        <v>-1</v>
      </c>
      <c r="FH46">
        <v>1</v>
      </c>
      <c r="FI46">
        <f t="shared" si="123"/>
        <v>0</v>
      </c>
      <c r="FJ46">
        <f t="shared" si="110"/>
        <v>1</v>
      </c>
      <c r="FK46">
        <f t="shared" si="85"/>
        <v>0</v>
      </c>
      <c r="FL46" s="1">
        <v>8.5492920117499998E-4</v>
      </c>
      <c r="FM46" s="2">
        <v>10</v>
      </c>
      <c r="FN46">
        <v>60</v>
      </c>
      <c r="FO46" t="str">
        <f t="shared" si="86"/>
        <v>TRUE</v>
      </c>
      <c r="FP46">
        <f>VLOOKUP($A46,'FuturesInfo (3)'!$A$2:$V$80,22)</f>
        <v>2</v>
      </c>
      <c r="FQ46" s="96">
        <v>0</v>
      </c>
      <c r="FR46">
        <f t="shared" si="111"/>
        <v>2</v>
      </c>
      <c r="FS46" s="139">
        <f>VLOOKUP($A46,'FuturesInfo (3)'!$A$2:$O$80,15)*FR46</f>
        <v>233937.5</v>
      </c>
      <c r="FT46" s="200">
        <f t="shared" si="87"/>
        <v>-199.99999999987656</v>
      </c>
      <c r="FU46" s="200">
        <f t="shared" si="112"/>
        <v>199.99999999987656</v>
      </c>
      <c r="FV46" s="200">
        <f t="shared" si="88"/>
        <v>-199.99999999987656</v>
      </c>
      <c r="FX46">
        <f t="shared" si="89"/>
        <v>1</v>
      </c>
      <c r="FZ46" s="218">
        <v>1</v>
      </c>
      <c r="GA46">
        <f t="shared" si="126"/>
        <v>-1</v>
      </c>
      <c r="GC46">
        <f t="shared" si="124"/>
        <v>1</v>
      </c>
      <c r="GD46">
        <f t="shared" si="114"/>
        <v>0</v>
      </c>
      <c r="GE46">
        <f t="shared" si="90"/>
        <v>0</v>
      </c>
      <c r="GF46" s="1"/>
      <c r="GG46" s="2">
        <v>10</v>
      </c>
      <c r="GH46">
        <v>60</v>
      </c>
      <c r="GI46" t="str">
        <f t="shared" si="91"/>
        <v>FALSE</v>
      </c>
      <c r="GJ46">
        <f>VLOOKUP($A46,'FuturesInfo (3)'!$A$2:$V$80,22)</f>
        <v>2</v>
      </c>
      <c r="GK46" s="96">
        <v>0</v>
      </c>
      <c r="GL46">
        <f t="shared" si="115"/>
        <v>2</v>
      </c>
      <c r="GM46" s="139">
        <f>VLOOKUP($A46,'FuturesInfo (3)'!$A$2:$O$80,15)*GL46</f>
        <v>233937.5</v>
      </c>
      <c r="GN46" s="200">
        <f t="shared" si="92"/>
        <v>0</v>
      </c>
      <c r="GO46" s="200">
        <f t="shared" si="116"/>
        <v>0</v>
      </c>
      <c r="GP46" s="200">
        <f t="shared" si="93"/>
        <v>0</v>
      </c>
    </row>
    <row r="47" spans="1:19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4"/>
        <v>0</v>
      </c>
      <c r="BK47" s="1">
        <v>9.0237899918000006E-3</v>
      </c>
      <c r="BL47" s="2">
        <v>10</v>
      </c>
      <c r="BM47">
        <v>60</v>
      </c>
      <c r="BN47" t="str">
        <f t="shared" si="118"/>
        <v>TRUE</v>
      </c>
      <c r="BO47">
        <f>VLOOKUP($A47,'FuturesInfo (3)'!$A$2:$V$80,22)</f>
        <v>2</v>
      </c>
      <c r="BP47">
        <f t="shared" si="140"/>
        <v>2</v>
      </c>
      <c r="BQ47" s="139">
        <f>VLOOKUP($A47,'FuturesInfo (3)'!$A$2:$O$80,15)*BP47</f>
        <v>100462.49999999999</v>
      </c>
      <c r="BR47" s="145">
        <f t="shared" si="95"/>
        <v>-906.5525020512074</v>
      </c>
      <c r="BT47">
        <f t="shared" si="96"/>
        <v>-1</v>
      </c>
      <c r="BU47">
        <v>-1</v>
      </c>
      <c r="BV47">
        <v>-1</v>
      </c>
      <c r="BW47">
        <v>1</v>
      </c>
      <c r="BX47">
        <f t="shared" si="141"/>
        <v>0</v>
      </c>
      <c r="BY47">
        <f t="shared" si="142"/>
        <v>0</v>
      </c>
      <c r="BZ47" s="188">
        <v>3.3333333333299998E-2</v>
      </c>
      <c r="CA47" s="2">
        <v>10</v>
      </c>
      <c r="CB47">
        <v>60</v>
      </c>
      <c r="CC47" t="str">
        <f t="shared" si="143"/>
        <v>TRUE</v>
      </c>
      <c r="CD47">
        <f>VLOOKUP($A47,'FuturesInfo (3)'!$A$2:$V$80,22)</f>
        <v>2</v>
      </c>
      <c r="CE47">
        <f t="shared" si="64"/>
        <v>2</v>
      </c>
      <c r="CF47">
        <f t="shared" si="64"/>
        <v>2</v>
      </c>
      <c r="CG47" s="139">
        <f>VLOOKUP($A47,'FuturesInfo (3)'!$A$2:$O$80,15)*CE47</f>
        <v>100462.49999999999</v>
      </c>
      <c r="CH47" s="145">
        <f t="shared" si="144"/>
        <v>-3348.7499999966508</v>
      </c>
      <c r="CI47" s="145">
        <f t="shared" si="97"/>
        <v>-3348.7499999966508</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2</v>
      </c>
      <c r="CV47">
        <f t="shared" si="148"/>
        <v>3</v>
      </c>
      <c r="CW47">
        <f t="shared" si="98"/>
        <v>2</v>
      </c>
      <c r="CX47" s="139">
        <f>VLOOKUP($A47,'FuturesInfo (3)'!$A$2:$O$80,15)*CW47</f>
        <v>100462.49999999999</v>
      </c>
      <c r="CY47" s="200">
        <f t="shared" si="149"/>
        <v>-3635.9362706556371</v>
      </c>
      <c r="CZ47" s="200">
        <f t="shared" si="100"/>
        <v>-3635.9362706556371</v>
      </c>
      <c r="DB47">
        <f t="shared" si="70"/>
        <v>-1</v>
      </c>
      <c r="DC47">
        <v>-1</v>
      </c>
      <c r="DD47">
        <v>1</v>
      </c>
      <c r="DE47">
        <v>1</v>
      </c>
      <c r="DF47">
        <f t="shared" si="120"/>
        <v>0</v>
      </c>
      <c r="DG47">
        <f t="shared" si="71"/>
        <v>1</v>
      </c>
      <c r="DH47" s="1">
        <v>3.79650721336E-3</v>
      </c>
      <c r="DI47" s="2">
        <v>10</v>
      </c>
      <c r="DJ47">
        <v>60</v>
      </c>
      <c r="DK47" t="str">
        <f t="shared" si="72"/>
        <v>TRUE</v>
      </c>
      <c r="DL47">
        <f>VLOOKUP($A47,'FuturesInfo (3)'!$A$2:$V$80,22)</f>
        <v>2</v>
      </c>
      <c r="DM47">
        <f t="shared" si="73"/>
        <v>2</v>
      </c>
      <c r="DN47">
        <f t="shared" si="101"/>
        <v>2</v>
      </c>
      <c r="DO47" s="139">
        <f>VLOOKUP($A47,'FuturesInfo (3)'!$A$2:$O$80,15)*DN47</f>
        <v>100462.49999999999</v>
      </c>
      <c r="DP47" s="200">
        <f t="shared" si="74"/>
        <v>-381.40660592217893</v>
      </c>
      <c r="DQ47" s="200">
        <f t="shared" si="102"/>
        <v>381.40660592217893</v>
      </c>
      <c r="DS47">
        <f t="shared" si="75"/>
        <v>-1</v>
      </c>
      <c r="DT47">
        <v>1</v>
      </c>
      <c r="DU47">
        <v>1</v>
      </c>
      <c r="DV47">
        <v>1</v>
      </c>
      <c r="DW47">
        <f t="shared" si="121"/>
        <v>1</v>
      </c>
      <c r="DX47">
        <f t="shared" si="76"/>
        <v>1</v>
      </c>
      <c r="DY47" s="1">
        <v>5.63540090772E-2</v>
      </c>
      <c r="DZ47" s="2">
        <v>10</v>
      </c>
      <c r="EA47">
        <v>60</v>
      </c>
      <c r="EB47" t="str">
        <f t="shared" si="77"/>
        <v>TRUE</v>
      </c>
      <c r="EC47">
        <f>VLOOKUP($A47,'FuturesInfo (3)'!$A$2:$V$80,22)</f>
        <v>2</v>
      </c>
      <c r="ED47" s="96">
        <v>0</v>
      </c>
      <c r="EE47">
        <f t="shared" si="103"/>
        <v>2</v>
      </c>
      <c r="EF47" s="139">
        <f>VLOOKUP($A47,'FuturesInfo (3)'!$A$2:$O$80,15)*EE47</f>
        <v>100462.49999999999</v>
      </c>
      <c r="EG47" s="200">
        <f t="shared" si="78"/>
        <v>5661.4646369182037</v>
      </c>
      <c r="EH47" s="200">
        <f t="shared" si="104"/>
        <v>5661.4646369182037</v>
      </c>
      <c r="EJ47">
        <f t="shared" si="150"/>
        <v>1</v>
      </c>
      <c r="EK47">
        <v>1</v>
      </c>
      <c r="EL47" s="218">
        <v>1</v>
      </c>
      <c r="EM47">
        <f t="shared" si="105"/>
        <v>1</v>
      </c>
      <c r="EN47">
        <v>-1</v>
      </c>
      <c r="EO47">
        <f t="shared" si="122"/>
        <v>0</v>
      </c>
      <c r="EP47">
        <f t="shared" si="106"/>
        <v>0</v>
      </c>
      <c r="EQ47">
        <f t="shared" si="151"/>
        <v>0</v>
      </c>
      <c r="ER47" s="1">
        <v>-4.0816326530600001E-2</v>
      </c>
      <c r="ES47" s="2">
        <v>10</v>
      </c>
      <c r="ET47">
        <v>60</v>
      </c>
      <c r="EU47" t="str">
        <f t="shared" si="81"/>
        <v>TRUE</v>
      </c>
      <c r="EV47">
        <f>VLOOKUP($A47,'FuturesInfo (3)'!$A$2:$V$80,22)</f>
        <v>2</v>
      </c>
      <c r="EW47" s="96">
        <v>0</v>
      </c>
      <c r="EX47">
        <f t="shared" si="107"/>
        <v>2</v>
      </c>
      <c r="EY47" s="139">
        <f>VLOOKUP($A47,'FuturesInfo (3)'!$A$2:$O$80,15)*EX47</f>
        <v>100462.49999999999</v>
      </c>
      <c r="EZ47" s="200">
        <f t="shared" si="82"/>
        <v>-4100.5102040804022</v>
      </c>
      <c r="FA47" s="200">
        <f t="shared" si="108"/>
        <v>-4100.5102040804022</v>
      </c>
      <c r="FB47" s="200">
        <f t="shared" si="152"/>
        <v>-4100.5102040804022</v>
      </c>
      <c r="FD47">
        <f t="shared" si="84"/>
        <v>-1</v>
      </c>
      <c r="FE47">
        <v>1</v>
      </c>
      <c r="FF47" s="218">
        <v>1</v>
      </c>
      <c r="FG47">
        <f t="shared" si="125"/>
        <v>1</v>
      </c>
      <c r="FH47">
        <v>1</v>
      </c>
      <c r="FI47">
        <f t="shared" si="123"/>
        <v>1</v>
      </c>
      <c r="FJ47">
        <f t="shared" si="110"/>
        <v>1</v>
      </c>
      <c r="FK47">
        <f t="shared" si="85"/>
        <v>1</v>
      </c>
      <c r="FL47" s="1">
        <v>2.2396416576599999E-2</v>
      </c>
      <c r="FM47" s="2">
        <v>10</v>
      </c>
      <c r="FN47">
        <v>60</v>
      </c>
      <c r="FO47" t="str">
        <f t="shared" si="86"/>
        <v>TRUE</v>
      </c>
      <c r="FP47">
        <f>VLOOKUP($A47,'FuturesInfo (3)'!$A$2:$V$80,22)</f>
        <v>2</v>
      </c>
      <c r="FQ47" s="96">
        <v>0</v>
      </c>
      <c r="FR47">
        <f t="shared" si="111"/>
        <v>2</v>
      </c>
      <c r="FS47" s="139">
        <f>VLOOKUP($A47,'FuturesInfo (3)'!$A$2:$O$80,15)*FR47</f>
        <v>100462.49999999999</v>
      </c>
      <c r="FT47" s="200">
        <f t="shared" si="87"/>
        <v>2250.0000003266773</v>
      </c>
      <c r="FU47" s="200">
        <f t="shared" si="112"/>
        <v>2250.0000003266773</v>
      </c>
      <c r="FV47" s="200">
        <f t="shared" si="88"/>
        <v>2250.0000003266773</v>
      </c>
      <c r="FX47">
        <f t="shared" si="89"/>
        <v>1</v>
      </c>
      <c r="FZ47" s="218">
        <v>1</v>
      </c>
      <c r="GA47">
        <f t="shared" si="126"/>
        <v>1</v>
      </c>
      <c r="GC47">
        <f t="shared" si="124"/>
        <v>1</v>
      </c>
      <c r="GD47">
        <f t="shared" si="114"/>
        <v>0</v>
      </c>
      <c r="GE47">
        <f t="shared" si="90"/>
        <v>0</v>
      </c>
      <c r="GF47" s="1"/>
      <c r="GG47" s="2">
        <v>10</v>
      </c>
      <c r="GH47">
        <v>60</v>
      </c>
      <c r="GI47" t="str">
        <f t="shared" si="91"/>
        <v>FALSE</v>
      </c>
      <c r="GJ47">
        <f>VLOOKUP($A47,'FuturesInfo (3)'!$A$2:$V$80,22)</f>
        <v>2</v>
      </c>
      <c r="GK47" s="96">
        <v>0</v>
      </c>
      <c r="GL47">
        <f t="shared" si="115"/>
        <v>2</v>
      </c>
      <c r="GM47" s="139">
        <f>VLOOKUP($A47,'FuturesInfo (3)'!$A$2:$O$80,15)*GL47</f>
        <v>100462.49999999999</v>
      </c>
      <c r="GN47" s="200">
        <f t="shared" si="92"/>
        <v>0</v>
      </c>
      <c r="GO47" s="200">
        <f t="shared" si="116"/>
        <v>0</v>
      </c>
      <c r="GP47" s="200">
        <f t="shared" si="93"/>
        <v>0</v>
      </c>
    </row>
    <row r="48" spans="1:19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4"/>
        <v>1</v>
      </c>
      <c r="BK48" s="1">
        <v>1.86403508772E-2</v>
      </c>
      <c r="BL48" s="2">
        <v>10</v>
      </c>
      <c r="BM48">
        <v>60</v>
      </c>
      <c r="BN48" t="str">
        <f t="shared" si="118"/>
        <v>TRUE</v>
      </c>
      <c r="BO48">
        <f>VLOOKUP($A48,'FuturesInfo (3)'!$A$2:$V$80,22)</f>
        <v>4</v>
      </c>
      <c r="BP48">
        <f t="shared" si="140"/>
        <v>4</v>
      </c>
      <c r="BQ48" s="139">
        <f>VLOOKUP($A48,'FuturesInfo (3)'!$A$2:$O$80,15)*BP48</f>
        <v>96850</v>
      </c>
      <c r="BR48" s="145">
        <f t="shared" si="95"/>
        <v>1805.3179824568201</v>
      </c>
      <c r="BT48">
        <f t="shared" si="96"/>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4"/>
        <v>4</v>
      </c>
      <c r="CF48">
        <f t="shared" si="64"/>
        <v>4</v>
      </c>
      <c r="CG48" s="139">
        <f>VLOOKUP($A48,'FuturesInfo (3)'!$A$2:$O$80,15)*CE48</f>
        <v>96850</v>
      </c>
      <c r="CH48" s="145">
        <f t="shared" si="144"/>
        <v>1980.7857911717199</v>
      </c>
      <c r="CI48" s="145">
        <f t="shared" si="97"/>
        <v>-1980.7857911717199</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8"/>
        <v>4</v>
      </c>
      <c r="CX48" s="139">
        <f>VLOOKUP($A48,'FuturesInfo (3)'!$A$2:$O$80,15)*CW48</f>
        <v>96850</v>
      </c>
      <c r="CY48" s="200">
        <f t="shared" si="149"/>
        <v>1481.3554852331301</v>
      </c>
      <c r="CZ48" s="200">
        <f t="shared" si="100"/>
        <v>-1481.3554852331301</v>
      </c>
      <c r="DB48">
        <f t="shared" si="70"/>
        <v>1</v>
      </c>
      <c r="DC48">
        <v>-1</v>
      </c>
      <c r="DD48">
        <v>-1</v>
      </c>
      <c r="DE48">
        <v>1</v>
      </c>
      <c r="DF48">
        <f t="shared" si="120"/>
        <v>0</v>
      </c>
      <c r="DG48">
        <f t="shared" si="71"/>
        <v>0</v>
      </c>
      <c r="DH48" s="1">
        <v>7.7922077922099996E-3</v>
      </c>
      <c r="DI48" s="2">
        <v>10</v>
      </c>
      <c r="DJ48">
        <v>60</v>
      </c>
      <c r="DK48" t="str">
        <f t="shared" si="72"/>
        <v>TRUE</v>
      </c>
      <c r="DL48">
        <f>VLOOKUP($A48,'FuturesInfo (3)'!$A$2:$V$80,22)</f>
        <v>4</v>
      </c>
      <c r="DM48">
        <f t="shared" si="73"/>
        <v>5</v>
      </c>
      <c r="DN48">
        <f t="shared" si="101"/>
        <v>4</v>
      </c>
      <c r="DO48" s="139">
        <f>VLOOKUP($A48,'FuturesInfo (3)'!$A$2:$O$80,15)*DN48</f>
        <v>96850</v>
      </c>
      <c r="DP48" s="200">
        <f t="shared" si="74"/>
        <v>-754.67532467553849</v>
      </c>
      <c r="DQ48" s="200">
        <f t="shared" si="102"/>
        <v>-754.67532467553849</v>
      </c>
      <c r="DS48">
        <f t="shared" si="75"/>
        <v>-1</v>
      </c>
      <c r="DT48">
        <v>1</v>
      </c>
      <c r="DU48">
        <v>-1</v>
      </c>
      <c r="DV48">
        <v>1</v>
      </c>
      <c r="DW48">
        <f t="shared" si="121"/>
        <v>1</v>
      </c>
      <c r="DX48">
        <f t="shared" si="76"/>
        <v>0</v>
      </c>
      <c r="DY48" s="1">
        <v>1.5979381443300002E-2</v>
      </c>
      <c r="DZ48" s="2">
        <v>10</v>
      </c>
      <c r="EA48">
        <v>60</v>
      </c>
      <c r="EB48" t="str">
        <f t="shared" si="77"/>
        <v>TRUE</v>
      </c>
      <c r="EC48">
        <f>VLOOKUP($A48,'FuturesInfo (3)'!$A$2:$V$80,22)</f>
        <v>4</v>
      </c>
      <c r="ED48" s="96">
        <v>0</v>
      </c>
      <c r="EE48">
        <f t="shared" si="103"/>
        <v>4</v>
      </c>
      <c r="EF48" s="139">
        <f>VLOOKUP($A48,'FuturesInfo (3)'!$A$2:$O$80,15)*EE48</f>
        <v>96850</v>
      </c>
      <c r="EG48" s="200">
        <f t="shared" si="78"/>
        <v>1547.6030927836052</v>
      </c>
      <c r="EH48" s="200">
        <f t="shared" si="104"/>
        <v>-1547.6030927836052</v>
      </c>
      <c r="EJ48">
        <f t="shared" si="150"/>
        <v>1</v>
      </c>
      <c r="EK48">
        <v>1</v>
      </c>
      <c r="EL48" s="218">
        <v>-1</v>
      </c>
      <c r="EM48">
        <f t="shared" si="105"/>
        <v>1</v>
      </c>
      <c r="EN48">
        <v>-1</v>
      </c>
      <c r="EO48">
        <f t="shared" si="122"/>
        <v>0</v>
      </c>
      <c r="EP48">
        <f t="shared" si="106"/>
        <v>1</v>
      </c>
      <c r="EQ48">
        <f t="shared" si="151"/>
        <v>0</v>
      </c>
      <c r="ER48" s="1">
        <v>-1.7250126839199999E-2</v>
      </c>
      <c r="ES48" s="2">
        <v>10</v>
      </c>
      <c r="ET48">
        <v>60</v>
      </c>
      <c r="EU48" t="str">
        <f t="shared" si="81"/>
        <v>TRUE</v>
      </c>
      <c r="EV48">
        <f>VLOOKUP($A48,'FuturesInfo (3)'!$A$2:$V$80,22)</f>
        <v>4</v>
      </c>
      <c r="EW48" s="96">
        <v>0</v>
      </c>
      <c r="EX48">
        <f t="shared" si="107"/>
        <v>4</v>
      </c>
      <c r="EY48" s="139">
        <f>VLOOKUP($A48,'FuturesInfo (3)'!$A$2:$O$80,15)*EX48</f>
        <v>96850</v>
      </c>
      <c r="EZ48" s="200">
        <f t="shared" si="82"/>
        <v>-1670.6747843765199</v>
      </c>
      <c r="FA48" s="200">
        <f t="shared" si="108"/>
        <v>1670.6747843765199</v>
      </c>
      <c r="FB48" s="200">
        <f t="shared" si="152"/>
        <v>-1670.6747843765199</v>
      </c>
      <c r="FD48">
        <f t="shared" si="84"/>
        <v>-1</v>
      </c>
      <c r="FE48">
        <v>-1</v>
      </c>
      <c r="FF48" s="218">
        <v>-1</v>
      </c>
      <c r="FG48">
        <f t="shared" si="125"/>
        <v>-1</v>
      </c>
      <c r="FH48">
        <v>-1</v>
      </c>
      <c r="FI48">
        <f t="shared" si="123"/>
        <v>1</v>
      </c>
      <c r="FJ48">
        <f t="shared" si="110"/>
        <v>1</v>
      </c>
      <c r="FK48">
        <f t="shared" si="85"/>
        <v>1</v>
      </c>
      <c r="FL48" s="1">
        <v>-3.25245224574E-2</v>
      </c>
      <c r="FM48" s="2">
        <v>10</v>
      </c>
      <c r="FN48">
        <v>60</v>
      </c>
      <c r="FO48" t="str">
        <f t="shared" si="86"/>
        <v>TRUE</v>
      </c>
      <c r="FP48">
        <f>VLOOKUP($A48,'FuturesInfo (3)'!$A$2:$V$80,22)</f>
        <v>4</v>
      </c>
      <c r="FQ48" s="96">
        <v>0</v>
      </c>
      <c r="FR48">
        <f t="shared" si="111"/>
        <v>4</v>
      </c>
      <c r="FS48" s="139">
        <f>VLOOKUP($A48,'FuturesInfo (3)'!$A$2:$O$80,15)*FR48</f>
        <v>96850</v>
      </c>
      <c r="FT48" s="200">
        <f t="shared" si="87"/>
        <v>3149.9999999991901</v>
      </c>
      <c r="FU48" s="200">
        <f t="shared" si="112"/>
        <v>3149.9999999991901</v>
      </c>
      <c r="FV48" s="200">
        <f t="shared" si="88"/>
        <v>3149.9999999991901</v>
      </c>
      <c r="FX48">
        <f t="shared" si="89"/>
        <v>-1</v>
      </c>
      <c r="FZ48" s="218">
        <v>-1</v>
      </c>
      <c r="GA48">
        <f t="shared" si="126"/>
        <v>-1</v>
      </c>
      <c r="GC48">
        <f t="shared" si="124"/>
        <v>1</v>
      </c>
      <c r="GD48">
        <f t="shared" si="114"/>
        <v>0</v>
      </c>
      <c r="GE48">
        <f t="shared" si="90"/>
        <v>0</v>
      </c>
      <c r="GF48" s="1"/>
      <c r="GG48" s="2">
        <v>10</v>
      </c>
      <c r="GH48">
        <v>60</v>
      </c>
      <c r="GI48" t="str">
        <f t="shared" si="91"/>
        <v>FALSE</v>
      </c>
      <c r="GJ48">
        <f>VLOOKUP($A48,'FuturesInfo (3)'!$A$2:$V$80,22)</f>
        <v>4</v>
      </c>
      <c r="GK48" s="96">
        <v>0</v>
      </c>
      <c r="GL48">
        <f t="shared" si="115"/>
        <v>4</v>
      </c>
      <c r="GM48" s="139">
        <f>VLOOKUP($A48,'FuturesInfo (3)'!$A$2:$O$80,15)*GL48</f>
        <v>96850</v>
      </c>
      <c r="GN48" s="200">
        <f t="shared" si="92"/>
        <v>0</v>
      </c>
      <c r="GO48" s="200">
        <f t="shared" si="116"/>
        <v>0</v>
      </c>
      <c r="GP48" s="200">
        <f t="shared" si="93"/>
        <v>0</v>
      </c>
    </row>
    <row r="49" spans="1:19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4"/>
        <v>0</v>
      </c>
      <c r="BK49" s="5">
        <v>1.01180438449E-3</v>
      </c>
      <c r="BL49" s="170">
        <v>10</v>
      </c>
      <c r="BM49" s="5">
        <v>60</v>
      </c>
      <c r="BN49" t="str">
        <f t="shared" si="118"/>
        <v>TRUE</v>
      </c>
      <c r="BO49">
        <f>VLOOKUP($A49,'FuturesInfo (3)'!$A$2:$V$80,22)</f>
        <v>3</v>
      </c>
      <c r="BP49">
        <f t="shared" si="140"/>
        <v>3</v>
      </c>
      <c r="BQ49" s="139">
        <f>VLOOKUP($A49,'FuturesInfo (3)'!$A$2:$O$80,15)*BP49</f>
        <v>99891</v>
      </c>
      <c r="BR49" s="145">
        <f t="shared" si="95"/>
        <v>-101.07015177109059</v>
      </c>
      <c r="BT49" s="5">
        <f t="shared" si="96"/>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4"/>
        <v>3</v>
      </c>
      <c r="CF49">
        <f t="shared" si="64"/>
        <v>3</v>
      </c>
      <c r="CG49" s="139">
        <f>VLOOKUP($A49,'FuturesInfo (3)'!$A$2:$O$80,15)*CE49</f>
        <v>99891</v>
      </c>
      <c r="CH49" s="145">
        <f t="shared" si="144"/>
        <v>1682.799865230726</v>
      </c>
      <c r="CI49" s="145">
        <f t="shared" si="97"/>
        <v>1682.799865230726</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8"/>
        <v>3</v>
      </c>
      <c r="CX49" s="139">
        <f>VLOOKUP($A49,'FuturesInfo (3)'!$A$2:$O$80,15)*CW49</f>
        <v>99891</v>
      </c>
      <c r="CY49" s="200">
        <f t="shared" si="149"/>
        <v>1423.2316103381179</v>
      </c>
      <c r="CZ49" s="200">
        <f t="shared" si="100"/>
        <v>1423.2316103381179</v>
      </c>
      <c r="DB49" s="5">
        <f t="shared" si="70"/>
        <v>1</v>
      </c>
      <c r="DC49" s="5">
        <v>-1</v>
      </c>
      <c r="DD49">
        <v>1</v>
      </c>
      <c r="DE49" s="5">
        <v>-1</v>
      </c>
      <c r="DF49">
        <f t="shared" si="120"/>
        <v>1</v>
      </c>
      <c r="DG49">
        <f t="shared" si="71"/>
        <v>0</v>
      </c>
      <c r="DH49" s="5">
        <v>-2.3521724926499999E-2</v>
      </c>
      <c r="DI49" s="170">
        <v>10</v>
      </c>
      <c r="DJ49" s="5">
        <v>60</v>
      </c>
      <c r="DK49" t="str">
        <f t="shared" si="72"/>
        <v>TRUE</v>
      </c>
      <c r="DL49">
        <f>VLOOKUP($A49,'FuturesInfo (3)'!$A$2:$V$80,22)</f>
        <v>3</v>
      </c>
      <c r="DM49">
        <f t="shared" si="73"/>
        <v>2</v>
      </c>
      <c r="DN49">
        <f t="shared" si="101"/>
        <v>3</v>
      </c>
      <c r="DO49" s="139">
        <f>VLOOKUP($A49,'FuturesInfo (3)'!$A$2:$O$80,15)*DN49</f>
        <v>99891</v>
      </c>
      <c r="DP49" s="200">
        <f t="shared" si="74"/>
        <v>2349.6086246330115</v>
      </c>
      <c r="DQ49" s="200">
        <f t="shared" si="102"/>
        <v>-2349.6086246330115</v>
      </c>
      <c r="DS49" s="5">
        <f t="shared" si="75"/>
        <v>-1</v>
      </c>
      <c r="DT49" s="5">
        <v>-1</v>
      </c>
      <c r="DU49">
        <v>1</v>
      </c>
      <c r="DV49" s="5">
        <v>-1</v>
      </c>
      <c r="DW49">
        <f t="shared" si="121"/>
        <v>1</v>
      </c>
      <c r="DX49">
        <f t="shared" si="76"/>
        <v>0</v>
      </c>
      <c r="DY49" s="5">
        <v>-2.0742723318800001E-2</v>
      </c>
      <c r="DZ49" s="170">
        <v>10</v>
      </c>
      <c r="EA49" s="5">
        <v>60</v>
      </c>
      <c r="EB49" t="str">
        <f t="shared" si="77"/>
        <v>TRUE</v>
      </c>
      <c r="EC49">
        <f>VLOOKUP($A49,'FuturesInfo (3)'!$A$2:$V$80,22)</f>
        <v>3</v>
      </c>
      <c r="ED49" s="96">
        <v>0</v>
      </c>
      <c r="EE49">
        <f t="shared" si="103"/>
        <v>3</v>
      </c>
      <c r="EF49" s="139">
        <f>VLOOKUP($A49,'FuturesInfo (3)'!$A$2:$O$80,15)*EE49</f>
        <v>99891</v>
      </c>
      <c r="EG49" s="200">
        <f t="shared" si="78"/>
        <v>2072.0113750382511</v>
      </c>
      <c r="EH49" s="200">
        <f t="shared" si="104"/>
        <v>-2072.0113750382511</v>
      </c>
      <c r="EJ49">
        <f t="shared" si="150"/>
        <v>-1</v>
      </c>
      <c r="EK49" s="5">
        <v>1</v>
      </c>
      <c r="EL49" s="218">
        <v>1</v>
      </c>
      <c r="EM49">
        <f t="shared" si="105"/>
        <v>1</v>
      </c>
      <c r="EN49" s="5">
        <v>1</v>
      </c>
      <c r="EO49">
        <f t="shared" si="122"/>
        <v>1</v>
      </c>
      <c r="EP49">
        <f t="shared" si="106"/>
        <v>1</v>
      </c>
      <c r="EQ49">
        <f t="shared" si="151"/>
        <v>1</v>
      </c>
      <c r="ER49" s="5">
        <v>3.4164673727400001E-2</v>
      </c>
      <c r="ES49" s="170">
        <v>10</v>
      </c>
      <c r="ET49" s="5">
        <v>60</v>
      </c>
      <c r="EU49" t="str">
        <f t="shared" si="81"/>
        <v>TRUE</v>
      </c>
      <c r="EV49">
        <f>VLOOKUP($A49,'FuturesInfo (3)'!$A$2:$V$80,22)</f>
        <v>3</v>
      </c>
      <c r="EW49" s="96">
        <v>0</v>
      </c>
      <c r="EX49">
        <f t="shared" si="107"/>
        <v>3</v>
      </c>
      <c r="EY49" s="139">
        <f>VLOOKUP($A49,'FuturesInfo (3)'!$A$2:$O$80,15)*EX49</f>
        <v>99891</v>
      </c>
      <c r="EZ49" s="200">
        <f t="shared" si="82"/>
        <v>3412.7434233037134</v>
      </c>
      <c r="FA49" s="200">
        <f t="shared" si="108"/>
        <v>3412.7434233037134</v>
      </c>
      <c r="FB49" s="200">
        <f t="shared" si="152"/>
        <v>3412.7434233037134</v>
      </c>
      <c r="FD49">
        <f t="shared" si="84"/>
        <v>1</v>
      </c>
      <c r="FE49" s="5">
        <v>1</v>
      </c>
      <c r="FF49" s="218">
        <v>1</v>
      </c>
      <c r="FG49">
        <f t="shared" si="125"/>
        <v>1</v>
      </c>
      <c r="FH49" s="5">
        <v>1</v>
      </c>
      <c r="FI49">
        <f t="shared" si="123"/>
        <v>1</v>
      </c>
      <c r="FJ49">
        <f t="shared" si="110"/>
        <v>1</v>
      </c>
      <c r="FK49">
        <f t="shared" si="85"/>
        <v>1</v>
      </c>
      <c r="FL49" s="5">
        <v>1.1232243144999999E-2</v>
      </c>
      <c r="FM49" s="170">
        <v>10</v>
      </c>
      <c r="FN49" s="5">
        <v>60</v>
      </c>
      <c r="FO49" t="str">
        <f t="shared" si="86"/>
        <v>TRUE</v>
      </c>
      <c r="FP49">
        <f>VLOOKUP($A49,'FuturesInfo (3)'!$A$2:$V$80,22)</f>
        <v>3</v>
      </c>
      <c r="FQ49" s="96">
        <v>0</v>
      </c>
      <c r="FR49">
        <f t="shared" si="111"/>
        <v>3</v>
      </c>
      <c r="FS49" s="139">
        <f>VLOOKUP($A49,'FuturesInfo (3)'!$A$2:$O$80,15)*FR49</f>
        <v>99891</v>
      </c>
      <c r="FT49" s="200">
        <f t="shared" si="87"/>
        <v>1121.9999999971949</v>
      </c>
      <c r="FU49" s="200">
        <f t="shared" si="112"/>
        <v>1121.9999999971949</v>
      </c>
      <c r="FV49" s="200">
        <f t="shared" si="88"/>
        <v>1121.9999999971949</v>
      </c>
      <c r="FX49">
        <f t="shared" si="89"/>
        <v>1</v>
      </c>
      <c r="FY49" s="5"/>
      <c r="FZ49" s="218">
        <v>1</v>
      </c>
      <c r="GA49">
        <f t="shared" si="126"/>
        <v>1</v>
      </c>
      <c r="GB49" s="5"/>
      <c r="GC49">
        <f t="shared" si="124"/>
        <v>1</v>
      </c>
      <c r="GD49">
        <f t="shared" si="114"/>
        <v>0</v>
      </c>
      <c r="GE49">
        <f t="shared" si="90"/>
        <v>0</v>
      </c>
      <c r="GF49" s="5"/>
      <c r="GG49" s="170">
        <v>10</v>
      </c>
      <c r="GH49" s="5">
        <v>60</v>
      </c>
      <c r="GI49" t="str">
        <f t="shared" si="91"/>
        <v>FALSE</v>
      </c>
      <c r="GJ49">
        <f>VLOOKUP($A49,'FuturesInfo (3)'!$A$2:$V$80,22)</f>
        <v>3</v>
      </c>
      <c r="GK49" s="96">
        <v>0</v>
      </c>
      <c r="GL49">
        <f t="shared" si="115"/>
        <v>3</v>
      </c>
      <c r="GM49" s="139">
        <f>VLOOKUP($A49,'FuturesInfo (3)'!$A$2:$O$80,15)*GL49</f>
        <v>99891</v>
      </c>
      <c r="GN49" s="200">
        <f t="shared" si="92"/>
        <v>0</v>
      </c>
      <c r="GO49" s="200">
        <f t="shared" si="116"/>
        <v>0</v>
      </c>
      <c r="GP49" s="200">
        <f t="shared" si="93"/>
        <v>0</v>
      </c>
    </row>
    <row r="50" spans="1:19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4"/>
        <v>1</v>
      </c>
      <c r="BK50" s="1">
        <v>1.7028522775600001E-3</v>
      </c>
      <c r="BL50" s="2">
        <v>10</v>
      </c>
      <c r="BM50">
        <v>60</v>
      </c>
      <c r="BN50" t="str">
        <f t="shared" si="118"/>
        <v>TRUE</v>
      </c>
      <c r="BO50">
        <f>VLOOKUP($A50,'FuturesInfo (3)'!$A$2:$V$80,22)</f>
        <v>3</v>
      </c>
      <c r="BP50">
        <f t="shared" si="140"/>
        <v>3</v>
      </c>
      <c r="BQ50" s="139">
        <f>VLOOKUP($A50,'FuturesInfo (3)'!$A$2:$O$80,15)*BP50</f>
        <v>142620</v>
      </c>
      <c r="BR50" s="145">
        <f t="shared" si="95"/>
        <v>242.86079182560721</v>
      </c>
      <c r="BT50">
        <f t="shared" si="96"/>
        <v>1</v>
      </c>
      <c r="BU50">
        <v>-1</v>
      </c>
      <c r="BV50">
        <v>1</v>
      </c>
      <c r="BW50">
        <v>1</v>
      </c>
      <c r="BX50">
        <f t="shared" si="141"/>
        <v>0</v>
      </c>
      <c r="BY50">
        <f t="shared" si="142"/>
        <v>1</v>
      </c>
      <c r="BZ50" s="188">
        <v>1.2749681258E-3</v>
      </c>
      <c r="CA50" s="2">
        <v>10</v>
      </c>
      <c r="CB50">
        <v>60</v>
      </c>
      <c r="CC50" t="str">
        <f t="shared" si="143"/>
        <v>TRUE</v>
      </c>
      <c r="CD50">
        <f>VLOOKUP($A50,'FuturesInfo (3)'!$A$2:$V$80,22)</f>
        <v>3</v>
      </c>
      <c r="CE50">
        <f t="shared" si="64"/>
        <v>3</v>
      </c>
      <c r="CF50">
        <f t="shared" si="64"/>
        <v>3</v>
      </c>
      <c r="CG50" s="139">
        <f>VLOOKUP($A50,'FuturesInfo (3)'!$A$2:$O$80,15)*CE50</f>
        <v>142620</v>
      </c>
      <c r="CH50" s="145">
        <f t="shared" si="144"/>
        <v>-181.835954101596</v>
      </c>
      <c r="CI50" s="145">
        <f t="shared" si="97"/>
        <v>181.835954101596</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8"/>
        <v>3</v>
      </c>
      <c r="CX50" s="139">
        <f>VLOOKUP($A50,'FuturesInfo (3)'!$A$2:$O$80,15)*CW50</f>
        <v>142620</v>
      </c>
      <c r="CY50" s="200">
        <f t="shared" si="149"/>
        <v>1513.3701188401981</v>
      </c>
      <c r="CZ50" s="200">
        <f t="shared" si="100"/>
        <v>-1513.3701188401981</v>
      </c>
      <c r="DB50">
        <f t="shared" si="70"/>
        <v>-1</v>
      </c>
      <c r="DC50">
        <v>-1</v>
      </c>
      <c r="DD50">
        <v>1</v>
      </c>
      <c r="DE50">
        <v>-1</v>
      </c>
      <c r="DF50">
        <f t="shared" si="120"/>
        <v>1</v>
      </c>
      <c r="DG50">
        <f t="shared" si="71"/>
        <v>0</v>
      </c>
      <c r="DH50" s="1">
        <v>-4.7190047189999999E-3</v>
      </c>
      <c r="DI50" s="2">
        <v>10</v>
      </c>
      <c r="DJ50">
        <v>60</v>
      </c>
      <c r="DK50" t="str">
        <f t="shared" si="72"/>
        <v>TRUE</v>
      </c>
      <c r="DL50">
        <f>VLOOKUP($A50,'FuturesInfo (3)'!$A$2:$V$80,22)</f>
        <v>3</v>
      </c>
      <c r="DM50">
        <f t="shared" si="73"/>
        <v>2</v>
      </c>
      <c r="DN50">
        <f t="shared" si="101"/>
        <v>3</v>
      </c>
      <c r="DO50" s="139">
        <f>VLOOKUP($A50,'FuturesInfo (3)'!$A$2:$O$80,15)*DN50</f>
        <v>142620</v>
      </c>
      <c r="DP50" s="200">
        <f t="shared" si="74"/>
        <v>673.02445302377998</v>
      </c>
      <c r="DQ50" s="200">
        <f t="shared" si="102"/>
        <v>-673.02445302377998</v>
      </c>
      <c r="DS50">
        <f t="shared" si="75"/>
        <v>-1</v>
      </c>
      <c r="DT50">
        <v>-1</v>
      </c>
      <c r="DU50">
        <v>1</v>
      </c>
      <c r="DV50">
        <v>1</v>
      </c>
      <c r="DW50">
        <f t="shared" si="121"/>
        <v>0</v>
      </c>
      <c r="DX50">
        <f t="shared" si="76"/>
        <v>1</v>
      </c>
      <c r="DY50" s="1">
        <v>2.3491379310300001E-2</v>
      </c>
      <c r="DZ50" s="2">
        <v>10</v>
      </c>
      <c r="EA50">
        <v>60</v>
      </c>
      <c r="EB50" t="str">
        <f t="shared" si="77"/>
        <v>TRUE</v>
      </c>
      <c r="EC50">
        <f>VLOOKUP($A50,'FuturesInfo (3)'!$A$2:$V$80,22)</f>
        <v>3</v>
      </c>
      <c r="ED50" s="96">
        <v>0</v>
      </c>
      <c r="EE50">
        <f t="shared" si="103"/>
        <v>3</v>
      </c>
      <c r="EF50" s="139">
        <f>VLOOKUP($A50,'FuturesInfo (3)'!$A$2:$O$80,15)*EE50</f>
        <v>142620</v>
      </c>
      <c r="EG50" s="200">
        <f t="shared" si="78"/>
        <v>-3350.3405172349862</v>
      </c>
      <c r="EH50" s="200">
        <f t="shared" si="104"/>
        <v>3350.3405172349862</v>
      </c>
      <c r="EJ50">
        <f t="shared" si="150"/>
        <v>-1</v>
      </c>
      <c r="EK50">
        <v>1</v>
      </c>
      <c r="EL50" s="218">
        <v>1</v>
      </c>
      <c r="EM50">
        <f t="shared" si="105"/>
        <v>1</v>
      </c>
      <c r="EN50">
        <v>1</v>
      </c>
      <c r="EO50">
        <f t="shared" si="122"/>
        <v>1</v>
      </c>
      <c r="EP50">
        <f t="shared" si="106"/>
        <v>1</v>
      </c>
      <c r="EQ50">
        <f t="shared" si="151"/>
        <v>1</v>
      </c>
      <c r="ER50" s="1">
        <v>1.0528532322599999E-3</v>
      </c>
      <c r="ES50" s="2">
        <v>10</v>
      </c>
      <c r="ET50">
        <v>60</v>
      </c>
      <c r="EU50" t="str">
        <f t="shared" si="81"/>
        <v>TRUE</v>
      </c>
      <c r="EV50">
        <f>VLOOKUP($A50,'FuturesInfo (3)'!$A$2:$V$80,22)</f>
        <v>3</v>
      </c>
      <c r="EW50" s="96">
        <v>0</v>
      </c>
      <c r="EX50">
        <f t="shared" si="107"/>
        <v>3</v>
      </c>
      <c r="EY50" s="139">
        <f>VLOOKUP($A50,'FuturesInfo (3)'!$A$2:$O$80,15)*EX50</f>
        <v>142620</v>
      </c>
      <c r="EZ50" s="200">
        <f t="shared" si="82"/>
        <v>150.1579279849212</v>
      </c>
      <c r="FA50" s="200">
        <f t="shared" si="108"/>
        <v>150.1579279849212</v>
      </c>
      <c r="FB50" s="200">
        <f t="shared" si="152"/>
        <v>150.1579279849212</v>
      </c>
      <c r="FD50">
        <f t="shared" si="84"/>
        <v>1</v>
      </c>
      <c r="FE50">
        <v>1</v>
      </c>
      <c r="FF50" s="218">
        <v>1</v>
      </c>
      <c r="FG50">
        <f t="shared" si="125"/>
        <v>1</v>
      </c>
      <c r="FH50">
        <v>-1</v>
      </c>
      <c r="FI50">
        <f t="shared" si="123"/>
        <v>0</v>
      </c>
      <c r="FJ50">
        <f t="shared" si="110"/>
        <v>0</v>
      </c>
      <c r="FK50">
        <f t="shared" si="85"/>
        <v>0</v>
      </c>
      <c r="FL50" s="1">
        <v>-1.26209507783E-2</v>
      </c>
      <c r="FM50" s="2">
        <v>10</v>
      </c>
      <c r="FN50">
        <v>60</v>
      </c>
      <c r="FO50" t="str">
        <f t="shared" si="86"/>
        <v>TRUE</v>
      </c>
      <c r="FP50">
        <f>VLOOKUP($A50,'FuturesInfo (3)'!$A$2:$V$80,22)</f>
        <v>3</v>
      </c>
      <c r="FQ50" s="96">
        <v>0</v>
      </c>
      <c r="FR50">
        <f t="shared" si="111"/>
        <v>3</v>
      </c>
      <c r="FS50" s="139">
        <f>VLOOKUP($A50,'FuturesInfo (3)'!$A$2:$O$80,15)*FR50</f>
        <v>142620</v>
      </c>
      <c r="FT50" s="200">
        <f t="shared" si="87"/>
        <v>-1800.000000001146</v>
      </c>
      <c r="FU50" s="200">
        <f t="shared" si="112"/>
        <v>-1800.000000001146</v>
      </c>
      <c r="FV50" s="200">
        <f t="shared" si="88"/>
        <v>-1800.000000001146</v>
      </c>
      <c r="FX50">
        <f t="shared" si="89"/>
        <v>-1</v>
      </c>
      <c r="FZ50" s="218">
        <v>1</v>
      </c>
      <c r="GA50">
        <f t="shared" si="126"/>
        <v>-1</v>
      </c>
      <c r="GC50">
        <f t="shared" si="124"/>
        <v>1</v>
      </c>
      <c r="GD50">
        <f t="shared" si="114"/>
        <v>0</v>
      </c>
      <c r="GE50">
        <f t="shared" si="90"/>
        <v>0</v>
      </c>
      <c r="GF50" s="1"/>
      <c r="GG50" s="2">
        <v>10</v>
      </c>
      <c r="GH50">
        <v>60</v>
      </c>
      <c r="GI50" t="str">
        <f t="shared" si="91"/>
        <v>FALSE</v>
      </c>
      <c r="GJ50">
        <f>VLOOKUP($A50,'FuturesInfo (3)'!$A$2:$V$80,22)</f>
        <v>3</v>
      </c>
      <c r="GK50" s="96">
        <v>0</v>
      </c>
      <c r="GL50">
        <f t="shared" si="115"/>
        <v>3</v>
      </c>
      <c r="GM50" s="139">
        <f>VLOOKUP($A50,'FuturesInfo (3)'!$A$2:$O$80,15)*GL50</f>
        <v>142620</v>
      </c>
      <c r="GN50" s="200">
        <f t="shared" si="92"/>
        <v>0</v>
      </c>
      <c r="GO50" s="200">
        <f t="shared" si="116"/>
        <v>0</v>
      </c>
      <c r="GP50" s="200">
        <f t="shared" si="93"/>
        <v>0</v>
      </c>
    </row>
    <row r="51" spans="1:19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4"/>
        <v>0</v>
      </c>
      <c r="BK51" s="1">
        <v>6.4360418342700003E-3</v>
      </c>
      <c r="BL51" s="2">
        <v>10</v>
      </c>
      <c r="BM51">
        <v>60</v>
      </c>
      <c r="BN51" t="str">
        <f t="shared" si="118"/>
        <v>TRUE</v>
      </c>
      <c r="BO51">
        <f>VLOOKUP($A51,'FuturesInfo (3)'!$A$2:$V$80,22)</f>
        <v>2</v>
      </c>
      <c r="BP51">
        <f t="shared" si="140"/>
        <v>2</v>
      </c>
      <c r="BQ51" s="139">
        <f>VLOOKUP($A51,'FuturesInfo (3)'!$A$2:$O$80,15)*BP51</f>
        <v>103900</v>
      </c>
      <c r="BR51" s="145">
        <f t="shared" si="95"/>
        <v>-668.70474658065302</v>
      </c>
      <c r="BT51">
        <f t="shared" si="96"/>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4"/>
        <v>2</v>
      </c>
      <c r="CF51">
        <f t="shared" si="64"/>
        <v>2</v>
      </c>
      <c r="CG51" s="139">
        <f>VLOOKUP($A51,'FuturesInfo (3)'!$A$2:$O$80,15)*CE51</f>
        <v>103900</v>
      </c>
      <c r="CH51" s="145">
        <f t="shared" si="144"/>
        <v>830.53557154304895</v>
      </c>
      <c r="CI51" s="145">
        <f t="shared" si="97"/>
        <v>830.53557154304895</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8"/>
        <v>2</v>
      </c>
      <c r="CX51" s="139">
        <f>VLOOKUP($A51,'FuturesInfo (3)'!$A$2:$O$80,15)*CW51</f>
        <v>103900</v>
      </c>
      <c r="CY51" s="200">
        <f t="shared" si="149"/>
        <v>-1904.6937953285599</v>
      </c>
      <c r="CZ51" s="200">
        <f t="shared" si="100"/>
        <v>-1904.6937953285599</v>
      </c>
      <c r="DB51">
        <f t="shared" si="70"/>
        <v>-1</v>
      </c>
      <c r="DC51">
        <v>1</v>
      </c>
      <c r="DD51">
        <v>-1</v>
      </c>
      <c r="DE51">
        <v>1</v>
      </c>
      <c r="DF51">
        <f t="shared" si="120"/>
        <v>1</v>
      </c>
      <c r="DG51">
        <f t="shared" si="71"/>
        <v>0</v>
      </c>
      <c r="DH51" s="1">
        <v>1.7606330366000001E-2</v>
      </c>
      <c r="DI51" s="2">
        <v>10</v>
      </c>
      <c r="DJ51">
        <v>60</v>
      </c>
      <c r="DK51" t="str">
        <f t="shared" si="72"/>
        <v>TRUE</v>
      </c>
      <c r="DL51">
        <f>VLOOKUP($A51,'FuturesInfo (3)'!$A$2:$V$80,22)</f>
        <v>2</v>
      </c>
      <c r="DM51">
        <f t="shared" si="73"/>
        <v>2</v>
      </c>
      <c r="DN51">
        <f t="shared" si="101"/>
        <v>2</v>
      </c>
      <c r="DO51" s="139">
        <f>VLOOKUP($A51,'FuturesInfo (3)'!$A$2:$O$80,15)*DN51</f>
        <v>103900</v>
      </c>
      <c r="DP51" s="200">
        <f t="shared" si="74"/>
        <v>1829.2977250274</v>
      </c>
      <c r="DQ51" s="200">
        <f t="shared" si="102"/>
        <v>-1829.2977250274</v>
      </c>
      <c r="DS51">
        <f t="shared" si="75"/>
        <v>1</v>
      </c>
      <c r="DT51">
        <v>1</v>
      </c>
      <c r="DU51">
        <v>-1</v>
      </c>
      <c r="DV51">
        <v>1</v>
      </c>
      <c r="DW51">
        <f t="shared" si="121"/>
        <v>1</v>
      </c>
      <c r="DX51">
        <f t="shared" si="76"/>
        <v>0</v>
      </c>
      <c r="DY51" s="1">
        <v>2.0800933125999999E-2</v>
      </c>
      <c r="DZ51" s="2">
        <v>10</v>
      </c>
      <c r="EA51">
        <v>60</v>
      </c>
      <c r="EB51" t="str">
        <f t="shared" si="77"/>
        <v>TRUE</v>
      </c>
      <c r="EC51">
        <f>VLOOKUP($A51,'FuturesInfo (3)'!$A$2:$V$80,22)</f>
        <v>2</v>
      </c>
      <c r="ED51" s="96">
        <v>0</v>
      </c>
      <c r="EE51">
        <f t="shared" si="103"/>
        <v>2</v>
      </c>
      <c r="EF51" s="139">
        <f>VLOOKUP($A51,'FuturesInfo (3)'!$A$2:$O$80,15)*EE51</f>
        <v>103900</v>
      </c>
      <c r="EG51" s="200">
        <f t="shared" si="78"/>
        <v>2161.2169517913999</v>
      </c>
      <c r="EH51" s="200">
        <f t="shared" si="104"/>
        <v>-2161.2169517913999</v>
      </c>
      <c r="EJ51">
        <f t="shared" si="150"/>
        <v>1</v>
      </c>
      <c r="EK51">
        <v>1</v>
      </c>
      <c r="EL51" s="218">
        <v>-1</v>
      </c>
      <c r="EM51">
        <f t="shared" si="105"/>
        <v>1</v>
      </c>
      <c r="EN51">
        <v>-1</v>
      </c>
      <c r="EO51">
        <f t="shared" si="122"/>
        <v>0</v>
      </c>
      <c r="EP51">
        <f t="shared" si="106"/>
        <v>1</v>
      </c>
      <c r="EQ51">
        <f t="shared" si="151"/>
        <v>0</v>
      </c>
      <c r="ER51" s="1">
        <v>-1.06646353076E-2</v>
      </c>
      <c r="ES51" s="2">
        <v>10</v>
      </c>
      <c r="ET51">
        <v>60</v>
      </c>
      <c r="EU51" t="str">
        <f t="shared" si="81"/>
        <v>TRUE</v>
      </c>
      <c r="EV51">
        <f>VLOOKUP($A51,'FuturesInfo (3)'!$A$2:$V$80,22)</f>
        <v>2</v>
      </c>
      <c r="EW51" s="96">
        <v>0</v>
      </c>
      <c r="EX51">
        <f t="shared" si="107"/>
        <v>2</v>
      </c>
      <c r="EY51" s="139">
        <f>VLOOKUP($A51,'FuturesInfo (3)'!$A$2:$O$80,15)*EX51</f>
        <v>103900</v>
      </c>
      <c r="EZ51" s="200">
        <f t="shared" si="82"/>
        <v>-1108.0556084596399</v>
      </c>
      <c r="FA51" s="200">
        <f t="shared" si="108"/>
        <v>1108.0556084596399</v>
      </c>
      <c r="FB51" s="200">
        <f t="shared" si="152"/>
        <v>-1108.0556084596399</v>
      </c>
      <c r="FD51">
        <f t="shared" si="84"/>
        <v>-1</v>
      </c>
      <c r="FE51">
        <v>-1</v>
      </c>
      <c r="FF51" s="218">
        <v>-1</v>
      </c>
      <c r="FG51">
        <f t="shared" si="125"/>
        <v>-1</v>
      </c>
      <c r="FH51">
        <v>-1</v>
      </c>
      <c r="FI51">
        <f t="shared" si="123"/>
        <v>1</v>
      </c>
      <c r="FJ51">
        <f t="shared" si="110"/>
        <v>1</v>
      </c>
      <c r="FK51">
        <f t="shared" si="85"/>
        <v>1</v>
      </c>
      <c r="FL51" s="1">
        <v>-2.5318829707400001E-2</v>
      </c>
      <c r="FM51" s="2">
        <v>10</v>
      </c>
      <c r="FN51">
        <v>60</v>
      </c>
      <c r="FO51" t="str">
        <f t="shared" si="86"/>
        <v>TRUE</v>
      </c>
      <c r="FP51">
        <f>VLOOKUP($A51,'FuturesInfo (3)'!$A$2:$V$80,22)</f>
        <v>2</v>
      </c>
      <c r="FQ51" s="96">
        <v>0</v>
      </c>
      <c r="FR51">
        <f t="shared" si="111"/>
        <v>2</v>
      </c>
      <c r="FS51" s="139">
        <f>VLOOKUP($A51,'FuturesInfo (3)'!$A$2:$O$80,15)*FR51</f>
        <v>103900</v>
      </c>
      <c r="FT51" s="200">
        <f t="shared" si="87"/>
        <v>2630.6264065988603</v>
      </c>
      <c r="FU51" s="200">
        <f t="shared" si="112"/>
        <v>2630.6264065988603</v>
      </c>
      <c r="FV51" s="200">
        <f t="shared" si="88"/>
        <v>2630.6264065988603</v>
      </c>
      <c r="FX51">
        <f t="shared" si="89"/>
        <v>-1</v>
      </c>
      <c r="FZ51" s="218">
        <v>-1</v>
      </c>
      <c r="GA51">
        <f t="shared" si="126"/>
        <v>-1</v>
      </c>
      <c r="GC51">
        <f t="shared" si="124"/>
        <v>1</v>
      </c>
      <c r="GD51">
        <f t="shared" si="114"/>
        <v>0</v>
      </c>
      <c r="GE51">
        <f t="shared" si="90"/>
        <v>0</v>
      </c>
      <c r="GF51" s="1"/>
      <c r="GG51" s="2">
        <v>10</v>
      </c>
      <c r="GH51">
        <v>60</v>
      </c>
      <c r="GI51" t="str">
        <f t="shared" si="91"/>
        <v>FALSE</v>
      </c>
      <c r="GJ51">
        <f>VLOOKUP($A51,'FuturesInfo (3)'!$A$2:$V$80,22)</f>
        <v>2</v>
      </c>
      <c r="GK51" s="96">
        <v>0</v>
      </c>
      <c r="GL51">
        <f t="shared" si="115"/>
        <v>2</v>
      </c>
      <c r="GM51" s="139">
        <f>VLOOKUP($A51,'FuturesInfo (3)'!$A$2:$O$80,15)*GL51</f>
        <v>103900</v>
      </c>
      <c r="GN51" s="200">
        <f t="shared" si="92"/>
        <v>0</v>
      </c>
      <c r="GO51" s="200">
        <f t="shared" si="116"/>
        <v>0</v>
      </c>
      <c r="GP51" s="200">
        <f t="shared" si="93"/>
        <v>0</v>
      </c>
    </row>
    <row r="52" spans="1:198"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4"/>
        <v>0</v>
      </c>
      <c r="BK52" s="1">
        <v>1.23804164322E-2</v>
      </c>
      <c r="BL52" s="2">
        <v>10</v>
      </c>
      <c r="BM52">
        <v>60</v>
      </c>
      <c r="BN52" t="str">
        <f t="shared" si="118"/>
        <v>TRUE</v>
      </c>
      <c r="BO52">
        <f>VLOOKUP($A52,'FuturesInfo (3)'!$A$2:$V$80,22)</f>
        <v>2</v>
      </c>
      <c r="BP52">
        <f t="shared" si="140"/>
        <v>2</v>
      </c>
      <c r="BQ52" s="139">
        <f>VLOOKUP($A52,'FuturesInfo (3)'!$A$2:$O$80,15)*BP52</f>
        <v>92100</v>
      </c>
      <c r="BR52" s="145">
        <f t="shared" si="95"/>
        <v>-1140.2363534056199</v>
      </c>
      <c r="BT52">
        <f t="shared" si="96"/>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4"/>
        <v>2</v>
      </c>
      <c r="CF52">
        <f t="shared" si="64"/>
        <v>2</v>
      </c>
      <c r="CG52" s="139">
        <f>VLOOKUP($A52,'FuturesInfo (3)'!$A$2:$O$80,15)*CE52</f>
        <v>92100</v>
      </c>
      <c r="CH52" s="145">
        <f t="shared" si="144"/>
        <v>-1331.0728182284399</v>
      </c>
      <c r="CI52" s="145">
        <f t="shared" si="97"/>
        <v>1331.0728182284399</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8"/>
        <v>2</v>
      </c>
      <c r="CX52" s="139">
        <f>VLOOKUP($A52,'FuturesInfo (3)'!$A$2:$O$80,15)*CW52</f>
        <v>92100</v>
      </c>
      <c r="CY52" s="200">
        <f t="shared" si="149"/>
        <v>-519.45854483908204</v>
      </c>
      <c r="CZ52" s="200">
        <f t="shared" si="100"/>
        <v>-519.45854483908204</v>
      </c>
      <c r="DB52">
        <f t="shared" si="70"/>
        <v>-1</v>
      </c>
      <c r="DC52">
        <v>-1</v>
      </c>
      <c r="DD52">
        <v>1</v>
      </c>
      <c r="DE52">
        <v>1</v>
      </c>
      <c r="DF52">
        <f t="shared" si="120"/>
        <v>0</v>
      </c>
      <c r="DG52">
        <f t="shared" si="71"/>
        <v>1</v>
      </c>
      <c r="DH52" s="1">
        <v>2.41166573191E-2</v>
      </c>
      <c r="DI52" s="2">
        <v>10</v>
      </c>
      <c r="DJ52">
        <v>60</v>
      </c>
      <c r="DK52" t="str">
        <f t="shared" si="72"/>
        <v>TRUE</v>
      </c>
      <c r="DL52">
        <f>VLOOKUP($A52,'FuturesInfo (3)'!$A$2:$V$80,22)</f>
        <v>2</v>
      </c>
      <c r="DM52">
        <f t="shared" si="73"/>
        <v>2</v>
      </c>
      <c r="DN52">
        <f t="shared" si="101"/>
        <v>2</v>
      </c>
      <c r="DO52" s="139">
        <f>VLOOKUP($A52,'FuturesInfo (3)'!$A$2:$O$80,15)*DN52</f>
        <v>92100</v>
      </c>
      <c r="DP52" s="200">
        <f t="shared" si="74"/>
        <v>-2221.14413908911</v>
      </c>
      <c r="DQ52" s="200">
        <f t="shared" si="102"/>
        <v>2221.14413908911</v>
      </c>
      <c r="DS52">
        <f t="shared" si="75"/>
        <v>-1</v>
      </c>
      <c r="DT52">
        <v>1</v>
      </c>
      <c r="DU52">
        <v>1</v>
      </c>
      <c r="DV52">
        <v>1</v>
      </c>
      <c r="DW52">
        <f t="shared" si="121"/>
        <v>1</v>
      </c>
      <c r="DX52">
        <f t="shared" si="76"/>
        <v>1</v>
      </c>
      <c r="DY52" s="1">
        <v>1.7524644030700001E-2</v>
      </c>
      <c r="DZ52" s="2">
        <v>10</v>
      </c>
      <c r="EA52">
        <v>60</v>
      </c>
      <c r="EB52" t="str">
        <f t="shared" si="77"/>
        <v>TRUE</v>
      </c>
      <c r="EC52">
        <f>VLOOKUP($A52,'FuturesInfo (3)'!$A$2:$V$80,22)</f>
        <v>2</v>
      </c>
      <c r="ED52" s="96">
        <v>0</v>
      </c>
      <c r="EE52">
        <f t="shared" si="103"/>
        <v>2</v>
      </c>
      <c r="EF52" s="139">
        <f>VLOOKUP($A52,'FuturesInfo (3)'!$A$2:$O$80,15)*EE52</f>
        <v>92100</v>
      </c>
      <c r="EG52" s="200">
        <f t="shared" si="78"/>
        <v>1614.01971522747</v>
      </c>
      <c r="EH52" s="200">
        <f t="shared" si="104"/>
        <v>1614.01971522747</v>
      </c>
      <c r="EJ52">
        <f t="shared" si="150"/>
        <v>1</v>
      </c>
      <c r="EK52">
        <v>1</v>
      </c>
      <c r="EL52" s="218">
        <v>1</v>
      </c>
      <c r="EM52">
        <f t="shared" si="105"/>
        <v>-1</v>
      </c>
      <c r="EN52">
        <v>-1</v>
      </c>
      <c r="EO52">
        <f t="shared" si="122"/>
        <v>0</v>
      </c>
      <c r="EP52">
        <f t="shared" si="106"/>
        <v>0</v>
      </c>
      <c r="EQ52">
        <f t="shared" si="151"/>
        <v>1</v>
      </c>
      <c r="ER52" s="1">
        <v>-8.6114101184100005E-3</v>
      </c>
      <c r="ES52" s="2">
        <v>10</v>
      </c>
      <c r="ET52">
        <v>60</v>
      </c>
      <c r="EU52" t="str">
        <f t="shared" si="81"/>
        <v>TRUE</v>
      </c>
      <c r="EV52">
        <f>VLOOKUP($A52,'FuturesInfo (3)'!$A$2:$V$80,22)</f>
        <v>2</v>
      </c>
      <c r="EW52" s="96">
        <v>0</v>
      </c>
      <c r="EX52">
        <f t="shared" si="107"/>
        <v>2</v>
      </c>
      <c r="EY52" s="139">
        <f>VLOOKUP($A52,'FuturesInfo (3)'!$A$2:$O$80,15)*EX52</f>
        <v>92100</v>
      </c>
      <c r="EZ52" s="200">
        <f t="shared" si="82"/>
        <v>-793.110871905561</v>
      </c>
      <c r="FA52" s="200">
        <f t="shared" si="108"/>
        <v>-793.110871905561</v>
      </c>
      <c r="FB52" s="200">
        <f t="shared" si="152"/>
        <v>793.110871905561</v>
      </c>
      <c r="FD52">
        <f t="shared" si="84"/>
        <v>-1</v>
      </c>
      <c r="FE52">
        <v>1</v>
      </c>
      <c r="FF52" s="218">
        <v>1</v>
      </c>
      <c r="FG52">
        <f t="shared" si="125"/>
        <v>1</v>
      </c>
      <c r="FH52">
        <v>-1</v>
      </c>
      <c r="FI52">
        <f t="shared" si="123"/>
        <v>0</v>
      </c>
      <c r="FJ52">
        <f t="shared" si="110"/>
        <v>0</v>
      </c>
      <c r="FK52">
        <f t="shared" si="85"/>
        <v>0</v>
      </c>
      <c r="FL52" s="1">
        <v>-1.9543973941399999E-2</v>
      </c>
      <c r="FM52" s="2">
        <v>10</v>
      </c>
      <c r="FN52">
        <v>60</v>
      </c>
      <c r="FO52" t="str">
        <f t="shared" si="86"/>
        <v>TRUE</v>
      </c>
      <c r="FP52">
        <f>VLOOKUP($A52,'FuturesInfo (3)'!$A$2:$V$80,22)</f>
        <v>2</v>
      </c>
      <c r="FQ52" s="96">
        <v>0</v>
      </c>
      <c r="FR52">
        <f t="shared" si="111"/>
        <v>2</v>
      </c>
      <c r="FS52" s="139">
        <f>VLOOKUP($A52,'FuturesInfo (3)'!$A$2:$O$80,15)*FR52</f>
        <v>92100</v>
      </c>
      <c r="FT52" s="200">
        <f t="shared" si="87"/>
        <v>-1800.0000000029399</v>
      </c>
      <c r="FU52" s="200">
        <f t="shared" si="112"/>
        <v>-1800.0000000029399</v>
      </c>
      <c r="FV52" s="200">
        <f t="shared" si="88"/>
        <v>-1800.0000000029399</v>
      </c>
      <c r="FX52">
        <f t="shared" si="89"/>
        <v>-1</v>
      </c>
      <c r="FZ52" s="218">
        <v>1</v>
      </c>
      <c r="GA52">
        <f t="shared" si="126"/>
        <v>1</v>
      </c>
      <c r="GC52">
        <f t="shared" si="124"/>
        <v>1</v>
      </c>
      <c r="GD52">
        <f t="shared" si="114"/>
        <v>0</v>
      </c>
      <c r="GE52">
        <f t="shared" si="90"/>
        <v>0</v>
      </c>
      <c r="GF52" s="1"/>
      <c r="GG52" s="2">
        <v>10</v>
      </c>
      <c r="GH52">
        <v>60</v>
      </c>
      <c r="GI52" t="str">
        <f t="shared" si="91"/>
        <v>FALSE</v>
      </c>
      <c r="GJ52">
        <f>VLOOKUP($A52,'FuturesInfo (3)'!$A$2:$V$80,22)</f>
        <v>2</v>
      </c>
      <c r="GK52" s="96">
        <v>0</v>
      </c>
      <c r="GL52">
        <f t="shared" si="115"/>
        <v>2</v>
      </c>
      <c r="GM52" s="139">
        <f>VLOOKUP($A52,'FuturesInfo (3)'!$A$2:$O$80,15)*GL52</f>
        <v>92100</v>
      </c>
      <c r="GN52" s="200">
        <f t="shared" si="92"/>
        <v>0</v>
      </c>
      <c r="GO52" s="200">
        <f t="shared" si="116"/>
        <v>0</v>
      </c>
      <c r="GP52" s="200">
        <f t="shared" si="93"/>
        <v>0</v>
      </c>
    </row>
    <row r="53" spans="1:19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4"/>
        <v>1</v>
      </c>
      <c r="BK53" s="1">
        <v>1.9927536231899998E-2</v>
      </c>
      <c r="BL53" s="2">
        <v>10</v>
      </c>
      <c r="BM53">
        <v>60</v>
      </c>
      <c r="BN53" t="str">
        <f t="shared" si="118"/>
        <v>TRUE</v>
      </c>
      <c r="BO53">
        <f>VLOOKUP($A53,'FuturesInfo (3)'!$A$2:$V$80,22)</f>
        <v>4</v>
      </c>
      <c r="BP53">
        <f t="shared" si="140"/>
        <v>4</v>
      </c>
      <c r="BQ53" s="139">
        <f>VLOOKUP($A53,'FuturesInfo (3)'!$A$2:$O$80,15)*BP53</f>
        <v>138360</v>
      </c>
      <c r="BR53" s="145">
        <f t="shared" si="95"/>
        <v>2757.1739130456835</v>
      </c>
      <c r="BT53">
        <f t="shared" si="96"/>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4"/>
        <v>4</v>
      </c>
      <c r="CF53">
        <f t="shared" si="64"/>
        <v>4</v>
      </c>
      <c r="CG53" s="139">
        <f>VLOOKUP($A53,'FuturesInfo (3)'!$A$2:$O$80,15)*CE53</f>
        <v>138360</v>
      </c>
      <c r="CH53" s="145">
        <f t="shared" si="144"/>
        <v>2498.5079928924602</v>
      </c>
      <c r="CI53" s="145">
        <f t="shared" si="97"/>
        <v>-2498.5079928924602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8"/>
        <v>4</v>
      </c>
      <c r="CX53" s="139">
        <f>VLOOKUP($A53,'FuturesInfo (3)'!$A$2:$O$80,15)*CW53</f>
        <v>138360</v>
      </c>
      <c r="CY53" s="200">
        <f t="shared" si="149"/>
        <v>1327.6766501889335</v>
      </c>
      <c r="CZ53" s="200">
        <f t="shared" si="100"/>
        <v>-1327.6766501889335</v>
      </c>
      <c r="DB53">
        <f t="shared" si="70"/>
        <v>1</v>
      </c>
      <c r="DC53">
        <v>1</v>
      </c>
      <c r="DD53">
        <v>-1</v>
      </c>
      <c r="DE53">
        <v>-1</v>
      </c>
      <c r="DF53">
        <f t="shared" si="120"/>
        <v>0</v>
      </c>
      <c r="DG53">
        <f t="shared" si="71"/>
        <v>1</v>
      </c>
      <c r="DH53" s="1">
        <v>-6.0483870967699997E-3</v>
      </c>
      <c r="DI53" s="2">
        <v>10</v>
      </c>
      <c r="DJ53">
        <v>60</v>
      </c>
      <c r="DK53" t="str">
        <f t="shared" si="72"/>
        <v>TRUE</v>
      </c>
      <c r="DL53">
        <f>VLOOKUP($A53,'FuturesInfo (3)'!$A$2:$V$80,22)</f>
        <v>4</v>
      </c>
      <c r="DM53">
        <f t="shared" si="73"/>
        <v>3</v>
      </c>
      <c r="DN53">
        <f t="shared" si="101"/>
        <v>4</v>
      </c>
      <c r="DO53" s="139">
        <f>VLOOKUP($A53,'FuturesInfo (3)'!$A$2:$O$80,15)*DN53</f>
        <v>138360</v>
      </c>
      <c r="DP53" s="200">
        <f t="shared" si="74"/>
        <v>-836.85483870909718</v>
      </c>
      <c r="DQ53" s="200">
        <f t="shared" si="102"/>
        <v>836.85483870909718</v>
      </c>
      <c r="DS53">
        <f t="shared" si="75"/>
        <v>1</v>
      </c>
      <c r="DT53">
        <v>1</v>
      </c>
      <c r="DU53">
        <v>-1</v>
      </c>
      <c r="DV53">
        <v>1</v>
      </c>
      <c r="DW53">
        <f t="shared" si="121"/>
        <v>1</v>
      </c>
      <c r="DX53">
        <f t="shared" si="76"/>
        <v>0</v>
      </c>
      <c r="DY53" s="1">
        <v>8.6931323793899996E-3</v>
      </c>
      <c r="DZ53" s="2">
        <v>10</v>
      </c>
      <c r="EA53">
        <v>60</v>
      </c>
      <c r="EB53" t="str">
        <f t="shared" si="77"/>
        <v>TRUE</v>
      </c>
      <c r="EC53">
        <f>VLOOKUP($A53,'FuturesInfo (3)'!$A$2:$V$80,22)</f>
        <v>4</v>
      </c>
      <c r="ED53" s="96">
        <v>0</v>
      </c>
      <c r="EE53">
        <f t="shared" si="103"/>
        <v>4</v>
      </c>
      <c r="EF53" s="139">
        <f>VLOOKUP($A53,'FuturesInfo (3)'!$A$2:$O$80,15)*EE53</f>
        <v>138360</v>
      </c>
      <c r="EG53" s="200">
        <f t="shared" si="78"/>
        <v>1202.7817960124003</v>
      </c>
      <c r="EH53" s="200">
        <f t="shared" si="104"/>
        <v>-1202.7817960124003</v>
      </c>
      <c r="EJ53">
        <f t="shared" si="150"/>
        <v>1</v>
      </c>
      <c r="EK53">
        <v>1</v>
      </c>
      <c r="EL53" s="218">
        <v>-1</v>
      </c>
      <c r="EM53">
        <f t="shared" si="105"/>
        <v>-1</v>
      </c>
      <c r="EN53">
        <v>-1</v>
      </c>
      <c r="EO53">
        <f t="shared" si="122"/>
        <v>0</v>
      </c>
      <c r="EP53">
        <f t="shared" si="106"/>
        <v>1</v>
      </c>
      <c r="EQ53">
        <f t="shared" si="151"/>
        <v>1</v>
      </c>
      <c r="ER53" s="1">
        <v>-9.7337532207299998E-3</v>
      </c>
      <c r="ES53" s="2">
        <v>10</v>
      </c>
      <c r="ET53">
        <v>60</v>
      </c>
      <c r="EU53" t="str">
        <f t="shared" si="81"/>
        <v>TRUE</v>
      </c>
      <c r="EV53">
        <f>VLOOKUP($A53,'FuturesInfo (3)'!$A$2:$V$80,22)</f>
        <v>4</v>
      </c>
      <c r="EW53" s="96">
        <v>0</v>
      </c>
      <c r="EX53">
        <f t="shared" si="107"/>
        <v>4</v>
      </c>
      <c r="EY53" s="139">
        <f>VLOOKUP($A53,'FuturesInfo (3)'!$A$2:$O$80,15)*EX53</f>
        <v>138360</v>
      </c>
      <c r="EZ53" s="200">
        <f t="shared" si="82"/>
        <v>-1346.7620956202027</v>
      </c>
      <c r="FA53" s="200">
        <f t="shared" si="108"/>
        <v>1346.7620956202027</v>
      </c>
      <c r="FB53" s="200">
        <f t="shared" si="152"/>
        <v>1346.7620956202027</v>
      </c>
      <c r="FD53">
        <f t="shared" si="84"/>
        <v>-1</v>
      </c>
      <c r="FE53">
        <v>1</v>
      </c>
      <c r="FF53" s="218">
        <v>-1</v>
      </c>
      <c r="FG53">
        <f t="shared" si="125"/>
        <v>-1</v>
      </c>
      <c r="FH53">
        <v>1</v>
      </c>
      <c r="FI53">
        <f t="shared" si="123"/>
        <v>1</v>
      </c>
      <c r="FJ53">
        <f t="shared" si="110"/>
        <v>0</v>
      </c>
      <c r="FK53">
        <f t="shared" si="85"/>
        <v>0</v>
      </c>
      <c r="FL53" s="1">
        <v>1.73460537728E-3</v>
      </c>
      <c r="FM53" s="2">
        <v>10</v>
      </c>
      <c r="FN53">
        <v>60</v>
      </c>
      <c r="FO53" t="str">
        <f t="shared" si="86"/>
        <v>TRUE</v>
      </c>
      <c r="FP53">
        <f>VLOOKUP($A53,'FuturesInfo (3)'!$A$2:$V$80,22)</f>
        <v>4</v>
      </c>
      <c r="FQ53" s="96">
        <v>0</v>
      </c>
      <c r="FR53">
        <f t="shared" si="111"/>
        <v>4</v>
      </c>
      <c r="FS53" s="139">
        <f>VLOOKUP($A53,'FuturesInfo (3)'!$A$2:$O$80,15)*FR53</f>
        <v>138360</v>
      </c>
      <c r="FT53" s="200">
        <f t="shared" si="87"/>
        <v>240.0000000004608</v>
      </c>
      <c r="FU53" s="200">
        <f t="shared" si="112"/>
        <v>-240.0000000004608</v>
      </c>
      <c r="FV53" s="200">
        <f t="shared" si="88"/>
        <v>-240.0000000004608</v>
      </c>
      <c r="FX53">
        <f t="shared" si="89"/>
        <v>1</v>
      </c>
      <c r="FZ53" s="218">
        <v>-1</v>
      </c>
      <c r="GA53">
        <f t="shared" si="126"/>
        <v>1</v>
      </c>
      <c r="GC53">
        <f t="shared" si="124"/>
        <v>1</v>
      </c>
      <c r="GD53">
        <f t="shared" si="114"/>
        <v>0</v>
      </c>
      <c r="GE53">
        <f t="shared" si="90"/>
        <v>0</v>
      </c>
      <c r="GF53" s="1"/>
      <c r="GG53" s="2">
        <v>10</v>
      </c>
      <c r="GH53">
        <v>60</v>
      </c>
      <c r="GI53" t="str">
        <f t="shared" si="91"/>
        <v>FALSE</v>
      </c>
      <c r="GJ53">
        <f>VLOOKUP($A53,'FuturesInfo (3)'!$A$2:$V$80,22)</f>
        <v>4</v>
      </c>
      <c r="GK53" s="96">
        <v>0</v>
      </c>
      <c r="GL53">
        <f t="shared" si="115"/>
        <v>4</v>
      </c>
      <c r="GM53" s="139">
        <f>VLOOKUP($A53,'FuturesInfo (3)'!$A$2:$O$80,15)*GL53</f>
        <v>138360</v>
      </c>
      <c r="GN53" s="200">
        <f t="shared" si="92"/>
        <v>0</v>
      </c>
      <c r="GO53" s="200">
        <f t="shared" si="116"/>
        <v>0</v>
      </c>
      <c r="GP53" s="200">
        <f t="shared" si="93"/>
        <v>0</v>
      </c>
    </row>
    <row r="54" spans="1:19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4"/>
        <v>0</v>
      </c>
      <c r="BK54" s="1">
        <v>-8.5054678007300006E-3</v>
      </c>
      <c r="BL54" s="2">
        <v>10</v>
      </c>
      <c r="BM54">
        <v>60</v>
      </c>
      <c r="BN54" t="str">
        <f t="shared" si="118"/>
        <v>TRUE</v>
      </c>
      <c r="BO54">
        <f>VLOOKUP($A54,'FuturesInfo (3)'!$A$2:$V$80,22)</f>
        <v>8</v>
      </c>
      <c r="BP54">
        <f t="shared" si="140"/>
        <v>8</v>
      </c>
      <c r="BQ54" s="139">
        <f>VLOOKUP($A54,'FuturesInfo (3)'!$A$2:$O$80,15)*BP54</f>
        <v>134800</v>
      </c>
      <c r="BR54" s="145">
        <f t="shared" si="95"/>
        <v>-1146.537059538404</v>
      </c>
      <c r="BT54">
        <f t="shared" si="96"/>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4"/>
        <v>8</v>
      </c>
      <c r="CF54">
        <f t="shared" si="64"/>
        <v>8</v>
      </c>
      <c r="CG54" s="139">
        <f>VLOOKUP($A54,'FuturesInfo (3)'!$A$2:$O$80,15)*CE54</f>
        <v>134800</v>
      </c>
      <c r="CH54" s="145">
        <f t="shared" si="144"/>
        <v>743.38235294078004</v>
      </c>
      <c r="CI54" s="145">
        <f t="shared" si="97"/>
        <v>-743.38235294078004</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8"/>
        <v>8</v>
      </c>
      <c r="CX54" s="139">
        <f>VLOOKUP($A54,'FuturesInfo (3)'!$A$2:$O$80,15)*CW54</f>
        <v>134800</v>
      </c>
      <c r="CY54" s="200">
        <f t="shared" si="149"/>
        <v>-1971.4808043881599</v>
      </c>
      <c r="CZ54" s="200">
        <f t="shared" si="100"/>
        <v>-1971.4808043881599</v>
      </c>
      <c r="DB54">
        <f t="shared" si="70"/>
        <v>-1</v>
      </c>
      <c r="DC54">
        <v>1</v>
      </c>
      <c r="DD54">
        <v>-1</v>
      </c>
      <c r="DE54">
        <v>1</v>
      </c>
      <c r="DF54">
        <f t="shared" si="120"/>
        <v>1</v>
      </c>
      <c r="DG54">
        <f t="shared" si="71"/>
        <v>0</v>
      </c>
      <c r="DH54" s="1">
        <v>1.4414414414400001E-2</v>
      </c>
      <c r="DI54" s="2">
        <v>10</v>
      </c>
      <c r="DJ54">
        <v>60</v>
      </c>
      <c r="DK54" t="str">
        <f t="shared" si="72"/>
        <v>TRUE</v>
      </c>
      <c r="DL54">
        <f>VLOOKUP($A54,'FuturesInfo (3)'!$A$2:$V$80,22)</f>
        <v>8</v>
      </c>
      <c r="DM54">
        <f t="shared" si="73"/>
        <v>6</v>
      </c>
      <c r="DN54">
        <f t="shared" si="101"/>
        <v>8</v>
      </c>
      <c r="DO54" s="139">
        <f>VLOOKUP($A54,'FuturesInfo (3)'!$A$2:$O$80,15)*DN54</f>
        <v>134800</v>
      </c>
      <c r="DP54" s="200">
        <f t="shared" si="74"/>
        <v>1943.0630630611201</v>
      </c>
      <c r="DQ54" s="200">
        <f t="shared" si="102"/>
        <v>-1943.0630630611201</v>
      </c>
      <c r="DS54">
        <f t="shared" si="75"/>
        <v>1</v>
      </c>
      <c r="DT54">
        <v>1</v>
      </c>
      <c r="DU54">
        <v>-1</v>
      </c>
      <c r="DV54">
        <v>1</v>
      </c>
      <c r="DW54">
        <f t="shared" si="121"/>
        <v>1</v>
      </c>
      <c r="DX54">
        <f t="shared" si="76"/>
        <v>0</v>
      </c>
      <c r="DY54" s="1">
        <v>4.7365304914200003E-3</v>
      </c>
      <c r="DZ54" s="2">
        <v>10</v>
      </c>
      <c r="EA54">
        <v>60</v>
      </c>
      <c r="EB54" t="str">
        <f t="shared" si="77"/>
        <v>TRUE</v>
      </c>
      <c r="EC54">
        <f>VLOOKUP($A54,'FuturesInfo (3)'!$A$2:$V$80,22)</f>
        <v>8</v>
      </c>
      <c r="ED54" s="96">
        <v>0</v>
      </c>
      <c r="EE54">
        <f t="shared" si="103"/>
        <v>8</v>
      </c>
      <c r="EF54" s="139">
        <f>VLOOKUP($A54,'FuturesInfo (3)'!$A$2:$O$80,15)*EE54</f>
        <v>134800</v>
      </c>
      <c r="EG54" s="200">
        <f t="shared" si="78"/>
        <v>638.48431024341608</v>
      </c>
      <c r="EH54" s="200">
        <f t="shared" si="104"/>
        <v>-638.48431024341608</v>
      </c>
      <c r="EJ54">
        <f t="shared" si="150"/>
        <v>1</v>
      </c>
      <c r="EK54">
        <v>1</v>
      </c>
      <c r="EL54" s="218">
        <v>-1</v>
      </c>
      <c r="EM54">
        <f t="shared" si="105"/>
        <v>-1</v>
      </c>
      <c r="EN54">
        <v>-1</v>
      </c>
      <c r="EO54">
        <f t="shared" si="122"/>
        <v>0</v>
      </c>
      <c r="EP54">
        <f t="shared" si="106"/>
        <v>1</v>
      </c>
      <c r="EQ54">
        <f t="shared" si="151"/>
        <v>1</v>
      </c>
      <c r="ER54" s="1">
        <v>-7.0713022981699998E-3</v>
      </c>
      <c r="ES54" s="2">
        <v>10</v>
      </c>
      <c r="ET54">
        <v>60</v>
      </c>
      <c r="EU54" t="str">
        <f t="shared" si="81"/>
        <v>TRUE</v>
      </c>
      <c r="EV54">
        <f>VLOOKUP($A54,'FuturesInfo (3)'!$A$2:$V$80,22)</f>
        <v>8</v>
      </c>
      <c r="EW54" s="96">
        <v>0</v>
      </c>
      <c r="EX54">
        <f t="shared" si="107"/>
        <v>8</v>
      </c>
      <c r="EY54" s="139">
        <f>VLOOKUP($A54,'FuturesInfo (3)'!$A$2:$O$80,15)*EX54</f>
        <v>134800</v>
      </c>
      <c r="EZ54" s="200">
        <f t="shared" si="82"/>
        <v>-953.21154979331595</v>
      </c>
      <c r="FA54" s="200">
        <f t="shared" si="108"/>
        <v>953.21154979331595</v>
      </c>
      <c r="FB54" s="200">
        <f t="shared" si="152"/>
        <v>953.21154979331595</v>
      </c>
      <c r="FD54">
        <f t="shared" si="84"/>
        <v>-1</v>
      </c>
      <c r="FE54">
        <v>1</v>
      </c>
      <c r="FF54" s="218">
        <v>-1</v>
      </c>
      <c r="FG54">
        <f t="shared" si="125"/>
        <v>-1</v>
      </c>
      <c r="FH54">
        <v>-1</v>
      </c>
      <c r="FI54">
        <f t="shared" si="123"/>
        <v>0</v>
      </c>
      <c r="FJ54">
        <f t="shared" si="110"/>
        <v>1</v>
      </c>
      <c r="FK54">
        <f t="shared" si="85"/>
        <v>1</v>
      </c>
      <c r="FL54" s="1">
        <v>-2.49258160237E-2</v>
      </c>
      <c r="FM54" s="2">
        <v>10</v>
      </c>
      <c r="FN54">
        <v>60</v>
      </c>
      <c r="FO54" t="str">
        <f t="shared" si="86"/>
        <v>TRUE</v>
      </c>
      <c r="FP54">
        <f>VLOOKUP($A54,'FuturesInfo (3)'!$A$2:$V$80,22)</f>
        <v>8</v>
      </c>
      <c r="FQ54" s="96">
        <v>0</v>
      </c>
      <c r="FR54">
        <f t="shared" si="111"/>
        <v>8</v>
      </c>
      <c r="FS54" s="139">
        <f>VLOOKUP($A54,'FuturesInfo (3)'!$A$2:$O$80,15)*FR54</f>
        <v>134800</v>
      </c>
      <c r="FT54" s="200">
        <f t="shared" si="87"/>
        <v>-3359.9999999947599</v>
      </c>
      <c r="FU54" s="200">
        <f t="shared" si="112"/>
        <v>3359.9999999947599</v>
      </c>
      <c r="FV54" s="200">
        <f t="shared" si="88"/>
        <v>3359.9999999947599</v>
      </c>
      <c r="FX54">
        <f t="shared" si="89"/>
        <v>-1</v>
      </c>
      <c r="FZ54" s="218">
        <v>-1</v>
      </c>
      <c r="GA54">
        <f t="shared" si="126"/>
        <v>-1</v>
      </c>
      <c r="GC54">
        <f t="shared" si="124"/>
        <v>1</v>
      </c>
      <c r="GD54">
        <f t="shared" si="114"/>
        <v>0</v>
      </c>
      <c r="GE54">
        <f t="shared" si="90"/>
        <v>0</v>
      </c>
      <c r="GF54" s="1"/>
      <c r="GG54" s="2">
        <v>10</v>
      </c>
      <c r="GH54">
        <v>60</v>
      </c>
      <c r="GI54" t="str">
        <f t="shared" si="91"/>
        <v>FALSE</v>
      </c>
      <c r="GJ54">
        <f>VLOOKUP($A54,'FuturesInfo (3)'!$A$2:$V$80,22)</f>
        <v>8</v>
      </c>
      <c r="GK54" s="96">
        <v>0</v>
      </c>
      <c r="GL54">
        <f t="shared" si="115"/>
        <v>8</v>
      </c>
      <c r="GM54" s="139">
        <f>VLOOKUP($A54,'FuturesInfo (3)'!$A$2:$O$80,15)*GL54</f>
        <v>134800</v>
      </c>
      <c r="GN54" s="200">
        <f t="shared" si="92"/>
        <v>0</v>
      </c>
      <c r="GO54" s="200">
        <f t="shared" si="116"/>
        <v>0</v>
      </c>
      <c r="GP54" s="200">
        <f t="shared" si="93"/>
        <v>0</v>
      </c>
    </row>
    <row r="55" spans="1:19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4"/>
        <v>0</v>
      </c>
      <c r="BK55" s="1">
        <v>2.7408637873800001E-2</v>
      </c>
      <c r="BL55" s="2">
        <v>10</v>
      </c>
      <c r="BM55">
        <v>60</v>
      </c>
      <c r="BN55" t="str">
        <f t="shared" si="118"/>
        <v>TRUE</v>
      </c>
      <c r="BO55">
        <f>VLOOKUP($A55,'FuturesInfo (3)'!$A$2:$V$80,22)</f>
        <v>4</v>
      </c>
      <c r="BP55">
        <f t="shared" si="140"/>
        <v>4</v>
      </c>
      <c r="BQ55" s="139">
        <f>VLOOKUP($A55,'FuturesInfo (3)'!$A$2:$O$80,15)*BP55</f>
        <v>105740.00000000001</v>
      </c>
      <c r="BR55" s="145">
        <f t="shared" si="95"/>
        <v>-2898.1893687756124</v>
      </c>
      <c r="BT55">
        <f t="shared" si="96"/>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4"/>
        <v>4</v>
      </c>
      <c r="CF55">
        <f t="shared" si="64"/>
        <v>4</v>
      </c>
      <c r="CG55" s="139">
        <f>VLOOKUP($A55,'FuturesInfo (3)'!$A$2:$O$80,15)*CE55</f>
        <v>105740.00000000001</v>
      </c>
      <c r="CH55" s="145">
        <f t="shared" si="144"/>
        <v>-2671.2813257841544</v>
      </c>
      <c r="CI55" s="145">
        <f t="shared" si="97"/>
        <v>2671.2813257841544</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8"/>
        <v>4</v>
      </c>
      <c r="CX55" s="139">
        <f>VLOOKUP($A55,'FuturesInfo (3)'!$A$2:$O$80,15)*CW55</f>
        <v>105740.00000000001</v>
      </c>
      <c r="CY55" s="200">
        <f t="shared" si="149"/>
        <v>83.374728957237323</v>
      </c>
      <c r="CZ55" s="200">
        <f t="shared" si="100"/>
        <v>83.374728957237323</v>
      </c>
      <c r="DB55">
        <f t="shared" si="70"/>
        <v>1</v>
      </c>
      <c r="DC55">
        <v>1</v>
      </c>
      <c r="DD55">
        <v>1</v>
      </c>
      <c r="DE55">
        <v>1</v>
      </c>
      <c r="DF55">
        <f t="shared" si="120"/>
        <v>1</v>
      </c>
      <c r="DG55">
        <f t="shared" si="71"/>
        <v>1</v>
      </c>
      <c r="DH55" s="1">
        <v>1.22119361828E-2</v>
      </c>
      <c r="DI55" s="2">
        <v>10</v>
      </c>
      <c r="DJ55">
        <v>60</v>
      </c>
      <c r="DK55" t="str">
        <f t="shared" si="72"/>
        <v>TRUE</v>
      </c>
      <c r="DL55">
        <f>VLOOKUP($A55,'FuturesInfo (3)'!$A$2:$V$80,22)</f>
        <v>4</v>
      </c>
      <c r="DM55">
        <f t="shared" si="73"/>
        <v>5</v>
      </c>
      <c r="DN55">
        <f t="shared" si="101"/>
        <v>4</v>
      </c>
      <c r="DO55" s="139">
        <f>VLOOKUP($A55,'FuturesInfo (3)'!$A$2:$O$80,15)*DN55</f>
        <v>105740.00000000001</v>
      </c>
      <c r="DP55" s="200">
        <f t="shared" si="74"/>
        <v>1291.2901319692721</v>
      </c>
      <c r="DQ55" s="200">
        <f t="shared" si="102"/>
        <v>1291.2901319692721</v>
      </c>
      <c r="DS55">
        <f t="shared" si="75"/>
        <v>1</v>
      </c>
      <c r="DT55">
        <v>1</v>
      </c>
      <c r="DU55">
        <v>1</v>
      </c>
      <c r="DV55">
        <v>1</v>
      </c>
      <c r="DW55">
        <f t="shared" si="121"/>
        <v>1</v>
      </c>
      <c r="DX55">
        <f t="shared" si="76"/>
        <v>1</v>
      </c>
      <c r="DY55" s="1">
        <v>2.68534734384E-2</v>
      </c>
      <c r="DZ55" s="2">
        <v>10</v>
      </c>
      <c r="EA55">
        <v>60</v>
      </c>
      <c r="EB55" t="str">
        <f t="shared" si="77"/>
        <v>TRUE</v>
      </c>
      <c r="EC55">
        <f>VLOOKUP($A55,'FuturesInfo (3)'!$A$2:$V$80,22)</f>
        <v>4</v>
      </c>
      <c r="ED55" s="96">
        <v>0</v>
      </c>
      <c r="EE55">
        <f t="shared" si="103"/>
        <v>4</v>
      </c>
      <c r="EF55" s="139">
        <f>VLOOKUP($A55,'FuturesInfo (3)'!$A$2:$O$80,15)*EE55</f>
        <v>105740.00000000001</v>
      </c>
      <c r="EG55" s="200">
        <f t="shared" si="78"/>
        <v>2839.4862813764162</v>
      </c>
      <c r="EH55" s="200">
        <f t="shared" si="104"/>
        <v>2839.4862813764162</v>
      </c>
      <c r="EJ55">
        <f t="shared" si="150"/>
        <v>1</v>
      </c>
      <c r="EK55">
        <v>1</v>
      </c>
      <c r="EL55" s="218">
        <v>1</v>
      </c>
      <c r="EM55">
        <f t="shared" si="105"/>
        <v>1</v>
      </c>
      <c r="EN55">
        <v>1</v>
      </c>
      <c r="EO55">
        <f t="shared" si="122"/>
        <v>1</v>
      </c>
      <c r="EP55">
        <f t="shared" si="106"/>
        <v>1</v>
      </c>
      <c r="EQ55">
        <f t="shared" si="151"/>
        <v>1</v>
      </c>
      <c r="ER55" s="1">
        <v>1.89501610764E-3</v>
      </c>
      <c r="ES55" s="2">
        <v>10</v>
      </c>
      <c r="ET55">
        <v>60</v>
      </c>
      <c r="EU55" t="str">
        <f t="shared" si="81"/>
        <v>TRUE</v>
      </c>
      <c r="EV55">
        <f>VLOOKUP($A55,'FuturesInfo (3)'!$A$2:$V$80,22)</f>
        <v>4</v>
      </c>
      <c r="EW55" s="96">
        <v>0</v>
      </c>
      <c r="EX55">
        <f t="shared" si="107"/>
        <v>4</v>
      </c>
      <c r="EY55" s="139">
        <f>VLOOKUP($A55,'FuturesInfo (3)'!$A$2:$O$80,15)*EX55</f>
        <v>105740.00000000001</v>
      </c>
      <c r="EZ55" s="200">
        <f t="shared" si="82"/>
        <v>200.37900322185362</v>
      </c>
      <c r="FA55" s="200">
        <f t="shared" si="108"/>
        <v>200.37900322185362</v>
      </c>
      <c r="FB55" s="200">
        <f t="shared" si="152"/>
        <v>200.37900322185362</v>
      </c>
      <c r="FD55">
        <f t="shared" si="84"/>
        <v>1</v>
      </c>
      <c r="FE55">
        <v>1</v>
      </c>
      <c r="FF55" s="218">
        <v>1</v>
      </c>
      <c r="FG55">
        <f t="shared" si="125"/>
        <v>1</v>
      </c>
      <c r="FH55">
        <v>1</v>
      </c>
      <c r="FI55">
        <f t="shared" si="123"/>
        <v>1</v>
      </c>
      <c r="FJ55">
        <f t="shared" si="110"/>
        <v>1</v>
      </c>
      <c r="FK55">
        <f t="shared" si="85"/>
        <v>1</v>
      </c>
      <c r="FL55" s="1">
        <v>5.67429544165E-4</v>
      </c>
      <c r="FM55" s="2">
        <v>10</v>
      </c>
      <c r="FN55">
        <v>60</v>
      </c>
      <c r="FO55" t="str">
        <f t="shared" si="86"/>
        <v>TRUE</v>
      </c>
      <c r="FP55">
        <f>VLOOKUP($A55,'FuturesInfo (3)'!$A$2:$V$80,22)</f>
        <v>4</v>
      </c>
      <c r="FQ55" s="96">
        <v>0</v>
      </c>
      <c r="FR55">
        <f t="shared" si="111"/>
        <v>4</v>
      </c>
      <c r="FS55" s="139">
        <f>VLOOKUP($A55,'FuturesInfo (3)'!$A$2:$O$80,15)*FR55</f>
        <v>105740.00000000001</v>
      </c>
      <c r="FT55" s="200">
        <f t="shared" si="87"/>
        <v>60.000000000007105</v>
      </c>
      <c r="FU55" s="200">
        <f t="shared" si="112"/>
        <v>60.000000000007105</v>
      </c>
      <c r="FV55" s="200">
        <f t="shared" si="88"/>
        <v>60.000000000007105</v>
      </c>
      <c r="FX55">
        <f t="shared" si="89"/>
        <v>1</v>
      </c>
      <c r="FZ55" s="218">
        <v>1</v>
      </c>
      <c r="GA55">
        <f t="shared" si="126"/>
        <v>1</v>
      </c>
      <c r="GC55">
        <f t="shared" si="124"/>
        <v>1</v>
      </c>
      <c r="GD55">
        <f t="shared" si="114"/>
        <v>0</v>
      </c>
      <c r="GE55">
        <f t="shared" si="90"/>
        <v>0</v>
      </c>
      <c r="GF55" s="1"/>
      <c r="GG55" s="2">
        <v>10</v>
      </c>
      <c r="GH55">
        <v>60</v>
      </c>
      <c r="GI55" t="str">
        <f t="shared" si="91"/>
        <v>FALSE</v>
      </c>
      <c r="GJ55">
        <f>VLOOKUP($A55,'FuturesInfo (3)'!$A$2:$V$80,22)</f>
        <v>4</v>
      </c>
      <c r="GK55" s="96">
        <v>0</v>
      </c>
      <c r="GL55">
        <f t="shared" si="115"/>
        <v>4</v>
      </c>
      <c r="GM55" s="139">
        <f>VLOOKUP($A55,'FuturesInfo (3)'!$A$2:$O$80,15)*GL55</f>
        <v>105740.00000000001</v>
      </c>
      <c r="GN55" s="200">
        <f t="shared" si="92"/>
        <v>0</v>
      </c>
      <c r="GO55" s="200">
        <f t="shared" si="116"/>
        <v>0</v>
      </c>
      <c r="GP55" s="200">
        <f t="shared" si="93"/>
        <v>0</v>
      </c>
    </row>
    <row r="56" spans="1:19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4"/>
        <v>0</v>
      </c>
      <c r="BK56" s="1">
        <v>8.9452105851699996E-3</v>
      </c>
      <c r="BL56" s="2">
        <v>10</v>
      </c>
      <c r="BM56">
        <v>60</v>
      </c>
      <c r="BN56" t="str">
        <f t="shared" si="118"/>
        <v>TRUE</v>
      </c>
      <c r="BO56">
        <f>VLOOKUP($A56,'FuturesInfo (3)'!$A$2:$V$80,22)</f>
        <v>4</v>
      </c>
      <c r="BP56">
        <f t="shared" si="140"/>
        <v>4</v>
      </c>
      <c r="BQ56" s="139">
        <f>VLOOKUP($A56,'FuturesInfo (3)'!$A$2:$O$80,15)*BP56</f>
        <v>167380</v>
      </c>
      <c r="BR56" s="145">
        <f t="shared" si="95"/>
        <v>-1497.2493477457544</v>
      </c>
      <c r="BT56">
        <f t="shared" si="96"/>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4"/>
        <v>4</v>
      </c>
      <c r="CF56">
        <f t="shared" si="64"/>
        <v>4</v>
      </c>
      <c r="CG56" s="139">
        <f>VLOOKUP($A56,'FuturesInfo (3)'!$A$2:$O$80,15)*CE56</f>
        <v>167380</v>
      </c>
      <c r="CH56" s="145">
        <f t="shared" si="144"/>
        <v>2535.123753233152</v>
      </c>
      <c r="CI56" s="145">
        <f t="shared" si="97"/>
        <v>-2535.123753233152</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8"/>
        <v>4</v>
      </c>
      <c r="CX56" s="139">
        <f>VLOOKUP($A56,'FuturesInfo (3)'!$A$2:$O$80,15)*CW56</f>
        <v>167380</v>
      </c>
      <c r="CY56" s="200">
        <f t="shared" si="149"/>
        <v>1685.169820475676</v>
      </c>
      <c r="CZ56" s="200">
        <f t="shared" si="100"/>
        <v>-1685.169820475676</v>
      </c>
      <c r="DB56">
        <f t="shared" si="70"/>
        <v>1</v>
      </c>
      <c r="DC56">
        <v>1</v>
      </c>
      <c r="DD56">
        <v>-1</v>
      </c>
      <c r="DE56">
        <v>1</v>
      </c>
      <c r="DF56">
        <f t="shared" si="120"/>
        <v>1</v>
      </c>
      <c r="DG56">
        <f t="shared" si="71"/>
        <v>0</v>
      </c>
      <c r="DH56" s="1">
        <v>9.7273928185399993E-3</v>
      </c>
      <c r="DI56" s="2">
        <v>10</v>
      </c>
      <c r="DJ56">
        <v>60</v>
      </c>
      <c r="DK56" t="str">
        <f t="shared" si="72"/>
        <v>TRUE</v>
      </c>
      <c r="DL56">
        <f>VLOOKUP($A56,'FuturesInfo (3)'!$A$2:$V$80,22)</f>
        <v>4</v>
      </c>
      <c r="DM56">
        <f t="shared" si="73"/>
        <v>3</v>
      </c>
      <c r="DN56">
        <f t="shared" si="101"/>
        <v>4</v>
      </c>
      <c r="DO56" s="139">
        <f>VLOOKUP($A56,'FuturesInfo (3)'!$A$2:$O$80,15)*DN56</f>
        <v>167380</v>
      </c>
      <c r="DP56" s="200">
        <f t="shared" si="74"/>
        <v>1628.171009967225</v>
      </c>
      <c r="DQ56" s="200">
        <f t="shared" si="102"/>
        <v>-1628.171009967225</v>
      </c>
      <c r="DS56">
        <f t="shared" si="75"/>
        <v>1</v>
      </c>
      <c r="DT56">
        <v>1</v>
      </c>
      <c r="DU56">
        <v>-1</v>
      </c>
      <c r="DV56">
        <v>1</v>
      </c>
      <c r="DW56">
        <f t="shared" si="121"/>
        <v>1</v>
      </c>
      <c r="DX56">
        <f t="shared" si="76"/>
        <v>0</v>
      </c>
      <c r="DY56" s="1">
        <v>6.6603235014300001E-3</v>
      </c>
      <c r="DZ56" s="2">
        <v>10</v>
      </c>
      <c r="EA56">
        <v>60</v>
      </c>
      <c r="EB56" t="str">
        <f t="shared" si="77"/>
        <v>TRUE</v>
      </c>
      <c r="EC56">
        <f>VLOOKUP($A56,'FuturesInfo (3)'!$A$2:$V$80,22)</f>
        <v>4</v>
      </c>
      <c r="ED56" s="96">
        <v>0</v>
      </c>
      <c r="EE56">
        <f t="shared" si="103"/>
        <v>4</v>
      </c>
      <c r="EF56" s="139">
        <f>VLOOKUP($A56,'FuturesInfo (3)'!$A$2:$O$80,15)*EE56</f>
        <v>167380</v>
      </c>
      <c r="EG56" s="200">
        <f t="shared" si="78"/>
        <v>1114.8049476693534</v>
      </c>
      <c r="EH56" s="200">
        <f t="shared" si="104"/>
        <v>-1114.8049476693534</v>
      </c>
      <c r="EJ56">
        <f t="shared" si="150"/>
        <v>1</v>
      </c>
      <c r="EK56">
        <v>1</v>
      </c>
      <c r="EL56" s="218">
        <v>-1</v>
      </c>
      <c r="EM56">
        <f t="shared" si="105"/>
        <v>-1</v>
      </c>
      <c r="EN56">
        <v>-1</v>
      </c>
      <c r="EO56">
        <f t="shared" si="122"/>
        <v>0</v>
      </c>
      <c r="EP56">
        <f t="shared" si="106"/>
        <v>1</v>
      </c>
      <c r="EQ56">
        <f t="shared" si="151"/>
        <v>1</v>
      </c>
      <c r="ER56" s="1">
        <v>-1.1224007561400001E-2</v>
      </c>
      <c r="ES56" s="2">
        <v>10</v>
      </c>
      <c r="ET56">
        <v>60</v>
      </c>
      <c r="EU56" t="str">
        <f t="shared" si="81"/>
        <v>TRUE</v>
      </c>
      <c r="EV56">
        <f>VLOOKUP($A56,'FuturesInfo (3)'!$A$2:$V$80,22)</f>
        <v>4</v>
      </c>
      <c r="EW56" s="96">
        <v>0</v>
      </c>
      <c r="EX56">
        <f t="shared" si="107"/>
        <v>4</v>
      </c>
      <c r="EY56" s="139">
        <f>VLOOKUP($A56,'FuturesInfo (3)'!$A$2:$O$80,15)*EX56</f>
        <v>167380</v>
      </c>
      <c r="EZ56" s="200">
        <f t="shared" si="82"/>
        <v>-1878.6743856271321</v>
      </c>
      <c r="FA56" s="200">
        <f t="shared" si="108"/>
        <v>1878.6743856271321</v>
      </c>
      <c r="FB56" s="200">
        <f t="shared" si="152"/>
        <v>1878.6743856271321</v>
      </c>
      <c r="FD56">
        <f t="shared" si="84"/>
        <v>-1</v>
      </c>
      <c r="FE56">
        <v>1</v>
      </c>
      <c r="FF56" s="218">
        <v>-1</v>
      </c>
      <c r="FG56">
        <f t="shared" si="125"/>
        <v>-1</v>
      </c>
      <c r="FH56">
        <v>-1</v>
      </c>
      <c r="FI56">
        <f t="shared" si="123"/>
        <v>0</v>
      </c>
      <c r="FJ56">
        <f t="shared" si="110"/>
        <v>1</v>
      </c>
      <c r="FK56">
        <f t="shared" si="85"/>
        <v>1</v>
      </c>
      <c r="FL56" s="1">
        <v>-2.54510694229E-2</v>
      </c>
      <c r="FM56" s="2">
        <v>10</v>
      </c>
      <c r="FN56">
        <v>60</v>
      </c>
      <c r="FO56" t="str">
        <f t="shared" si="86"/>
        <v>TRUE</v>
      </c>
      <c r="FP56">
        <f>VLOOKUP($A56,'FuturesInfo (3)'!$A$2:$V$80,22)</f>
        <v>4</v>
      </c>
      <c r="FQ56" s="96">
        <v>0</v>
      </c>
      <c r="FR56">
        <f t="shared" si="111"/>
        <v>4</v>
      </c>
      <c r="FS56" s="139">
        <f>VLOOKUP($A56,'FuturesInfo (3)'!$A$2:$O$80,15)*FR56</f>
        <v>167380</v>
      </c>
      <c r="FT56" s="200">
        <f t="shared" si="87"/>
        <v>-4260.0000000050022</v>
      </c>
      <c r="FU56" s="200">
        <f t="shared" si="112"/>
        <v>4260.0000000050022</v>
      </c>
      <c r="FV56" s="200">
        <f t="shared" si="88"/>
        <v>4260.0000000050022</v>
      </c>
      <c r="FX56">
        <f t="shared" si="89"/>
        <v>-1</v>
      </c>
      <c r="FZ56" s="218">
        <v>-1</v>
      </c>
      <c r="GA56">
        <f t="shared" si="126"/>
        <v>-1</v>
      </c>
      <c r="GC56">
        <f t="shared" si="124"/>
        <v>1</v>
      </c>
      <c r="GD56">
        <f t="shared" si="114"/>
        <v>0</v>
      </c>
      <c r="GE56">
        <f t="shared" si="90"/>
        <v>0</v>
      </c>
      <c r="GF56" s="1"/>
      <c r="GG56" s="2">
        <v>10</v>
      </c>
      <c r="GH56">
        <v>60</v>
      </c>
      <c r="GI56" t="str">
        <f t="shared" si="91"/>
        <v>FALSE</v>
      </c>
      <c r="GJ56">
        <f>VLOOKUP($A56,'FuturesInfo (3)'!$A$2:$V$80,22)</f>
        <v>4</v>
      </c>
      <c r="GK56" s="96">
        <v>0</v>
      </c>
      <c r="GL56">
        <f t="shared" si="115"/>
        <v>4</v>
      </c>
      <c r="GM56" s="139">
        <f>VLOOKUP($A56,'FuturesInfo (3)'!$A$2:$O$80,15)*GL56</f>
        <v>167380</v>
      </c>
      <c r="GN56" s="200">
        <f t="shared" si="92"/>
        <v>0</v>
      </c>
      <c r="GO56" s="200">
        <f t="shared" si="116"/>
        <v>0</v>
      </c>
      <c r="GP56" s="200">
        <f t="shared" si="93"/>
        <v>0</v>
      </c>
    </row>
    <row r="57" spans="1:19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4"/>
        <v>0</v>
      </c>
      <c r="BK57" s="1">
        <v>5.8595065442399999E-3</v>
      </c>
      <c r="BL57" s="2">
        <v>10</v>
      </c>
      <c r="BM57">
        <v>60</v>
      </c>
      <c r="BN57" t="str">
        <f t="shared" si="118"/>
        <v>TRUE</v>
      </c>
      <c r="BO57">
        <f>VLOOKUP($A57,'FuturesInfo (3)'!$A$2:$V$80,22)</f>
        <v>1</v>
      </c>
      <c r="BP57">
        <f t="shared" si="140"/>
        <v>1</v>
      </c>
      <c r="BQ57" s="139">
        <f>VLOOKUP($A57,'FuturesInfo (3)'!$A$2:$O$80,15)*BP57</f>
        <v>99206.352240000007</v>
      </c>
      <c r="BR57" s="145">
        <f t="shared" si="95"/>
        <v>-581.3002701804586</v>
      </c>
      <c r="BT57">
        <f t="shared" si="96"/>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4"/>
        <v>1</v>
      </c>
      <c r="CF57">
        <f t="shared" si="64"/>
        <v>1</v>
      </c>
      <c r="CG57" s="139">
        <f>VLOOKUP($A57,'FuturesInfo (3)'!$A$2:$O$80,15)*CE57</f>
        <v>99206.352240000007</v>
      </c>
      <c r="CH57" s="145">
        <f t="shared" si="144"/>
        <v>2009.4135491843524</v>
      </c>
      <c r="CI57" s="145">
        <f t="shared" si="97"/>
        <v>2009.4135491843524</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8"/>
        <v>1</v>
      </c>
      <c r="CX57" s="139">
        <f>VLOOKUP($A57,'FuturesInfo (3)'!$A$2:$O$80,15)*CW57</f>
        <v>99206.352240000007</v>
      </c>
      <c r="CY57" s="200">
        <f t="shared" si="149"/>
        <v>-487.03128740790766</v>
      </c>
      <c r="CZ57" s="200">
        <f t="shared" si="100"/>
        <v>-487.03128740790766</v>
      </c>
      <c r="DB57">
        <f t="shared" si="70"/>
        <v>-1</v>
      </c>
      <c r="DC57">
        <v>-1</v>
      </c>
      <c r="DD57">
        <v>-1</v>
      </c>
      <c r="DE57">
        <v>1</v>
      </c>
      <c r="DF57">
        <f t="shared" si="120"/>
        <v>0</v>
      </c>
      <c r="DG57">
        <f t="shared" si="71"/>
        <v>0</v>
      </c>
      <c r="DH57" s="1">
        <v>6.7895357272400002E-3</v>
      </c>
      <c r="DI57" s="2">
        <v>10</v>
      </c>
      <c r="DJ57">
        <v>60</v>
      </c>
      <c r="DK57" t="str">
        <f t="shared" si="72"/>
        <v>TRUE</v>
      </c>
      <c r="DL57">
        <f>VLOOKUP($A57,'FuturesInfo (3)'!$A$2:$V$80,22)</f>
        <v>1</v>
      </c>
      <c r="DM57">
        <f t="shared" si="73"/>
        <v>1</v>
      </c>
      <c r="DN57">
        <f t="shared" si="101"/>
        <v>1</v>
      </c>
      <c r="DO57" s="139">
        <f>VLOOKUP($A57,'FuturesInfo (3)'!$A$2:$O$80,15)*DN57</f>
        <v>99206.352240000007</v>
      </c>
      <c r="DP57" s="200">
        <f t="shared" si="74"/>
        <v>-673.56507290263608</v>
      </c>
      <c r="DQ57" s="200">
        <f t="shared" si="102"/>
        <v>-673.56507290263608</v>
      </c>
      <c r="DS57">
        <f t="shared" si="75"/>
        <v>-1</v>
      </c>
      <c r="DT57">
        <v>1</v>
      </c>
      <c r="DU57">
        <v>-1</v>
      </c>
      <c r="DV57">
        <v>-1</v>
      </c>
      <c r="DW57">
        <f t="shared" si="121"/>
        <v>0</v>
      </c>
      <c r="DX57">
        <f t="shared" si="76"/>
        <v>1</v>
      </c>
      <c r="DY57" s="1">
        <v>-8.1397836146000005E-3</v>
      </c>
      <c r="DZ57" s="2">
        <v>10</v>
      </c>
      <c r="EA57">
        <v>60</v>
      </c>
      <c r="EB57" t="str">
        <f t="shared" si="77"/>
        <v>TRUE</v>
      </c>
      <c r="EC57">
        <f>VLOOKUP($A57,'FuturesInfo (3)'!$A$2:$V$80,22)</f>
        <v>1</v>
      </c>
      <c r="ED57" s="96">
        <v>0</v>
      </c>
      <c r="EE57">
        <f t="shared" si="103"/>
        <v>1</v>
      </c>
      <c r="EF57" s="139">
        <f>VLOOKUP($A57,'FuturesInfo (3)'!$A$2:$O$80,15)*EE57</f>
        <v>99206.352240000007</v>
      </c>
      <c r="EG57" s="200">
        <f t="shared" si="78"/>
        <v>-807.51824042738815</v>
      </c>
      <c r="EH57" s="200">
        <f t="shared" si="104"/>
        <v>807.51824042738815</v>
      </c>
      <c r="EJ57">
        <f t="shared" si="150"/>
        <v>1</v>
      </c>
      <c r="EK57">
        <v>1</v>
      </c>
      <c r="EL57" s="218">
        <v>-1</v>
      </c>
      <c r="EM57">
        <f t="shared" si="105"/>
        <v>-1</v>
      </c>
      <c r="EN57">
        <v>-1</v>
      </c>
      <c r="EO57">
        <f t="shared" si="122"/>
        <v>0</v>
      </c>
      <c r="EP57">
        <f t="shared" si="106"/>
        <v>1</v>
      </c>
      <c r="EQ57">
        <f t="shared" si="151"/>
        <v>1</v>
      </c>
      <c r="ER57" s="1">
        <v>-4.9262202043099997E-3</v>
      </c>
      <c r="ES57" s="2">
        <v>10</v>
      </c>
      <c r="ET57">
        <v>60</v>
      </c>
      <c r="EU57" t="str">
        <f t="shared" si="81"/>
        <v>TRUE</v>
      </c>
      <c r="EV57">
        <f>VLOOKUP($A57,'FuturesInfo (3)'!$A$2:$V$80,22)</f>
        <v>1</v>
      </c>
      <c r="EW57" s="96">
        <v>0</v>
      </c>
      <c r="EX57">
        <f t="shared" si="107"/>
        <v>1</v>
      </c>
      <c r="EY57" s="139">
        <f>VLOOKUP($A57,'FuturesInfo (3)'!$A$2:$O$80,15)*EX57</f>
        <v>99206.352240000007</v>
      </c>
      <c r="EZ57" s="200">
        <f t="shared" si="82"/>
        <v>-488.71233680058265</v>
      </c>
      <c r="FA57" s="200">
        <f t="shared" si="108"/>
        <v>488.71233680058265</v>
      </c>
      <c r="FB57" s="200">
        <f t="shared" si="152"/>
        <v>488.71233680058265</v>
      </c>
      <c r="FD57">
        <f t="shared" si="84"/>
        <v>-1</v>
      </c>
      <c r="FE57">
        <v>-1</v>
      </c>
      <c r="FF57" s="218">
        <v>-1</v>
      </c>
      <c r="FG57">
        <f t="shared" si="125"/>
        <v>-1</v>
      </c>
      <c r="FH57">
        <v>-1</v>
      </c>
      <c r="FI57">
        <f t="shared" si="123"/>
        <v>1</v>
      </c>
      <c r="FJ57">
        <f t="shared" si="110"/>
        <v>1</v>
      </c>
      <c r="FK57">
        <f t="shared" si="85"/>
        <v>1</v>
      </c>
      <c r="FL57" s="1">
        <v>-3.1597198457799999E-2</v>
      </c>
      <c r="FM57" s="2">
        <v>10</v>
      </c>
      <c r="FN57">
        <v>60</v>
      </c>
      <c r="FO57" t="str">
        <f t="shared" si="86"/>
        <v>TRUE</v>
      </c>
      <c r="FP57">
        <f>VLOOKUP($A57,'FuturesInfo (3)'!$A$2:$V$80,22)</f>
        <v>1</v>
      </c>
      <c r="FQ57" s="96">
        <v>0</v>
      </c>
      <c r="FR57">
        <f t="shared" si="111"/>
        <v>1</v>
      </c>
      <c r="FS57" s="139">
        <f>VLOOKUP($A57,'FuturesInfo (3)'!$A$2:$O$80,15)*FR57</f>
        <v>99206.352240000007</v>
      </c>
      <c r="FT57" s="200">
        <f t="shared" si="87"/>
        <v>3134.6428000016917</v>
      </c>
      <c r="FU57" s="200">
        <f t="shared" si="112"/>
        <v>3134.6428000016917</v>
      </c>
      <c r="FV57" s="200">
        <f t="shared" si="88"/>
        <v>3134.6428000016917</v>
      </c>
      <c r="FX57">
        <f t="shared" si="89"/>
        <v>-1</v>
      </c>
      <c r="FZ57" s="218">
        <v>-1</v>
      </c>
      <c r="GA57">
        <f t="shared" si="126"/>
        <v>-1</v>
      </c>
      <c r="GC57">
        <f t="shared" si="124"/>
        <v>1</v>
      </c>
      <c r="GD57">
        <f t="shared" si="114"/>
        <v>0</v>
      </c>
      <c r="GE57">
        <f t="shared" si="90"/>
        <v>0</v>
      </c>
      <c r="GF57" s="1"/>
      <c r="GG57" s="2">
        <v>10</v>
      </c>
      <c r="GH57">
        <v>60</v>
      </c>
      <c r="GI57" t="str">
        <f t="shared" si="91"/>
        <v>FALSE</v>
      </c>
      <c r="GJ57">
        <f>VLOOKUP($A57,'FuturesInfo (3)'!$A$2:$V$80,22)</f>
        <v>1</v>
      </c>
      <c r="GK57" s="96">
        <v>0</v>
      </c>
      <c r="GL57">
        <f t="shared" si="115"/>
        <v>1</v>
      </c>
      <c r="GM57" s="139">
        <f>VLOOKUP($A57,'FuturesInfo (3)'!$A$2:$O$80,15)*GL57</f>
        <v>99206.352240000007</v>
      </c>
      <c r="GN57" s="200">
        <f t="shared" si="92"/>
        <v>0</v>
      </c>
      <c r="GO57" s="200">
        <f t="shared" si="116"/>
        <v>0</v>
      </c>
      <c r="GP57" s="200">
        <f t="shared" si="93"/>
        <v>0</v>
      </c>
    </row>
    <row r="58" spans="1:19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4"/>
        <v>0</v>
      </c>
      <c r="BK58" s="1">
        <v>-9.0707145501700004E-3</v>
      </c>
      <c r="BL58" s="2">
        <v>10</v>
      </c>
      <c r="BM58">
        <v>60</v>
      </c>
      <c r="BN58" t="str">
        <f t="shared" si="118"/>
        <v>TRUE</v>
      </c>
      <c r="BO58">
        <f>VLOOKUP($A58,'FuturesInfo (3)'!$A$2:$V$80,22)</f>
        <v>7</v>
      </c>
      <c r="BP58">
        <f t="shared" si="140"/>
        <v>7</v>
      </c>
      <c r="BQ58" s="139">
        <f>VLOOKUP($A58,'FuturesInfo (3)'!$A$2:$O$80,15)*BP58</f>
        <v>191695</v>
      </c>
      <c r="BR58" s="145">
        <f t="shared" si="95"/>
        <v>-1738.8106256948383</v>
      </c>
      <c r="BT58">
        <f t="shared" si="96"/>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4"/>
        <v>7</v>
      </c>
      <c r="CF58">
        <f t="shared" si="64"/>
        <v>7</v>
      </c>
      <c r="CG58" s="139">
        <f>VLOOKUP($A58,'FuturesInfo (3)'!$A$2:$O$80,15)*CE58</f>
        <v>191695</v>
      </c>
      <c r="CH58" s="145">
        <f t="shared" si="144"/>
        <v>-608.78292546218279</v>
      </c>
      <c r="CI58" s="145">
        <f t="shared" si="97"/>
        <v>608.78292546218279</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8"/>
        <v>7</v>
      </c>
      <c r="CX58" s="139">
        <f>VLOOKUP($A58,'FuturesInfo (3)'!$A$2:$O$80,15)*CW58</f>
        <v>191695</v>
      </c>
      <c r="CY58" s="200">
        <f t="shared" si="149"/>
        <v>142.78957169451147</v>
      </c>
      <c r="CZ58" s="200">
        <f t="shared" si="100"/>
        <v>-142.78957169451147</v>
      </c>
      <c r="DB58">
        <f t="shared" si="70"/>
        <v>-1</v>
      </c>
      <c r="DC58">
        <v>-1</v>
      </c>
      <c r="DD58">
        <v>1</v>
      </c>
      <c r="DE58">
        <v>1</v>
      </c>
      <c r="DF58">
        <f t="shared" si="120"/>
        <v>0</v>
      </c>
      <c r="DG58">
        <f t="shared" si="71"/>
        <v>1</v>
      </c>
      <c r="DH58" s="1">
        <v>1.39768915393E-2</v>
      </c>
      <c r="DI58" s="2">
        <v>10</v>
      </c>
      <c r="DJ58">
        <v>60</v>
      </c>
      <c r="DK58" t="str">
        <f t="shared" si="72"/>
        <v>TRUE</v>
      </c>
      <c r="DL58">
        <f>VLOOKUP($A58,'FuturesInfo (3)'!$A$2:$V$80,22)</f>
        <v>7</v>
      </c>
      <c r="DM58">
        <f t="shared" si="73"/>
        <v>5</v>
      </c>
      <c r="DN58">
        <f t="shared" si="101"/>
        <v>7</v>
      </c>
      <c r="DO58" s="139">
        <f>VLOOKUP($A58,'FuturesInfo (3)'!$A$2:$O$80,15)*DN58</f>
        <v>191695</v>
      </c>
      <c r="DP58" s="200">
        <f t="shared" si="74"/>
        <v>-2679.3002236261136</v>
      </c>
      <c r="DQ58" s="200">
        <f t="shared" si="102"/>
        <v>2679.3002236261136</v>
      </c>
      <c r="DS58">
        <f t="shared" si="75"/>
        <v>-1</v>
      </c>
      <c r="DT58">
        <v>1</v>
      </c>
      <c r="DU58">
        <v>1</v>
      </c>
      <c r="DV58">
        <v>1</v>
      </c>
      <c r="DW58">
        <f t="shared" si="121"/>
        <v>1</v>
      </c>
      <c r="DX58">
        <f t="shared" si="76"/>
        <v>1</v>
      </c>
      <c r="DY58" s="1">
        <v>1.50707590516E-2</v>
      </c>
      <c r="DZ58" s="2">
        <v>10</v>
      </c>
      <c r="EA58">
        <v>60</v>
      </c>
      <c r="EB58" t="str">
        <f t="shared" si="77"/>
        <v>TRUE</v>
      </c>
      <c r="EC58">
        <f>VLOOKUP($A58,'FuturesInfo (3)'!$A$2:$V$80,22)</f>
        <v>7</v>
      </c>
      <c r="ED58" s="96">
        <v>0</v>
      </c>
      <c r="EE58">
        <f t="shared" si="103"/>
        <v>7</v>
      </c>
      <c r="EF58" s="139">
        <f>VLOOKUP($A58,'FuturesInfo (3)'!$A$2:$O$80,15)*EE58</f>
        <v>191695</v>
      </c>
      <c r="EG58" s="200">
        <f t="shared" si="78"/>
        <v>2888.989156396462</v>
      </c>
      <c r="EH58" s="200">
        <f t="shared" si="104"/>
        <v>2888.989156396462</v>
      </c>
      <c r="EJ58">
        <f t="shared" si="150"/>
        <v>1</v>
      </c>
      <c r="EK58">
        <v>1</v>
      </c>
      <c r="EL58" s="218">
        <v>1</v>
      </c>
      <c r="EM58">
        <f t="shared" si="105"/>
        <v>1</v>
      </c>
      <c r="EN58">
        <v>-1</v>
      </c>
      <c r="EO58">
        <f t="shared" si="122"/>
        <v>0</v>
      </c>
      <c r="EP58">
        <f t="shared" si="106"/>
        <v>0</v>
      </c>
      <c r="EQ58">
        <f t="shared" si="151"/>
        <v>0</v>
      </c>
      <c r="ER58" s="1">
        <v>-8.3288068078900008E-3</v>
      </c>
      <c r="ES58" s="2">
        <v>10</v>
      </c>
      <c r="ET58">
        <v>60</v>
      </c>
      <c r="EU58" t="str">
        <f t="shared" si="81"/>
        <v>TRUE</v>
      </c>
      <c r="EV58">
        <f>VLOOKUP($A58,'FuturesInfo (3)'!$A$2:$V$80,22)</f>
        <v>7</v>
      </c>
      <c r="EW58" s="96">
        <v>0</v>
      </c>
      <c r="EX58">
        <f t="shared" si="107"/>
        <v>7</v>
      </c>
      <c r="EY58" s="139">
        <f>VLOOKUP($A58,'FuturesInfo (3)'!$A$2:$O$80,15)*EX58</f>
        <v>191695</v>
      </c>
      <c r="EZ58" s="200">
        <f t="shared" si="82"/>
        <v>-1596.5906210384737</v>
      </c>
      <c r="FA58" s="200">
        <f t="shared" si="108"/>
        <v>-1596.5906210384737</v>
      </c>
      <c r="FB58" s="200">
        <f t="shared" si="152"/>
        <v>-1596.5906210384737</v>
      </c>
      <c r="FD58">
        <f t="shared" si="84"/>
        <v>-1</v>
      </c>
      <c r="FE58">
        <v>1</v>
      </c>
      <c r="FF58" s="218">
        <v>1</v>
      </c>
      <c r="FG58">
        <f t="shared" si="125"/>
        <v>-1</v>
      </c>
      <c r="FH58">
        <v>-1</v>
      </c>
      <c r="FI58">
        <f t="shared" si="123"/>
        <v>0</v>
      </c>
      <c r="FJ58">
        <f t="shared" si="110"/>
        <v>0</v>
      </c>
      <c r="FK58">
        <f t="shared" si="85"/>
        <v>1</v>
      </c>
      <c r="FL58" s="1">
        <v>-2.0631790174099999E-2</v>
      </c>
      <c r="FM58" s="2">
        <v>10</v>
      </c>
      <c r="FN58">
        <v>60</v>
      </c>
      <c r="FO58" t="str">
        <f t="shared" si="86"/>
        <v>TRUE</v>
      </c>
      <c r="FP58">
        <f>VLOOKUP($A58,'FuturesInfo (3)'!$A$2:$V$80,22)</f>
        <v>7</v>
      </c>
      <c r="FQ58" s="96">
        <v>0</v>
      </c>
      <c r="FR58">
        <f t="shared" si="111"/>
        <v>7</v>
      </c>
      <c r="FS58" s="139">
        <f>VLOOKUP($A58,'FuturesInfo (3)'!$A$2:$O$80,15)*FR58</f>
        <v>191695</v>
      </c>
      <c r="FT58" s="200">
        <f t="shared" si="87"/>
        <v>-3955.0110174240995</v>
      </c>
      <c r="FU58" s="200">
        <f t="shared" si="112"/>
        <v>-3955.0110174240995</v>
      </c>
      <c r="FV58" s="200">
        <f t="shared" si="88"/>
        <v>3955.0110174240995</v>
      </c>
      <c r="FX58">
        <f t="shared" si="89"/>
        <v>-1</v>
      </c>
      <c r="FZ58" s="218">
        <v>1</v>
      </c>
      <c r="GA58">
        <f t="shared" si="126"/>
        <v>-1</v>
      </c>
      <c r="GC58">
        <f t="shared" si="124"/>
        <v>1</v>
      </c>
      <c r="GD58">
        <f t="shared" si="114"/>
        <v>0</v>
      </c>
      <c r="GE58">
        <f t="shared" si="90"/>
        <v>0</v>
      </c>
      <c r="GF58" s="1"/>
      <c r="GG58" s="2">
        <v>10</v>
      </c>
      <c r="GH58">
        <v>60</v>
      </c>
      <c r="GI58" t="str">
        <f t="shared" si="91"/>
        <v>FALSE</v>
      </c>
      <c r="GJ58">
        <f>VLOOKUP($A58,'FuturesInfo (3)'!$A$2:$V$80,22)</f>
        <v>7</v>
      </c>
      <c r="GK58" s="96">
        <v>0</v>
      </c>
      <c r="GL58">
        <f t="shared" si="115"/>
        <v>7</v>
      </c>
      <c r="GM58" s="139">
        <f>VLOOKUP($A58,'FuturesInfo (3)'!$A$2:$O$80,15)*GL58</f>
        <v>191695</v>
      </c>
      <c r="GN58" s="200">
        <f t="shared" si="92"/>
        <v>0</v>
      </c>
      <c r="GO58" s="200">
        <f t="shared" si="116"/>
        <v>0</v>
      </c>
      <c r="GP58" s="200">
        <f t="shared" si="93"/>
        <v>0</v>
      </c>
    </row>
    <row r="59" spans="1:19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4"/>
        <v>1</v>
      </c>
      <c r="BK59" s="1">
        <v>6.6193853427899997E-3</v>
      </c>
      <c r="BL59" s="2">
        <v>10</v>
      </c>
      <c r="BM59">
        <v>60</v>
      </c>
      <c r="BN59" t="str">
        <f t="shared" si="118"/>
        <v>TRUE</v>
      </c>
      <c r="BO59">
        <f>VLOOKUP($A59,'FuturesInfo (3)'!$A$2:$V$80,22)</f>
        <v>5</v>
      </c>
      <c r="BP59">
        <f t="shared" si="140"/>
        <v>5</v>
      </c>
      <c r="BQ59" s="139">
        <f>VLOOKUP($A59,'FuturesInfo (3)'!$A$2:$O$80,15)*BP59</f>
        <v>138500</v>
      </c>
      <c r="BR59" s="145">
        <f t="shared" si="95"/>
        <v>916.78486997641494</v>
      </c>
      <c r="BT59">
        <f t="shared" si="96"/>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4"/>
        <v>5</v>
      </c>
      <c r="CF59">
        <f t="shared" si="64"/>
        <v>5</v>
      </c>
      <c r="CG59" s="139">
        <f>VLOOKUP($A59,'FuturesInfo (3)'!$A$2:$O$80,15)*CE59</f>
        <v>138500</v>
      </c>
      <c r="CH59" s="145">
        <f t="shared" si="144"/>
        <v>-1886.56646312255</v>
      </c>
      <c r="CI59" s="145">
        <f t="shared" si="97"/>
        <v>-1886.56646312255</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8"/>
        <v>5</v>
      </c>
      <c r="CX59" s="139">
        <f>VLOOKUP($A59,'FuturesInfo (3)'!$A$2:$O$80,15)*CW59</f>
        <v>138500</v>
      </c>
      <c r="CY59" s="200">
        <f t="shared" si="149"/>
        <v>-1732.85449489695</v>
      </c>
      <c r="CZ59" s="200">
        <f t="shared" si="100"/>
        <v>-1732.85449489695</v>
      </c>
      <c r="DB59">
        <f t="shared" si="70"/>
        <v>-1</v>
      </c>
      <c r="DC59">
        <v>-1</v>
      </c>
      <c r="DD59">
        <v>-1</v>
      </c>
      <c r="DE59">
        <v>1</v>
      </c>
      <c r="DF59">
        <f t="shared" si="120"/>
        <v>0</v>
      </c>
      <c r="DG59">
        <f t="shared" si="71"/>
        <v>0</v>
      </c>
      <c r="DH59" s="1">
        <v>0</v>
      </c>
      <c r="DI59" s="2">
        <v>10</v>
      </c>
      <c r="DJ59">
        <v>60</v>
      </c>
      <c r="DK59" t="str">
        <f t="shared" si="72"/>
        <v>TRUE</v>
      </c>
      <c r="DL59">
        <f>VLOOKUP($A59,'FuturesInfo (3)'!$A$2:$V$80,22)</f>
        <v>5</v>
      </c>
      <c r="DM59">
        <f t="shared" si="73"/>
        <v>6</v>
      </c>
      <c r="DN59">
        <f t="shared" si="101"/>
        <v>5</v>
      </c>
      <c r="DO59" s="139">
        <f>VLOOKUP($A59,'FuturesInfo (3)'!$A$2:$O$80,15)*DN59</f>
        <v>138500</v>
      </c>
      <c r="DP59" s="200">
        <f t="shared" si="74"/>
        <v>0</v>
      </c>
      <c r="DQ59" s="200">
        <f t="shared" si="102"/>
        <v>0</v>
      </c>
      <c r="DS59">
        <f t="shared" si="75"/>
        <v>-1</v>
      </c>
      <c r="DT59">
        <v>-1</v>
      </c>
      <c r="DU59">
        <v>-1</v>
      </c>
      <c r="DV59">
        <v>1</v>
      </c>
      <c r="DW59">
        <f t="shared" si="121"/>
        <v>0</v>
      </c>
      <c r="DX59">
        <f t="shared" si="76"/>
        <v>0</v>
      </c>
      <c r="DY59" s="1">
        <v>1.6933638443900001E-2</v>
      </c>
      <c r="DZ59" s="2">
        <v>10</v>
      </c>
      <c r="EA59">
        <v>60</v>
      </c>
      <c r="EB59" t="str">
        <f t="shared" si="77"/>
        <v>TRUE</v>
      </c>
      <c r="EC59">
        <f>VLOOKUP($A59,'FuturesInfo (3)'!$A$2:$V$80,22)</f>
        <v>5</v>
      </c>
      <c r="ED59" s="96">
        <v>0</v>
      </c>
      <c r="EE59">
        <f t="shared" si="103"/>
        <v>5</v>
      </c>
      <c r="EF59" s="139">
        <f>VLOOKUP($A59,'FuturesInfo (3)'!$A$2:$O$80,15)*EE59</f>
        <v>138500</v>
      </c>
      <c r="EG59" s="200">
        <f t="shared" si="78"/>
        <v>-2345.3089244801499</v>
      </c>
      <c r="EH59" s="200">
        <f t="shared" si="104"/>
        <v>-2345.3089244801499</v>
      </c>
      <c r="EJ59">
        <f t="shared" si="150"/>
        <v>-1</v>
      </c>
      <c r="EK59">
        <v>-1</v>
      </c>
      <c r="EL59" s="218">
        <v>-1</v>
      </c>
      <c r="EM59">
        <f t="shared" si="105"/>
        <v>1</v>
      </c>
      <c r="EN59">
        <v>-1</v>
      </c>
      <c r="EO59">
        <f t="shared" si="122"/>
        <v>1</v>
      </c>
      <c r="EP59">
        <f t="shared" si="106"/>
        <v>1</v>
      </c>
      <c r="EQ59">
        <f t="shared" si="151"/>
        <v>0</v>
      </c>
      <c r="ER59" s="1">
        <v>-2.7002700270000002E-3</v>
      </c>
      <c r="ES59" s="2">
        <v>10</v>
      </c>
      <c r="ET59">
        <v>60</v>
      </c>
      <c r="EU59" t="str">
        <f t="shared" si="81"/>
        <v>TRUE</v>
      </c>
      <c r="EV59">
        <f>VLOOKUP($A59,'FuturesInfo (3)'!$A$2:$V$80,22)</f>
        <v>5</v>
      </c>
      <c r="EW59" s="96">
        <v>0</v>
      </c>
      <c r="EX59">
        <f t="shared" si="107"/>
        <v>5</v>
      </c>
      <c r="EY59" s="139">
        <f>VLOOKUP($A59,'FuturesInfo (3)'!$A$2:$O$80,15)*EX59</f>
        <v>138500</v>
      </c>
      <c r="EZ59" s="200">
        <f t="shared" si="82"/>
        <v>373.98739873950001</v>
      </c>
      <c r="FA59" s="200">
        <f t="shared" si="108"/>
        <v>373.98739873950001</v>
      </c>
      <c r="FB59" s="200">
        <f t="shared" si="152"/>
        <v>-373.98739873950001</v>
      </c>
      <c r="FD59">
        <f t="shared" si="84"/>
        <v>-1</v>
      </c>
      <c r="FE59">
        <v>1</v>
      </c>
      <c r="FF59" s="218">
        <v>-1</v>
      </c>
      <c r="FG59">
        <f t="shared" si="125"/>
        <v>-1</v>
      </c>
      <c r="FH59">
        <v>-1</v>
      </c>
      <c r="FI59">
        <f t="shared" si="123"/>
        <v>0</v>
      </c>
      <c r="FJ59">
        <f t="shared" si="110"/>
        <v>1</v>
      </c>
      <c r="FK59">
        <f t="shared" si="85"/>
        <v>1</v>
      </c>
      <c r="FL59" s="1">
        <v>-2.7978339350199999E-2</v>
      </c>
      <c r="FM59" s="2">
        <v>10</v>
      </c>
      <c r="FN59">
        <v>60</v>
      </c>
      <c r="FO59" t="str">
        <f t="shared" si="86"/>
        <v>TRUE</v>
      </c>
      <c r="FP59">
        <f>VLOOKUP($A59,'FuturesInfo (3)'!$A$2:$V$80,22)</f>
        <v>5</v>
      </c>
      <c r="FQ59" s="96">
        <v>0</v>
      </c>
      <c r="FR59">
        <f t="shared" si="111"/>
        <v>5</v>
      </c>
      <c r="FS59" s="139">
        <f>VLOOKUP($A59,'FuturesInfo (3)'!$A$2:$O$80,15)*FR59</f>
        <v>138500</v>
      </c>
      <c r="FT59" s="200">
        <f t="shared" si="87"/>
        <v>-3875.0000000026998</v>
      </c>
      <c r="FU59" s="200">
        <f t="shared" si="112"/>
        <v>3875.0000000026998</v>
      </c>
      <c r="FV59" s="200">
        <f t="shared" si="88"/>
        <v>3875.0000000026998</v>
      </c>
      <c r="FX59">
        <f t="shared" si="89"/>
        <v>-1</v>
      </c>
      <c r="FZ59" s="218">
        <v>-1</v>
      </c>
      <c r="GA59">
        <f t="shared" si="126"/>
        <v>-1</v>
      </c>
      <c r="GC59">
        <f t="shared" si="124"/>
        <v>1</v>
      </c>
      <c r="GD59">
        <f t="shared" si="114"/>
        <v>0</v>
      </c>
      <c r="GE59">
        <f t="shared" si="90"/>
        <v>0</v>
      </c>
      <c r="GF59" s="1"/>
      <c r="GG59" s="2">
        <v>10</v>
      </c>
      <c r="GH59">
        <v>60</v>
      </c>
      <c r="GI59" t="str">
        <f t="shared" si="91"/>
        <v>FALSE</v>
      </c>
      <c r="GJ59">
        <f>VLOOKUP($A59,'FuturesInfo (3)'!$A$2:$V$80,22)</f>
        <v>5</v>
      </c>
      <c r="GK59" s="96">
        <v>0</v>
      </c>
      <c r="GL59">
        <f t="shared" si="115"/>
        <v>5</v>
      </c>
      <c r="GM59" s="139">
        <f>VLOOKUP($A59,'FuturesInfo (3)'!$A$2:$O$80,15)*GL59</f>
        <v>138500</v>
      </c>
      <c r="GN59" s="200">
        <f t="shared" si="92"/>
        <v>0</v>
      </c>
      <c r="GO59" s="200">
        <f t="shared" si="116"/>
        <v>0</v>
      </c>
      <c r="GP59" s="200">
        <f t="shared" si="93"/>
        <v>0</v>
      </c>
    </row>
    <row r="60" spans="1:19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4"/>
        <v>0</v>
      </c>
      <c r="BK60" s="1">
        <v>-1.61408657373E-3</v>
      </c>
      <c r="BL60" s="2">
        <v>10</v>
      </c>
      <c r="BM60">
        <v>60</v>
      </c>
      <c r="BN60" t="str">
        <f t="shared" si="118"/>
        <v>TRUE</v>
      </c>
      <c r="BO60">
        <f>VLOOKUP($A60,'FuturesInfo (3)'!$A$2:$V$80,22)</f>
        <v>3</v>
      </c>
      <c r="BP60">
        <f t="shared" si="140"/>
        <v>3</v>
      </c>
      <c r="BQ60" s="139">
        <f>VLOOKUP($A60,'FuturesInfo (3)'!$A$2:$O$80,15)*BP60</f>
        <v>214050</v>
      </c>
      <c r="BR60" s="145">
        <f t="shared" si="95"/>
        <v>-345.49523110690649</v>
      </c>
      <c r="BT60">
        <f t="shared" si="96"/>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4"/>
        <v>3</v>
      </c>
      <c r="CF60">
        <f t="shared" si="64"/>
        <v>3</v>
      </c>
      <c r="CG60" s="139">
        <f>VLOOKUP($A60,'FuturesInfo (3)'!$A$2:$O$80,15)*CE60</f>
        <v>214050</v>
      </c>
      <c r="CH60" s="145">
        <f t="shared" si="144"/>
        <v>4624.5370370359797</v>
      </c>
      <c r="CI60" s="145">
        <f t="shared" si="97"/>
        <v>4624.5370370359797</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8"/>
        <v>3</v>
      </c>
      <c r="CX60" s="139">
        <f>VLOOKUP($A60,'FuturesInfo (3)'!$A$2:$O$80,15)*CW60</f>
        <v>214050</v>
      </c>
      <c r="CY60" s="200">
        <f t="shared" si="149"/>
        <v>554.29434613808246</v>
      </c>
      <c r="CZ60" s="200">
        <f t="shared" si="100"/>
        <v>-554.29434613808246</v>
      </c>
      <c r="DB60">
        <f t="shared" si="70"/>
        <v>-1</v>
      </c>
      <c r="DC60">
        <v>-1</v>
      </c>
      <c r="DD60">
        <v>1</v>
      </c>
      <c r="DE60">
        <v>1</v>
      </c>
      <c r="DF60">
        <f t="shared" si="120"/>
        <v>0</v>
      </c>
      <c r="DG60">
        <f t="shared" si="71"/>
        <v>1</v>
      </c>
      <c r="DH60" s="1">
        <v>5.1925573344900004E-3</v>
      </c>
      <c r="DI60" s="2">
        <v>10</v>
      </c>
      <c r="DJ60">
        <v>60</v>
      </c>
      <c r="DK60" t="str">
        <f t="shared" si="72"/>
        <v>TRUE</v>
      </c>
      <c r="DL60">
        <f>VLOOKUP($A60,'FuturesInfo (3)'!$A$2:$V$80,22)</f>
        <v>3</v>
      </c>
      <c r="DM60">
        <f t="shared" si="73"/>
        <v>2</v>
      </c>
      <c r="DN60">
        <f t="shared" si="101"/>
        <v>3</v>
      </c>
      <c r="DO60" s="139">
        <f>VLOOKUP($A60,'FuturesInfo (3)'!$A$2:$O$80,15)*DN60</f>
        <v>214050</v>
      </c>
      <c r="DP60" s="200">
        <f t="shared" si="74"/>
        <v>-1111.4668974475846</v>
      </c>
      <c r="DQ60" s="200">
        <f t="shared" si="102"/>
        <v>1111.4668974475846</v>
      </c>
      <c r="DS60">
        <f t="shared" si="75"/>
        <v>-1</v>
      </c>
      <c r="DT60">
        <v>1</v>
      </c>
      <c r="DU60">
        <v>1</v>
      </c>
      <c r="DV60">
        <v>1</v>
      </c>
      <c r="DW60">
        <f t="shared" si="121"/>
        <v>1</v>
      </c>
      <c r="DX60">
        <f t="shared" si="76"/>
        <v>1</v>
      </c>
      <c r="DY60" s="1">
        <v>6.7441526761399997E-3</v>
      </c>
      <c r="DZ60" s="2">
        <v>10</v>
      </c>
      <c r="EA60">
        <v>60</v>
      </c>
      <c r="EB60" t="str">
        <f t="shared" si="77"/>
        <v>TRUE</v>
      </c>
      <c r="EC60">
        <f>VLOOKUP($A60,'FuturesInfo (3)'!$A$2:$V$80,22)</f>
        <v>3</v>
      </c>
      <c r="ED60" s="96">
        <v>0</v>
      </c>
      <c r="EE60">
        <f t="shared" si="103"/>
        <v>3</v>
      </c>
      <c r="EF60" s="139">
        <f>VLOOKUP($A60,'FuturesInfo (3)'!$A$2:$O$80,15)*EE60</f>
        <v>214050</v>
      </c>
      <c r="EG60" s="200">
        <f t="shared" si="78"/>
        <v>1443.585880327767</v>
      </c>
      <c r="EH60" s="200">
        <f t="shared" si="104"/>
        <v>1443.585880327767</v>
      </c>
      <c r="EJ60">
        <f t="shared" si="150"/>
        <v>1</v>
      </c>
      <c r="EK60">
        <v>1</v>
      </c>
      <c r="EL60" s="218">
        <v>1</v>
      </c>
      <c r="EM60">
        <f t="shared" si="105"/>
        <v>1</v>
      </c>
      <c r="EN60">
        <v>1</v>
      </c>
      <c r="EO60">
        <f t="shared" si="122"/>
        <v>1</v>
      </c>
      <c r="EP60">
        <f t="shared" si="106"/>
        <v>1</v>
      </c>
      <c r="EQ60">
        <f t="shared" si="151"/>
        <v>1</v>
      </c>
      <c r="ER60" s="1">
        <v>1.69612314709E-2</v>
      </c>
      <c r="ES60" s="2">
        <v>10</v>
      </c>
      <c r="ET60">
        <v>60</v>
      </c>
      <c r="EU60" t="str">
        <f t="shared" si="81"/>
        <v>TRUE</v>
      </c>
      <c r="EV60">
        <f>VLOOKUP($A60,'FuturesInfo (3)'!$A$2:$V$80,22)</f>
        <v>3</v>
      </c>
      <c r="EW60" s="96">
        <v>0</v>
      </c>
      <c r="EX60">
        <f t="shared" si="107"/>
        <v>3</v>
      </c>
      <c r="EY60" s="139">
        <f>VLOOKUP($A60,'FuturesInfo (3)'!$A$2:$O$80,15)*EX60</f>
        <v>214050</v>
      </c>
      <c r="EZ60" s="200">
        <f t="shared" si="82"/>
        <v>3630.5515963461448</v>
      </c>
      <c r="FA60" s="200">
        <f t="shared" si="108"/>
        <v>3630.5515963461448</v>
      </c>
      <c r="FB60" s="200">
        <f t="shared" si="152"/>
        <v>3630.5515963461448</v>
      </c>
      <c r="FD60">
        <f t="shared" si="84"/>
        <v>1</v>
      </c>
      <c r="FE60">
        <v>1</v>
      </c>
      <c r="FF60" s="218">
        <v>1</v>
      </c>
      <c r="FG60">
        <f t="shared" si="125"/>
        <v>-1</v>
      </c>
      <c r="FH60">
        <v>-1</v>
      </c>
      <c r="FI60">
        <f t="shared" si="123"/>
        <v>0</v>
      </c>
      <c r="FJ60">
        <f t="shared" si="110"/>
        <v>0</v>
      </c>
      <c r="FK60">
        <f t="shared" si="85"/>
        <v>1</v>
      </c>
      <c r="FL60" s="1">
        <v>-1.10721793973E-2</v>
      </c>
      <c r="FM60" s="2">
        <v>10</v>
      </c>
      <c r="FN60">
        <v>60</v>
      </c>
      <c r="FO60" t="str">
        <f t="shared" si="86"/>
        <v>TRUE</v>
      </c>
      <c r="FP60">
        <f>VLOOKUP($A60,'FuturesInfo (3)'!$A$2:$V$80,22)</f>
        <v>3</v>
      </c>
      <c r="FQ60" s="96">
        <v>0</v>
      </c>
      <c r="FR60">
        <f t="shared" si="111"/>
        <v>3</v>
      </c>
      <c r="FS60" s="139">
        <f>VLOOKUP($A60,'FuturesInfo (3)'!$A$2:$O$80,15)*FR60</f>
        <v>214050</v>
      </c>
      <c r="FT60" s="200">
        <f t="shared" si="87"/>
        <v>-2369.9999999920651</v>
      </c>
      <c r="FU60" s="200">
        <f t="shared" si="112"/>
        <v>-2369.9999999920651</v>
      </c>
      <c r="FV60" s="200">
        <f t="shared" si="88"/>
        <v>2369.9999999920651</v>
      </c>
      <c r="FX60">
        <f t="shared" si="89"/>
        <v>-1</v>
      </c>
      <c r="FZ60" s="218">
        <v>1</v>
      </c>
      <c r="GA60">
        <f t="shared" si="126"/>
        <v>-1</v>
      </c>
      <c r="GC60">
        <f t="shared" si="124"/>
        <v>1</v>
      </c>
      <c r="GD60">
        <f t="shared" si="114"/>
        <v>0</v>
      </c>
      <c r="GE60">
        <f t="shared" si="90"/>
        <v>0</v>
      </c>
      <c r="GF60" s="1"/>
      <c r="GG60" s="2">
        <v>10</v>
      </c>
      <c r="GH60">
        <v>60</v>
      </c>
      <c r="GI60" t="str">
        <f t="shared" si="91"/>
        <v>FALSE</v>
      </c>
      <c r="GJ60">
        <f>VLOOKUP($A60,'FuturesInfo (3)'!$A$2:$V$80,22)</f>
        <v>3</v>
      </c>
      <c r="GK60" s="96">
        <v>0</v>
      </c>
      <c r="GL60">
        <f t="shared" si="115"/>
        <v>3</v>
      </c>
      <c r="GM60" s="139">
        <f>VLOOKUP($A60,'FuturesInfo (3)'!$A$2:$O$80,15)*GL60</f>
        <v>214050</v>
      </c>
      <c r="GN60" s="200">
        <f t="shared" si="92"/>
        <v>0</v>
      </c>
      <c r="GO60" s="200">
        <f t="shared" si="116"/>
        <v>0</v>
      </c>
      <c r="GP60" s="200">
        <f t="shared" si="93"/>
        <v>0</v>
      </c>
    </row>
    <row r="61" spans="1:19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4"/>
        <v>1</v>
      </c>
      <c r="BK61" s="1">
        <v>1.0079798403999999E-2</v>
      </c>
      <c r="BL61" s="2">
        <v>10</v>
      </c>
      <c r="BM61">
        <v>60</v>
      </c>
      <c r="BN61" t="str">
        <f t="shared" si="118"/>
        <v>TRUE</v>
      </c>
      <c r="BO61">
        <f>VLOOKUP($A61,'FuturesInfo (3)'!$A$2:$V$80,22)</f>
        <v>3</v>
      </c>
      <c r="BP61">
        <f t="shared" si="140"/>
        <v>3</v>
      </c>
      <c r="BQ61" s="139">
        <f>VLOOKUP($A61,'FuturesInfo (3)'!$A$2:$O$80,15)*BP61</f>
        <v>78510</v>
      </c>
      <c r="BR61" s="145">
        <f t="shared" si="95"/>
        <v>791.36497269803999</v>
      </c>
      <c r="BT61">
        <f t="shared" si="96"/>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4"/>
        <v>3</v>
      </c>
      <c r="CF61">
        <f t="shared" si="64"/>
        <v>3</v>
      </c>
      <c r="CG61" s="139">
        <f>VLOOKUP($A61,'FuturesInfo (3)'!$A$2:$O$80,15)*CE61</f>
        <v>78510</v>
      </c>
      <c r="CH61" s="145">
        <f t="shared" si="144"/>
        <v>-228.51143451120601</v>
      </c>
      <c r="CI61" s="145">
        <f t="shared" si="97"/>
        <v>228.51143451120601</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8"/>
        <v>3</v>
      </c>
      <c r="CX61" s="139">
        <f>VLOOKUP($A61,'FuturesInfo (3)'!$A$2:$O$80,15)*CW61</f>
        <v>78510</v>
      </c>
      <c r="CY61" s="200">
        <f t="shared" si="149"/>
        <v>2226.3052543801682</v>
      </c>
      <c r="CZ61" s="200">
        <f t="shared" si="100"/>
        <v>-2226.3052543801682</v>
      </c>
      <c r="DB61">
        <f t="shared" si="70"/>
        <v>1</v>
      </c>
      <c r="DC61">
        <v>1</v>
      </c>
      <c r="DD61">
        <v>-1</v>
      </c>
      <c r="DE61">
        <v>1</v>
      </c>
      <c r="DF61">
        <f t="shared" si="120"/>
        <v>1</v>
      </c>
      <c r="DG61">
        <f t="shared" si="71"/>
        <v>0</v>
      </c>
      <c r="DH61" s="1">
        <v>3.24412003244E-3</v>
      </c>
      <c r="DI61" s="2">
        <v>10</v>
      </c>
      <c r="DJ61">
        <v>60</v>
      </c>
      <c r="DK61" t="str">
        <f t="shared" si="72"/>
        <v>TRUE</v>
      </c>
      <c r="DL61">
        <f>VLOOKUP($A61,'FuturesInfo (3)'!$A$2:$V$80,22)</f>
        <v>3</v>
      </c>
      <c r="DM61">
        <f t="shared" si="73"/>
        <v>2</v>
      </c>
      <c r="DN61">
        <f t="shared" si="101"/>
        <v>3</v>
      </c>
      <c r="DO61" s="139">
        <f>VLOOKUP($A61,'FuturesInfo (3)'!$A$2:$O$80,15)*DN61</f>
        <v>78510</v>
      </c>
      <c r="DP61" s="200">
        <f t="shared" si="74"/>
        <v>254.6958637468644</v>
      </c>
      <c r="DQ61" s="200">
        <f t="shared" si="102"/>
        <v>-254.6958637468644</v>
      </c>
      <c r="DS61">
        <f t="shared" si="75"/>
        <v>1</v>
      </c>
      <c r="DT61">
        <v>1</v>
      </c>
      <c r="DU61">
        <v>-1</v>
      </c>
      <c r="DV61">
        <v>-1</v>
      </c>
      <c r="DW61">
        <f t="shared" si="121"/>
        <v>0</v>
      </c>
      <c r="DX61">
        <f t="shared" si="76"/>
        <v>1</v>
      </c>
      <c r="DY61" s="1">
        <v>-2.4252223120499999E-3</v>
      </c>
      <c r="DZ61" s="2">
        <v>10</v>
      </c>
      <c r="EA61">
        <v>60</v>
      </c>
      <c r="EB61" t="str">
        <f t="shared" si="77"/>
        <v>TRUE</v>
      </c>
      <c r="EC61">
        <f>VLOOKUP($A61,'FuturesInfo (3)'!$A$2:$V$80,22)</f>
        <v>3</v>
      </c>
      <c r="ED61" s="96">
        <v>0</v>
      </c>
      <c r="EE61">
        <f t="shared" si="103"/>
        <v>3</v>
      </c>
      <c r="EF61" s="139">
        <f>VLOOKUP($A61,'FuturesInfo (3)'!$A$2:$O$80,15)*EE61</f>
        <v>78510</v>
      </c>
      <c r="EG61" s="200">
        <f t="shared" si="78"/>
        <v>-190.40420371904548</v>
      </c>
      <c r="EH61" s="200">
        <f t="shared" si="104"/>
        <v>190.40420371904548</v>
      </c>
      <c r="EJ61">
        <f t="shared" si="150"/>
        <v>1</v>
      </c>
      <c r="EK61">
        <v>1</v>
      </c>
      <c r="EL61" s="218">
        <v>-1</v>
      </c>
      <c r="EM61">
        <f t="shared" si="105"/>
        <v>1</v>
      </c>
      <c r="EN61">
        <v>1</v>
      </c>
      <c r="EO61">
        <f t="shared" si="122"/>
        <v>1</v>
      </c>
      <c r="EP61">
        <f t="shared" si="106"/>
        <v>0</v>
      </c>
      <c r="EQ61">
        <f t="shared" si="151"/>
        <v>1</v>
      </c>
      <c r="ER61" s="1">
        <v>6.03727714749E-2</v>
      </c>
      <c r="ES61" s="2">
        <v>10</v>
      </c>
      <c r="ET61">
        <v>60</v>
      </c>
      <c r="EU61" t="str">
        <f t="shared" si="81"/>
        <v>TRUE</v>
      </c>
      <c r="EV61">
        <f>VLOOKUP($A61,'FuturesInfo (3)'!$A$2:$V$80,22)</f>
        <v>3</v>
      </c>
      <c r="EW61" s="96">
        <v>0</v>
      </c>
      <c r="EX61">
        <f t="shared" si="107"/>
        <v>3</v>
      </c>
      <c r="EY61" s="139">
        <f>VLOOKUP($A61,'FuturesInfo (3)'!$A$2:$O$80,15)*EX61</f>
        <v>78510</v>
      </c>
      <c r="EZ61" s="200">
        <f t="shared" si="82"/>
        <v>4739.8662884943988</v>
      </c>
      <c r="FA61" s="200">
        <f t="shared" si="108"/>
        <v>-4739.8662884943988</v>
      </c>
      <c r="FB61" s="200">
        <f t="shared" si="152"/>
        <v>4739.8662884943988</v>
      </c>
      <c r="FD61">
        <f t="shared" si="84"/>
        <v>1</v>
      </c>
      <c r="FE61">
        <v>-1</v>
      </c>
      <c r="FF61" s="218">
        <v>-1</v>
      </c>
      <c r="FG61">
        <f t="shared" si="125"/>
        <v>-1</v>
      </c>
      <c r="FH61">
        <v>-1</v>
      </c>
      <c r="FI61">
        <f t="shared" si="123"/>
        <v>1</v>
      </c>
      <c r="FJ61">
        <f t="shared" si="110"/>
        <v>1</v>
      </c>
      <c r="FK61">
        <f t="shared" si="85"/>
        <v>1</v>
      </c>
      <c r="FL61" s="1">
        <v>-2.3309132594600001E-2</v>
      </c>
      <c r="FM61" s="2">
        <v>10</v>
      </c>
      <c r="FN61">
        <v>60</v>
      </c>
      <c r="FO61" t="str">
        <f t="shared" si="86"/>
        <v>TRUE</v>
      </c>
      <c r="FP61">
        <f>VLOOKUP($A61,'FuturesInfo (3)'!$A$2:$V$80,22)</f>
        <v>3</v>
      </c>
      <c r="FQ61" s="96">
        <v>0</v>
      </c>
      <c r="FR61">
        <f t="shared" si="111"/>
        <v>3</v>
      </c>
      <c r="FS61" s="139">
        <f>VLOOKUP($A61,'FuturesInfo (3)'!$A$2:$O$80,15)*FR61</f>
        <v>78510</v>
      </c>
      <c r="FT61" s="200">
        <f t="shared" si="87"/>
        <v>1830.0000000020461</v>
      </c>
      <c r="FU61" s="200">
        <f t="shared" si="112"/>
        <v>1830.0000000020461</v>
      </c>
      <c r="FV61" s="200">
        <f t="shared" si="88"/>
        <v>1830.0000000020461</v>
      </c>
      <c r="FX61">
        <f t="shared" si="89"/>
        <v>-1</v>
      </c>
      <c r="FZ61" s="218">
        <v>-1</v>
      </c>
      <c r="GA61">
        <f t="shared" si="126"/>
        <v>-1</v>
      </c>
      <c r="GC61">
        <f t="shared" si="124"/>
        <v>1</v>
      </c>
      <c r="GD61">
        <f t="shared" si="114"/>
        <v>0</v>
      </c>
      <c r="GE61">
        <f t="shared" si="90"/>
        <v>0</v>
      </c>
      <c r="GF61" s="1"/>
      <c r="GG61" s="2">
        <v>10</v>
      </c>
      <c r="GH61">
        <v>60</v>
      </c>
      <c r="GI61" t="str">
        <f t="shared" si="91"/>
        <v>FALSE</v>
      </c>
      <c r="GJ61">
        <f>VLOOKUP($A61,'FuturesInfo (3)'!$A$2:$V$80,22)</f>
        <v>3</v>
      </c>
      <c r="GK61" s="96">
        <v>0</v>
      </c>
      <c r="GL61">
        <f t="shared" si="115"/>
        <v>3</v>
      </c>
      <c r="GM61" s="139">
        <f>VLOOKUP($A61,'FuturesInfo (3)'!$A$2:$O$80,15)*GL61</f>
        <v>78510</v>
      </c>
      <c r="GN61" s="200">
        <f t="shared" si="92"/>
        <v>0</v>
      </c>
      <c r="GO61" s="200">
        <f t="shared" si="116"/>
        <v>0</v>
      </c>
      <c r="GP61" s="200">
        <f t="shared" si="93"/>
        <v>0</v>
      </c>
    </row>
    <row r="62" spans="1:19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4"/>
        <v>0</v>
      </c>
      <c r="BK62" s="1">
        <v>-1.48323939484E-2</v>
      </c>
      <c r="BL62" s="2">
        <v>10</v>
      </c>
      <c r="BM62">
        <v>60</v>
      </c>
      <c r="BN62" t="str">
        <f t="shared" si="118"/>
        <v>TRUE</v>
      </c>
      <c r="BO62">
        <f>VLOOKUP($A62,'FuturesInfo (3)'!$A$2:$V$80,22)</f>
        <v>1</v>
      </c>
      <c r="BP62">
        <f t="shared" si="140"/>
        <v>1</v>
      </c>
      <c r="BQ62" s="139">
        <f>VLOOKUP($A62,'FuturesInfo (3)'!$A$2:$O$80,15)*BP62</f>
        <v>77675.569667538293</v>
      </c>
      <c r="BR62" s="145">
        <f t="shared" si="95"/>
        <v>-1152.1146494753175</v>
      </c>
      <c r="BT62">
        <f t="shared" si="96"/>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4"/>
        <v>1</v>
      </c>
      <c r="CF62">
        <f t="shared" si="64"/>
        <v>1</v>
      </c>
      <c r="CG62" s="139">
        <f>VLOOKUP($A62,'FuturesInfo (3)'!$A$2:$O$80,15)*CE62</f>
        <v>77675.569667538293</v>
      </c>
      <c r="CH62" s="145">
        <f t="shared" si="144"/>
        <v>1286.4066039506747</v>
      </c>
      <c r="CI62" s="145">
        <f t="shared" si="97"/>
        <v>1286.4066039506747</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8"/>
        <v>1</v>
      </c>
      <c r="CX62" s="139">
        <f>VLOOKUP($A62,'FuturesInfo (3)'!$A$2:$O$80,15)*CW62</f>
        <v>77675.569667538293</v>
      </c>
      <c r="CY62" s="200">
        <f t="shared" si="149"/>
        <v>-1545.900804775313</v>
      </c>
      <c r="CZ62" s="200">
        <f t="shared" si="100"/>
        <v>-1545.900804775313</v>
      </c>
      <c r="DB62">
        <f t="shared" si="70"/>
        <v>-1</v>
      </c>
      <c r="DC62">
        <v>-1</v>
      </c>
      <c r="DD62">
        <v>1</v>
      </c>
      <c r="DE62">
        <v>1</v>
      </c>
      <c r="DF62">
        <f t="shared" si="120"/>
        <v>0</v>
      </c>
      <c r="DG62">
        <f t="shared" si="71"/>
        <v>1</v>
      </c>
      <c r="DH62" s="1">
        <v>3.3023116181299999E-3</v>
      </c>
      <c r="DI62" s="2">
        <v>10</v>
      </c>
      <c r="DJ62">
        <v>60</v>
      </c>
      <c r="DK62" t="str">
        <f t="shared" si="72"/>
        <v>TRUE</v>
      </c>
      <c r="DL62">
        <f>VLOOKUP($A62,'FuturesInfo (3)'!$A$2:$V$80,22)</f>
        <v>1</v>
      </c>
      <c r="DM62">
        <f t="shared" si="73"/>
        <v>1</v>
      </c>
      <c r="DN62">
        <f t="shared" si="101"/>
        <v>1</v>
      </c>
      <c r="DO62" s="139">
        <f>VLOOKUP($A62,'FuturesInfo (3)'!$A$2:$O$80,15)*DN62</f>
        <v>77675.569667538293</v>
      </c>
      <c r="DP62" s="200">
        <f t="shared" si="74"/>
        <v>-256.50893615797793</v>
      </c>
      <c r="DQ62" s="200">
        <f t="shared" si="102"/>
        <v>256.50893615797793</v>
      </c>
      <c r="DS62">
        <f t="shared" si="75"/>
        <v>-1</v>
      </c>
      <c r="DT62">
        <v>1</v>
      </c>
      <c r="DU62">
        <v>1</v>
      </c>
      <c r="DV62">
        <v>1</v>
      </c>
      <c r="DW62">
        <f t="shared" si="121"/>
        <v>1</v>
      </c>
      <c r="DX62">
        <f t="shared" si="76"/>
        <v>1</v>
      </c>
      <c r="DY62" s="1">
        <v>6.28366247756E-3</v>
      </c>
      <c r="DZ62" s="2">
        <v>10</v>
      </c>
      <c r="EA62">
        <v>60</v>
      </c>
      <c r="EB62" t="str">
        <f t="shared" si="77"/>
        <v>TRUE</v>
      </c>
      <c r="EC62">
        <f>VLOOKUP($A62,'FuturesInfo (3)'!$A$2:$V$80,22)</f>
        <v>1</v>
      </c>
      <c r="ED62" s="96">
        <v>0</v>
      </c>
      <c r="EE62">
        <f t="shared" si="103"/>
        <v>1</v>
      </c>
      <c r="EF62" s="139">
        <f>VLOOKUP($A62,'FuturesInfo (3)'!$A$2:$O$80,15)*EE62</f>
        <v>77675.569667538293</v>
      </c>
      <c r="EG62" s="200">
        <f t="shared" si="78"/>
        <v>488.08706254300807</v>
      </c>
      <c r="EH62" s="200">
        <f t="shared" si="104"/>
        <v>488.08706254300807</v>
      </c>
      <c r="EJ62">
        <f t="shared" si="150"/>
        <v>1</v>
      </c>
      <c r="EK62">
        <v>1</v>
      </c>
      <c r="EL62" s="218">
        <v>1</v>
      </c>
      <c r="EM62">
        <f t="shared" si="105"/>
        <v>1</v>
      </c>
      <c r="EN62">
        <v>-1</v>
      </c>
      <c r="EO62">
        <f t="shared" si="122"/>
        <v>0</v>
      </c>
      <c r="EP62">
        <f t="shared" si="106"/>
        <v>0</v>
      </c>
      <c r="EQ62">
        <f t="shared" si="151"/>
        <v>0</v>
      </c>
      <c r="ER62" s="1">
        <v>-1.07047279215E-2</v>
      </c>
      <c r="ES62" s="2">
        <v>10</v>
      </c>
      <c r="ET62">
        <v>60</v>
      </c>
      <c r="EU62" t="str">
        <f t="shared" si="81"/>
        <v>TRUE</v>
      </c>
      <c r="EV62">
        <f>VLOOKUP($A62,'FuturesInfo (3)'!$A$2:$V$80,22)</f>
        <v>1</v>
      </c>
      <c r="EW62" s="96">
        <v>0</v>
      </c>
      <c r="EX62">
        <f t="shared" si="107"/>
        <v>1</v>
      </c>
      <c r="EY62" s="139">
        <f>VLOOKUP($A62,'FuturesInfo (3)'!$A$2:$O$80,15)*EX62</f>
        <v>77675.569667538293</v>
      </c>
      <c r="EZ62" s="200">
        <f t="shared" si="82"/>
        <v>-831.49583943851565</v>
      </c>
      <c r="FA62" s="200">
        <f t="shared" si="108"/>
        <v>-831.49583943851565</v>
      </c>
      <c r="FB62" s="200">
        <f t="shared" si="152"/>
        <v>-831.49583943851565</v>
      </c>
      <c r="FD62">
        <f t="shared" si="84"/>
        <v>-1</v>
      </c>
      <c r="FE62">
        <v>1</v>
      </c>
      <c r="FF62" s="218">
        <v>1</v>
      </c>
      <c r="FG62">
        <f t="shared" si="125"/>
        <v>1</v>
      </c>
      <c r="FH62">
        <v>1</v>
      </c>
      <c r="FI62">
        <f t="shared" si="123"/>
        <v>1</v>
      </c>
      <c r="FJ62">
        <f t="shared" si="110"/>
        <v>1</v>
      </c>
      <c r="FK62">
        <f t="shared" si="85"/>
        <v>1</v>
      </c>
      <c r="FL62" s="1">
        <v>2.4045686822100001E-4</v>
      </c>
      <c r="FM62" s="2">
        <v>10</v>
      </c>
      <c r="FN62">
        <v>60</v>
      </c>
      <c r="FO62" t="str">
        <f t="shared" si="86"/>
        <v>TRUE</v>
      </c>
      <c r="FP62">
        <f>VLOOKUP($A62,'FuturesInfo (3)'!$A$2:$V$80,22)</f>
        <v>1</v>
      </c>
      <c r="FQ62" s="96">
        <v>0</v>
      </c>
      <c r="FR62">
        <f t="shared" si="111"/>
        <v>1</v>
      </c>
      <c r="FS62" s="139">
        <f>VLOOKUP($A62,'FuturesInfo (3)'!$A$2:$O$80,15)*FR62</f>
        <v>77675.569667538293</v>
      </c>
      <c r="FT62" s="200">
        <f t="shared" si="87"/>
        <v>18.677624219538362</v>
      </c>
      <c r="FU62" s="200">
        <f t="shared" si="112"/>
        <v>18.677624219538362</v>
      </c>
      <c r="FV62" s="200">
        <f t="shared" si="88"/>
        <v>18.677624219538362</v>
      </c>
      <c r="FX62">
        <f t="shared" si="89"/>
        <v>1</v>
      </c>
      <c r="FZ62" s="218">
        <v>1</v>
      </c>
      <c r="GA62">
        <f t="shared" si="126"/>
        <v>1</v>
      </c>
      <c r="GC62">
        <f t="shared" si="124"/>
        <v>1</v>
      </c>
      <c r="GD62">
        <f t="shared" si="114"/>
        <v>0</v>
      </c>
      <c r="GE62">
        <f t="shared" si="90"/>
        <v>0</v>
      </c>
      <c r="GF62" s="1"/>
      <c r="GG62" s="2">
        <v>10</v>
      </c>
      <c r="GH62">
        <v>60</v>
      </c>
      <c r="GI62" t="str">
        <f t="shared" si="91"/>
        <v>FALSE</v>
      </c>
      <c r="GJ62">
        <f>VLOOKUP($A62,'FuturesInfo (3)'!$A$2:$V$80,22)</f>
        <v>1</v>
      </c>
      <c r="GK62" s="96">
        <v>0</v>
      </c>
      <c r="GL62">
        <f t="shared" si="115"/>
        <v>1</v>
      </c>
      <c r="GM62" s="139">
        <f>VLOOKUP($A62,'FuturesInfo (3)'!$A$2:$O$80,15)*GL62</f>
        <v>77675.569667538293</v>
      </c>
      <c r="GN62" s="200">
        <f t="shared" si="92"/>
        <v>0</v>
      </c>
      <c r="GO62" s="200">
        <f t="shared" si="116"/>
        <v>0</v>
      </c>
      <c r="GP62" s="200">
        <f t="shared" si="93"/>
        <v>0</v>
      </c>
    </row>
    <row r="63" spans="1:19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3">IF(J63="","FALSE","TRUE")</f>
        <v>TRUE</v>
      </c>
      <c r="N63">
        <f>ROUND(VLOOKUP($B63,MARGIN!$A$42:$P$172,16),0)</f>
        <v>2</v>
      </c>
      <c r="P63">
        <f t="shared" ref="P63:P69" si="154">-J63+Q63</f>
        <v>-2</v>
      </c>
      <c r="Q63">
        <v>-1</v>
      </c>
      <c r="R63">
        <v>1</v>
      </c>
      <c r="S63" t="s">
        <v>960</v>
      </c>
      <c r="T63" s="2" t="s">
        <v>31</v>
      </c>
      <c r="U63">
        <v>45</v>
      </c>
      <c r="V63" t="str">
        <f t="shared" ref="V63:V69" si="155">IF(Q63="","FALSE","TRUE")</f>
        <v>TRUE</v>
      </c>
      <c r="W63">
        <f>ROUND(VLOOKUP($B63,MARGIN!$A$42:$P$172,16),0)</f>
        <v>2</v>
      </c>
      <c r="X63">
        <f t="shared" ref="X63:X69" si="156">IF(ABS(Q63+R63)=2,ROUND(W63*(1+$X$13),0),W63)</f>
        <v>2</v>
      </c>
      <c r="Z63">
        <f t="shared" ref="Z63:Z69" si="157">-Q63+AA63</f>
        <v>2</v>
      </c>
      <c r="AA63">
        <v>1</v>
      </c>
      <c r="AB63">
        <v>1</v>
      </c>
      <c r="AC63" t="s">
        <v>960</v>
      </c>
      <c r="AD63" s="2" t="s">
        <v>31</v>
      </c>
      <c r="AE63">
        <v>45</v>
      </c>
      <c r="AF63" t="str">
        <f t="shared" ref="AF63:AF69" si="158">IF(AA63="","FALSE","TRUE")</f>
        <v>TRUE</v>
      </c>
      <c r="AG63">
        <f>ROUND(VLOOKUP($B63,MARGIN!$A$42:$P$172,16),0)</f>
        <v>2</v>
      </c>
      <c r="AH63">
        <f t="shared" ref="AH63:AH69" si="159">IF(ABS(AA63+AB63)=2,ROUND(AG63*(1+$X$13),0),IF(AB63="",AG63,ROUND(AG63*(1+-$AH$13),0)))</f>
        <v>3</v>
      </c>
      <c r="AI63" s="139" t="e">
        <f>VLOOKUP($B63,#REF!,2)*AH63</f>
        <v>#REF!</v>
      </c>
      <c r="AK63">
        <f t="shared" ref="AK63:AK69" si="160">-AB63+AL63</f>
        <v>0</v>
      </c>
      <c r="AL63">
        <v>1</v>
      </c>
      <c r="AM63">
        <v>1</v>
      </c>
      <c r="AN63" t="s">
        <v>960</v>
      </c>
      <c r="AO63" s="2" t="s">
        <v>31</v>
      </c>
      <c r="AP63">
        <v>45</v>
      </c>
      <c r="AQ63" t="str">
        <f t="shared" ref="AQ63:AQ69" si="161">IF(AL63="","FALSE","TRUE")</f>
        <v>TRUE</v>
      </c>
      <c r="AR63">
        <f>ROUND(VLOOKUP($B63,MARGIN!$A$42:$P$172,16),0)</f>
        <v>2</v>
      </c>
      <c r="AS63">
        <f t="shared" ref="AS63:AS69" si="162">IF(ABS(AL63+AM63)=2,ROUND(AR63*(1+$X$13),0),IF(AM63="",AR63,ROUND(AR63*(1+-$AH$13),0)))</f>
        <v>3</v>
      </c>
      <c r="AT63" s="139" t="e">
        <f>VLOOKUP($B63,#REF!,2)*AS63</f>
        <v>#REF!</v>
      </c>
      <c r="AV63">
        <f t="shared" ref="AV63:AV69" si="163">-AM63+AW63</f>
        <v>0</v>
      </c>
      <c r="AW63">
        <v>1</v>
      </c>
      <c r="AX63">
        <v>-1</v>
      </c>
      <c r="AY63">
        <v>-6.0783555285400003E-4</v>
      </c>
      <c r="AZ63" s="2" t="s">
        <v>31</v>
      </c>
      <c r="BA63">
        <v>45</v>
      </c>
      <c r="BB63" t="str">
        <f t="shared" ref="BB63:BB69" si="164">IF(AW63="","FALSE","TRUE")</f>
        <v>TRUE</v>
      </c>
      <c r="BC63">
        <f>ROUND(VLOOKUP($B63,MARGIN!$A$42:$P$172,16),0)</f>
        <v>2</v>
      </c>
      <c r="BD63">
        <f t="shared" ref="BD63:BD69" si="165">IF(ABS(AW63+AX63)=2,ROUND(BC63*(1+$X$13),0),IF(AX63="",BC63,ROUND(BC63*(1+-$AH$13),0)))</f>
        <v>2</v>
      </c>
      <c r="BE63" s="139" t="e">
        <f>VLOOKUP($B63,#REF!,2)*BD63</f>
        <v>#REF!</v>
      </c>
      <c r="BG63">
        <f t="shared" si="117"/>
        <v>2</v>
      </c>
      <c r="BH63">
        <v>1</v>
      </c>
      <c r="BI63">
        <v>1</v>
      </c>
      <c r="BJ63">
        <f t="shared" si="94"/>
        <v>1</v>
      </c>
      <c r="BK63" s="1">
        <v>2.3775295808899999E-3</v>
      </c>
      <c r="BL63" s="2">
        <v>10</v>
      </c>
      <c r="BM63">
        <v>60</v>
      </c>
      <c r="BN63" t="str">
        <f t="shared" si="118"/>
        <v>TRUE</v>
      </c>
      <c r="BO63">
        <f>VLOOKUP($A63,'FuturesInfo (3)'!$A$2:$V$80,22)</f>
        <v>2</v>
      </c>
      <c r="BP63">
        <f t="shared" si="140"/>
        <v>2</v>
      </c>
      <c r="BQ63" s="139">
        <f>VLOOKUP($A63,'FuturesInfo (3)'!$A$2:$O$80,15)*BP63</f>
        <v>180480</v>
      </c>
      <c r="BR63" s="145">
        <f t="shared" si="95"/>
        <v>429.09653875902717</v>
      </c>
      <c r="BT63">
        <f t="shared" si="96"/>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4"/>
        <v>2</v>
      </c>
      <c r="CF63">
        <f t="shared" si="64"/>
        <v>2</v>
      </c>
      <c r="CG63" s="139">
        <f>VLOOKUP($A63,'FuturesInfo (3)'!$A$2:$O$80,15)*CE63</f>
        <v>180480</v>
      </c>
      <c r="CH63" s="145">
        <f t="shared" si="144"/>
        <v>-925.84477908245753</v>
      </c>
      <c r="CI63" s="145">
        <f t="shared" si="97"/>
        <v>925.84477908245753</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8"/>
        <v>2</v>
      </c>
      <c r="CX63" s="139">
        <f>VLOOKUP($A63,'FuturesInfo (3)'!$A$2:$O$80,15)*CW63</f>
        <v>180480</v>
      </c>
      <c r="CY63" s="200">
        <f t="shared" si="149"/>
        <v>660.43912175735045</v>
      </c>
      <c r="CZ63" s="200">
        <f t="shared" si="100"/>
        <v>-660.43912175735045</v>
      </c>
      <c r="DB63">
        <f t="shared" si="70"/>
        <v>1</v>
      </c>
      <c r="DC63">
        <v>1</v>
      </c>
      <c r="DD63">
        <v>-1</v>
      </c>
      <c r="DE63">
        <v>-1</v>
      </c>
      <c r="DF63">
        <f t="shared" si="120"/>
        <v>0</v>
      </c>
      <c r="DG63">
        <f t="shared" si="71"/>
        <v>1</v>
      </c>
      <c r="DH63" s="1">
        <v>-2.4859131587699999E-3</v>
      </c>
      <c r="DI63" s="2">
        <v>10</v>
      </c>
      <c r="DJ63">
        <v>60</v>
      </c>
      <c r="DK63" t="str">
        <f t="shared" si="72"/>
        <v>TRUE</v>
      </c>
      <c r="DL63">
        <f>VLOOKUP($A63,'FuturesInfo (3)'!$A$2:$V$80,22)</f>
        <v>2</v>
      </c>
      <c r="DM63">
        <f t="shared" si="73"/>
        <v>2</v>
      </c>
      <c r="DN63">
        <f t="shared" si="101"/>
        <v>2</v>
      </c>
      <c r="DO63" s="139">
        <f>VLOOKUP($A63,'FuturesInfo (3)'!$A$2:$O$80,15)*DN63</f>
        <v>180480</v>
      </c>
      <c r="DP63" s="200">
        <f t="shared" si="74"/>
        <v>-448.65760689480959</v>
      </c>
      <c r="DQ63" s="200">
        <f t="shared" si="102"/>
        <v>448.65760689480959</v>
      </c>
      <c r="DS63">
        <f t="shared" si="75"/>
        <v>1</v>
      </c>
      <c r="DT63">
        <v>-1</v>
      </c>
      <c r="DU63">
        <v>-1</v>
      </c>
      <c r="DV63">
        <v>1</v>
      </c>
      <c r="DW63">
        <f t="shared" si="121"/>
        <v>0</v>
      </c>
      <c r="DX63">
        <f t="shared" si="76"/>
        <v>0</v>
      </c>
      <c r="DY63" s="1">
        <v>1.05222351443E-3</v>
      </c>
      <c r="DZ63" s="2">
        <v>10</v>
      </c>
      <c r="EA63">
        <v>60</v>
      </c>
      <c r="EB63" t="str">
        <f t="shared" si="77"/>
        <v>TRUE</v>
      </c>
      <c r="EC63">
        <f>VLOOKUP($A63,'FuturesInfo (3)'!$A$2:$V$80,22)</f>
        <v>2</v>
      </c>
      <c r="ED63" s="96">
        <v>0</v>
      </c>
      <c r="EE63">
        <f t="shared" si="103"/>
        <v>2</v>
      </c>
      <c r="EF63" s="139">
        <f>VLOOKUP($A63,'FuturesInfo (3)'!$A$2:$O$80,15)*EE63</f>
        <v>180480</v>
      </c>
      <c r="EG63" s="200">
        <f t="shared" si="78"/>
        <v>-189.90529988432641</v>
      </c>
      <c r="EH63" s="200">
        <f t="shared" si="104"/>
        <v>-189.90529988432641</v>
      </c>
      <c r="EJ63">
        <f t="shared" si="150"/>
        <v>-1</v>
      </c>
      <c r="EK63">
        <v>-1</v>
      </c>
      <c r="EL63" s="218">
        <v>-1</v>
      </c>
      <c r="EM63">
        <f t="shared" si="105"/>
        <v>-1</v>
      </c>
      <c r="EN63">
        <v>-1</v>
      </c>
      <c r="EO63">
        <f t="shared" si="122"/>
        <v>1</v>
      </c>
      <c r="EP63">
        <f t="shared" si="106"/>
        <v>1</v>
      </c>
      <c r="EQ63">
        <f t="shared" si="151"/>
        <v>1</v>
      </c>
      <c r="ER63" s="1">
        <v>-1.54901526886E-3</v>
      </c>
      <c r="ES63" s="2">
        <v>10</v>
      </c>
      <c r="ET63">
        <v>60</v>
      </c>
      <c r="EU63" t="str">
        <f t="shared" si="81"/>
        <v>TRUE</v>
      </c>
      <c r="EV63">
        <f>VLOOKUP($A63,'FuturesInfo (3)'!$A$2:$V$80,22)</f>
        <v>2</v>
      </c>
      <c r="EW63" s="96">
        <v>0</v>
      </c>
      <c r="EX63">
        <f t="shared" si="107"/>
        <v>2</v>
      </c>
      <c r="EY63" s="139">
        <f>VLOOKUP($A63,'FuturesInfo (3)'!$A$2:$O$80,15)*EX63</f>
        <v>180480</v>
      </c>
      <c r="EZ63" s="200">
        <f t="shared" si="82"/>
        <v>279.56627572385281</v>
      </c>
      <c r="FA63" s="200">
        <f t="shared" si="108"/>
        <v>279.56627572385281</v>
      </c>
      <c r="FB63" s="200">
        <f t="shared" si="152"/>
        <v>279.56627572385281</v>
      </c>
      <c r="FD63">
        <f t="shared" si="84"/>
        <v>-1</v>
      </c>
      <c r="FE63">
        <v>-1</v>
      </c>
      <c r="FF63" s="218">
        <v>-1</v>
      </c>
      <c r="FG63">
        <f t="shared" si="125"/>
        <v>-1</v>
      </c>
      <c r="FH63">
        <v>-1</v>
      </c>
      <c r="FI63">
        <f t="shared" si="123"/>
        <v>1</v>
      </c>
      <c r="FJ63">
        <f t="shared" si="110"/>
        <v>1</v>
      </c>
      <c r="FK63">
        <f t="shared" si="85"/>
        <v>1</v>
      </c>
      <c r="FL63" s="1">
        <v>-1.0250443262400001E-2</v>
      </c>
      <c r="FM63" s="2">
        <v>10</v>
      </c>
      <c r="FN63">
        <v>60</v>
      </c>
      <c r="FO63" t="str">
        <f t="shared" si="86"/>
        <v>TRUE</v>
      </c>
      <c r="FP63">
        <f>VLOOKUP($A63,'FuturesInfo (3)'!$A$2:$V$80,22)</f>
        <v>2</v>
      </c>
      <c r="FQ63" s="96">
        <v>0</v>
      </c>
      <c r="FR63">
        <f t="shared" si="111"/>
        <v>2</v>
      </c>
      <c r="FS63" s="139">
        <f>VLOOKUP($A63,'FuturesInfo (3)'!$A$2:$O$80,15)*FR63</f>
        <v>180480</v>
      </c>
      <c r="FT63" s="200">
        <f t="shared" si="87"/>
        <v>1849.999999997952</v>
      </c>
      <c r="FU63" s="200">
        <f t="shared" si="112"/>
        <v>1849.999999997952</v>
      </c>
      <c r="FV63" s="200">
        <f t="shared" si="88"/>
        <v>1849.999999997952</v>
      </c>
      <c r="FX63">
        <f t="shared" si="89"/>
        <v>-1</v>
      </c>
      <c r="FZ63" s="218">
        <v>-1</v>
      </c>
      <c r="GA63">
        <f t="shared" si="126"/>
        <v>-1</v>
      </c>
      <c r="GC63">
        <f t="shared" si="124"/>
        <v>1</v>
      </c>
      <c r="GD63">
        <f t="shared" si="114"/>
        <v>0</v>
      </c>
      <c r="GE63">
        <f t="shared" si="90"/>
        <v>0</v>
      </c>
      <c r="GF63" s="1"/>
      <c r="GG63" s="2">
        <v>10</v>
      </c>
      <c r="GH63">
        <v>60</v>
      </c>
      <c r="GI63" t="str">
        <f t="shared" si="91"/>
        <v>FALSE</v>
      </c>
      <c r="GJ63">
        <f>VLOOKUP($A63,'FuturesInfo (3)'!$A$2:$V$80,22)</f>
        <v>2</v>
      </c>
      <c r="GK63" s="96">
        <v>0</v>
      </c>
      <c r="GL63">
        <f t="shared" si="115"/>
        <v>2</v>
      </c>
      <c r="GM63" s="139">
        <f>VLOOKUP($A63,'FuturesInfo (3)'!$A$2:$O$80,15)*GL63</f>
        <v>180480</v>
      </c>
      <c r="GN63" s="200">
        <f t="shared" si="92"/>
        <v>0</v>
      </c>
      <c r="GO63" s="200">
        <f t="shared" si="116"/>
        <v>0</v>
      </c>
      <c r="GP63" s="200">
        <f t="shared" si="93"/>
        <v>0</v>
      </c>
    </row>
    <row r="64" spans="1:19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3"/>
        <v>TRUE</v>
      </c>
      <c r="N64">
        <f>ROUND(VLOOKUP($B64,MARGIN!$A$42:$P$172,16),0)</f>
        <v>13</v>
      </c>
      <c r="P64">
        <f t="shared" si="154"/>
        <v>2</v>
      </c>
      <c r="Q64">
        <v>1</v>
      </c>
      <c r="S64" t="s">
        <v>206</v>
      </c>
      <c r="T64" s="2" t="s">
        <v>790</v>
      </c>
      <c r="U64">
        <v>60</v>
      </c>
      <c r="V64" t="str">
        <f t="shared" si="155"/>
        <v>TRUE</v>
      </c>
      <c r="W64">
        <f>ROUND(VLOOKUP($B64,MARGIN!$A$42:$P$172,16),0)</f>
        <v>13</v>
      </c>
      <c r="X64">
        <f t="shared" si="156"/>
        <v>13</v>
      </c>
      <c r="Z64">
        <f t="shared" si="157"/>
        <v>0</v>
      </c>
      <c r="AA64">
        <v>1</v>
      </c>
      <c r="AC64" t="s">
        <v>206</v>
      </c>
      <c r="AD64" s="2" t="s">
        <v>790</v>
      </c>
      <c r="AE64">
        <v>60</v>
      </c>
      <c r="AF64" t="str">
        <f t="shared" si="158"/>
        <v>TRUE</v>
      </c>
      <c r="AG64">
        <f>ROUND(VLOOKUP($B64,MARGIN!$A$42:$P$172,16),0)</f>
        <v>13</v>
      </c>
      <c r="AH64">
        <f t="shared" si="159"/>
        <v>13</v>
      </c>
      <c r="AI64" s="139" t="e">
        <f>VLOOKUP($B64,#REF!,2)*AH64</f>
        <v>#REF!</v>
      </c>
      <c r="AK64">
        <f t="shared" si="160"/>
        <v>1</v>
      </c>
      <c r="AL64">
        <v>1</v>
      </c>
      <c r="AN64" t="s">
        <v>206</v>
      </c>
      <c r="AO64" s="2" t="s">
        <v>790</v>
      </c>
      <c r="AP64">
        <v>60</v>
      </c>
      <c r="AQ64" t="str">
        <f t="shared" si="161"/>
        <v>TRUE</v>
      </c>
      <c r="AR64">
        <f>ROUND(VLOOKUP($B64,MARGIN!$A$42:$P$172,16),0)</f>
        <v>13</v>
      </c>
      <c r="AS64">
        <f t="shared" si="162"/>
        <v>13</v>
      </c>
      <c r="AT64" s="139" t="e">
        <f>VLOOKUP($B64,#REF!,2)*AS64</f>
        <v>#REF!</v>
      </c>
      <c r="AV64">
        <f t="shared" si="163"/>
        <v>1</v>
      </c>
      <c r="AW64">
        <v>1</v>
      </c>
      <c r="AX64" s="3">
        <v>1</v>
      </c>
      <c r="AY64">
        <v>6.6137566137599996E-3</v>
      </c>
      <c r="AZ64" s="2" t="s">
        <v>790</v>
      </c>
      <c r="BA64">
        <v>60</v>
      </c>
      <c r="BB64" t="str">
        <f t="shared" si="164"/>
        <v>TRUE</v>
      </c>
      <c r="BC64">
        <f>ROUND(VLOOKUP($B64,MARGIN!$A$42:$P$172,16),0)</f>
        <v>13</v>
      </c>
      <c r="BD64">
        <f t="shared" si="165"/>
        <v>16</v>
      </c>
      <c r="BE64" s="139" t="e">
        <f>VLOOKUP($B64,#REF!,2)*BD64</f>
        <v>#REF!</v>
      </c>
      <c r="BG64">
        <f t="shared" si="117"/>
        <v>-2</v>
      </c>
      <c r="BH64">
        <v>-1</v>
      </c>
      <c r="BI64">
        <v>1</v>
      </c>
      <c r="BJ64">
        <f t="shared" si="94"/>
        <v>0</v>
      </c>
      <c r="BK64" s="1">
        <v>2.6281208935600001E-3</v>
      </c>
      <c r="BL64" s="2">
        <v>10</v>
      </c>
      <c r="BM64">
        <v>60</v>
      </c>
      <c r="BN64" t="str">
        <f t="shared" si="118"/>
        <v>TRUE</v>
      </c>
      <c r="BO64">
        <f>VLOOKUP($A64,'FuturesInfo (3)'!$A$2:$V$80,22)</f>
        <v>9</v>
      </c>
      <c r="BP64">
        <f t="shared" si="140"/>
        <v>9</v>
      </c>
      <c r="BQ64" s="139">
        <f>VLOOKUP($A64,'FuturesInfo (3)'!$A$2:$O$80,15)*BP64</f>
        <v>92362.5</v>
      </c>
      <c r="BR64" s="145">
        <f t="shared" si="95"/>
        <v>-242.73981603143551</v>
      </c>
      <c r="BT64">
        <f t="shared" si="96"/>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4"/>
        <v>9</v>
      </c>
      <c r="CF64">
        <f t="shared" si="64"/>
        <v>9</v>
      </c>
      <c r="CG64" s="139">
        <f>VLOOKUP($A64,'FuturesInfo (3)'!$A$2:$O$80,15)*CE64</f>
        <v>92362.5</v>
      </c>
      <c r="CH64" s="145">
        <f t="shared" si="144"/>
        <v>1331.5694626506038</v>
      </c>
      <c r="CI64" s="145">
        <f t="shared" si="97"/>
        <v>-1331.5694626506038</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8"/>
        <v>9</v>
      </c>
      <c r="CX64" s="139">
        <f>VLOOKUP($A64,'FuturesInfo (3)'!$A$2:$O$80,15)*CW64</f>
        <v>92362.5</v>
      </c>
      <c r="CY64" s="200">
        <f t="shared" si="149"/>
        <v>2824.9168882998374</v>
      </c>
      <c r="CZ64" s="200">
        <f t="shared" si="100"/>
        <v>2824.9168882998374</v>
      </c>
      <c r="DB64">
        <f t="shared" si="70"/>
        <v>1</v>
      </c>
      <c r="DC64">
        <v>-1</v>
      </c>
      <c r="DD64">
        <v>1</v>
      </c>
      <c r="DE64">
        <v>1</v>
      </c>
      <c r="DF64">
        <f t="shared" si="120"/>
        <v>0</v>
      </c>
      <c r="DG64">
        <f t="shared" si="71"/>
        <v>1</v>
      </c>
      <c r="DH64" s="1">
        <v>1.41935483871E-2</v>
      </c>
      <c r="DI64" s="2">
        <v>10</v>
      </c>
      <c r="DJ64">
        <v>60</v>
      </c>
      <c r="DK64" t="str">
        <f t="shared" si="72"/>
        <v>TRUE</v>
      </c>
      <c r="DL64">
        <f>VLOOKUP($A64,'FuturesInfo (3)'!$A$2:$V$80,22)</f>
        <v>9</v>
      </c>
      <c r="DM64">
        <f t="shared" si="73"/>
        <v>7</v>
      </c>
      <c r="DN64">
        <f t="shared" si="101"/>
        <v>9</v>
      </c>
      <c r="DO64" s="139">
        <f>VLOOKUP($A64,'FuturesInfo (3)'!$A$2:$O$80,15)*DN64</f>
        <v>92362.5</v>
      </c>
      <c r="DP64" s="200">
        <f t="shared" si="74"/>
        <v>-1310.9516129035237</v>
      </c>
      <c r="DQ64" s="200">
        <f t="shared" si="102"/>
        <v>1310.9516129035237</v>
      </c>
      <c r="DS64">
        <f t="shared" si="75"/>
        <v>-1</v>
      </c>
      <c r="DT64">
        <v>-1</v>
      </c>
      <c r="DU64">
        <v>1</v>
      </c>
      <c r="DV64">
        <v>1</v>
      </c>
      <c r="DW64">
        <f t="shared" si="121"/>
        <v>0</v>
      </c>
      <c r="DX64">
        <f t="shared" si="76"/>
        <v>1</v>
      </c>
      <c r="DY64" s="1">
        <v>4.70737913486E-2</v>
      </c>
      <c r="DZ64" s="2">
        <v>10</v>
      </c>
      <c r="EA64">
        <v>60</v>
      </c>
      <c r="EB64" t="str">
        <f t="shared" si="77"/>
        <v>TRUE</v>
      </c>
      <c r="EC64">
        <f>VLOOKUP($A64,'FuturesInfo (3)'!$A$2:$V$80,22)</f>
        <v>9</v>
      </c>
      <c r="ED64" s="96">
        <v>0</v>
      </c>
      <c r="EE64">
        <f t="shared" si="103"/>
        <v>9</v>
      </c>
      <c r="EF64" s="139">
        <f>VLOOKUP($A64,'FuturesInfo (3)'!$A$2:$O$80,15)*EE64</f>
        <v>92362.5</v>
      </c>
      <c r="EG64" s="200">
        <f t="shared" si="78"/>
        <v>-4347.8530534350675</v>
      </c>
      <c r="EH64" s="200">
        <f t="shared" si="104"/>
        <v>4347.8530534350675</v>
      </c>
      <c r="EJ64">
        <f t="shared" si="150"/>
        <v>-1</v>
      </c>
      <c r="EK64">
        <v>1</v>
      </c>
      <c r="EL64" s="218">
        <v>1</v>
      </c>
      <c r="EM64">
        <f t="shared" si="105"/>
        <v>-1</v>
      </c>
      <c r="EN64">
        <v>-1</v>
      </c>
      <c r="EO64">
        <f t="shared" si="122"/>
        <v>0</v>
      </c>
      <c r="EP64">
        <f t="shared" si="106"/>
        <v>0</v>
      </c>
      <c r="EQ64">
        <f t="shared" si="151"/>
        <v>1</v>
      </c>
      <c r="ER64" s="1">
        <v>-2.4301336573500001E-3</v>
      </c>
      <c r="ES64" s="2">
        <v>10</v>
      </c>
      <c r="ET64">
        <v>60</v>
      </c>
      <c r="EU64" t="str">
        <f t="shared" si="81"/>
        <v>TRUE</v>
      </c>
      <c r="EV64">
        <f>VLOOKUP($A64,'FuturesInfo (3)'!$A$2:$V$80,22)</f>
        <v>9</v>
      </c>
      <c r="EW64" s="96">
        <v>0</v>
      </c>
      <c r="EX64">
        <f t="shared" si="107"/>
        <v>9</v>
      </c>
      <c r="EY64" s="139">
        <f>VLOOKUP($A64,'FuturesInfo (3)'!$A$2:$O$80,15)*EX64</f>
        <v>92362.5</v>
      </c>
      <c r="EZ64" s="200">
        <f t="shared" si="82"/>
        <v>-224.45321992698939</v>
      </c>
      <c r="FA64" s="200">
        <f t="shared" si="108"/>
        <v>-224.45321992698939</v>
      </c>
      <c r="FB64" s="200">
        <f t="shared" si="152"/>
        <v>224.45321992698939</v>
      </c>
      <c r="FD64">
        <f t="shared" si="84"/>
        <v>-1</v>
      </c>
      <c r="FE64">
        <v>-1</v>
      </c>
      <c r="FF64" s="218">
        <v>1</v>
      </c>
      <c r="FG64">
        <f t="shared" si="125"/>
        <v>1</v>
      </c>
      <c r="FH64">
        <v>-1</v>
      </c>
      <c r="FI64">
        <f t="shared" si="123"/>
        <v>1</v>
      </c>
      <c r="FJ64">
        <f t="shared" si="110"/>
        <v>0</v>
      </c>
      <c r="FK64">
        <f t="shared" si="85"/>
        <v>0</v>
      </c>
      <c r="FL64" s="1">
        <v>-1.7052375152300001E-2</v>
      </c>
      <c r="FM64" s="2">
        <v>10</v>
      </c>
      <c r="FN64">
        <v>60</v>
      </c>
      <c r="FO64" t="str">
        <f t="shared" si="86"/>
        <v>TRUE</v>
      </c>
      <c r="FP64">
        <f>VLOOKUP($A64,'FuturesInfo (3)'!$A$2:$V$80,22)</f>
        <v>9</v>
      </c>
      <c r="FQ64" s="96">
        <v>0</v>
      </c>
      <c r="FR64">
        <f t="shared" si="111"/>
        <v>9</v>
      </c>
      <c r="FS64" s="139">
        <f>VLOOKUP($A64,'FuturesInfo (3)'!$A$2:$O$80,15)*FR64</f>
        <v>92362.5</v>
      </c>
      <c r="FT64" s="200">
        <f t="shared" si="87"/>
        <v>1575.0000000043087</v>
      </c>
      <c r="FU64" s="200">
        <f t="shared" si="112"/>
        <v>-1575.0000000043087</v>
      </c>
      <c r="FV64" s="200">
        <f t="shared" si="88"/>
        <v>-1575.0000000043087</v>
      </c>
      <c r="FX64">
        <f t="shared" si="89"/>
        <v>-1</v>
      </c>
      <c r="FZ64" s="218">
        <v>1</v>
      </c>
      <c r="GA64">
        <f t="shared" si="126"/>
        <v>1</v>
      </c>
      <c r="GC64">
        <f t="shared" si="124"/>
        <v>1</v>
      </c>
      <c r="GD64">
        <f t="shared" si="114"/>
        <v>0</v>
      </c>
      <c r="GE64">
        <f t="shared" si="90"/>
        <v>0</v>
      </c>
      <c r="GF64" s="1"/>
      <c r="GG64" s="2">
        <v>10</v>
      </c>
      <c r="GH64">
        <v>60</v>
      </c>
      <c r="GI64" t="str">
        <f t="shared" si="91"/>
        <v>FALSE</v>
      </c>
      <c r="GJ64">
        <f>VLOOKUP($A64,'FuturesInfo (3)'!$A$2:$V$80,22)</f>
        <v>9</v>
      </c>
      <c r="GK64" s="96">
        <v>0</v>
      </c>
      <c r="GL64">
        <f t="shared" si="115"/>
        <v>9</v>
      </c>
      <c r="GM64" s="139">
        <f>VLOOKUP($A64,'FuturesInfo (3)'!$A$2:$O$80,15)*GL64</f>
        <v>92362.5</v>
      </c>
      <c r="GN64" s="200">
        <f t="shared" si="92"/>
        <v>0</v>
      </c>
      <c r="GO64" s="200">
        <f t="shared" si="116"/>
        <v>0</v>
      </c>
      <c r="GP64" s="200">
        <f t="shared" si="93"/>
        <v>0</v>
      </c>
    </row>
    <row r="65" spans="1:19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3"/>
        <v>TRUE</v>
      </c>
      <c r="N65">
        <f>ROUND(VLOOKUP($B65,MARGIN!$A$42:$P$172,16),0)</f>
        <v>5</v>
      </c>
      <c r="P65">
        <f t="shared" si="154"/>
        <v>-2</v>
      </c>
      <c r="Q65" s="3">
        <v>-1</v>
      </c>
      <c r="R65" s="3"/>
      <c r="S65" s="3" t="s">
        <v>240</v>
      </c>
      <c r="T65" s="146" t="s">
        <v>925</v>
      </c>
      <c r="U65" s="3">
        <v>60</v>
      </c>
      <c r="V65" t="str">
        <f t="shared" si="155"/>
        <v>TRUE</v>
      </c>
      <c r="W65">
        <f>ROUND(VLOOKUP($B65,MARGIN!$A$42:$P$172,16),0)</f>
        <v>5</v>
      </c>
      <c r="X65">
        <f t="shared" si="156"/>
        <v>5</v>
      </c>
      <c r="Z65">
        <f t="shared" si="157"/>
        <v>0</v>
      </c>
      <c r="AA65" s="3">
        <v>-1</v>
      </c>
      <c r="AB65" s="3">
        <v>-1</v>
      </c>
      <c r="AC65" s="3" t="s">
        <v>994</v>
      </c>
      <c r="AD65" s="146" t="s">
        <v>925</v>
      </c>
      <c r="AE65" s="3">
        <v>60</v>
      </c>
      <c r="AF65" t="str">
        <f t="shared" si="158"/>
        <v>TRUE</v>
      </c>
      <c r="AG65">
        <f>ROUND(VLOOKUP($B65,MARGIN!$A$42:$P$172,16),0)</f>
        <v>5</v>
      </c>
      <c r="AH65">
        <f t="shared" si="159"/>
        <v>6</v>
      </c>
      <c r="AI65" s="139" t="e">
        <f>VLOOKUP($B65,#REF!,2)*AH65</f>
        <v>#REF!</v>
      </c>
      <c r="AK65">
        <f t="shared" si="160"/>
        <v>0</v>
      </c>
      <c r="AL65" s="3">
        <v>-1</v>
      </c>
      <c r="AM65" s="3">
        <v>-1</v>
      </c>
      <c r="AN65" s="3" t="s">
        <v>994</v>
      </c>
      <c r="AO65" s="146" t="s">
        <v>925</v>
      </c>
      <c r="AP65" s="3">
        <v>60</v>
      </c>
      <c r="AQ65" t="str">
        <f t="shared" si="161"/>
        <v>TRUE</v>
      </c>
      <c r="AR65">
        <f>ROUND(VLOOKUP($B65,MARGIN!$A$42:$P$172,16),0)</f>
        <v>5</v>
      </c>
      <c r="AS65">
        <f t="shared" si="162"/>
        <v>6</v>
      </c>
      <c r="AT65" s="139" t="e">
        <f>VLOOKUP($B65,#REF!,2)*AS65</f>
        <v>#REF!</v>
      </c>
      <c r="AV65">
        <f t="shared" si="163"/>
        <v>0</v>
      </c>
      <c r="AW65" s="3">
        <v>-1</v>
      </c>
      <c r="AX65">
        <v>1</v>
      </c>
      <c r="AY65" s="3">
        <v>1.11438872501E-2</v>
      </c>
      <c r="AZ65" s="146" t="s">
        <v>925</v>
      </c>
      <c r="BA65" s="3">
        <v>60</v>
      </c>
      <c r="BB65" t="str">
        <f t="shared" si="164"/>
        <v>TRUE</v>
      </c>
      <c r="BC65">
        <f>ROUND(VLOOKUP($B65,MARGIN!$A$42:$P$172,16),0)</f>
        <v>5</v>
      </c>
      <c r="BD65">
        <f t="shared" si="165"/>
        <v>4</v>
      </c>
      <c r="BE65" s="139" t="e">
        <f>VLOOKUP($B65,#REF!,2)*BD65</f>
        <v>#REF!</v>
      </c>
      <c r="BG65">
        <f t="shared" si="117"/>
        <v>0</v>
      </c>
      <c r="BH65" s="3">
        <v>1</v>
      </c>
      <c r="BI65" s="3">
        <v>1</v>
      </c>
      <c r="BJ65">
        <f t="shared" si="94"/>
        <v>1</v>
      </c>
      <c r="BK65" s="5">
        <v>1.8152350080999999E-2</v>
      </c>
      <c r="BL65" s="171">
        <v>10</v>
      </c>
      <c r="BM65" s="3">
        <v>60</v>
      </c>
      <c r="BN65" t="str">
        <f t="shared" si="118"/>
        <v>TRUE</v>
      </c>
      <c r="BO65">
        <f>VLOOKUP($A65,'FuturesInfo (3)'!$A$2:$V$80,22)</f>
        <v>3</v>
      </c>
      <c r="BP65">
        <f t="shared" si="140"/>
        <v>3</v>
      </c>
      <c r="BQ65" s="139">
        <f>VLOOKUP($A65,'FuturesInfo (3)'!$A$2:$O$80,15)*BP65</f>
        <v>74970</v>
      </c>
      <c r="BR65" s="145">
        <f t="shared" si="95"/>
        <v>1360.8816855725699</v>
      </c>
      <c r="BT65" s="3">
        <f t="shared" si="96"/>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4"/>
        <v>3</v>
      </c>
      <c r="CF65">
        <f t="shared" si="64"/>
        <v>3</v>
      </c>
      <c r="CG65" s="139">
        <f>VLOOKUP($A65,'FuturesInfo (3)'!$A$2:$O$80,15)*CE65</f>
        <v>74970</v>
      </c>
      <c r="CH65" s="145">
        <f t="shared" si="144"/>
        <v>692.17765043008683</v>
      </c>
      <c r="CI65" s="145">
        <f t="shared" si="97"/>
        <v>692.17765043008683</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8"/>
        <v>3</v>
      </c>
      <c r="CX65" s="139">
        <f>VLOOKUP($A65,'FuturesInfo (3)'!$A$2:$O$80,15)*CW65</f>
        <v>74970</v>
      </c>
      <c r="CY65" s="200">
        <f t="shared" si="149"/>
        <v>4115.0725552078384</v>
      </c>
      <c r="CZ65" s="200">
        <f t="shared" si="100"/>
        <v>4115.0725552078384</v>
      </c>
      <c r="DB65" s="3">
        <f t="shared" si="70"/>
        <v>1</v>
      </c>
      <c r="DC65" s="3">
        <v>1</v>
      </c>
      <c r="DD65">
        <v>1</v>
      </c>
      <c r="DE65" s="3">
        <v>1</v>
      </c>
      <c r="DF65">
        <f t="shared" si="120"/>
        <v>1</v>
      </c>
      <c r="DG65">
        <f t="shared" si="71"/>
        <v>1</v>
      </c>
      <c r="DH65" s="5">
        <v>1.79425837321E-3</v>
      </c>
      <c r="DI65" s="171">
        <v>10</v>
      </c>
      <c r="DJ65" s="3">
        <v>60</v>
      </c>
      <c r="DK65" t="str">
        <f t="shared" si="72"/>
        <v>TRUE</v>
      </c>
      <c r="DL65">
        <f>VLOOKUP($A65,'FuturesInfo (3)'!$A$2:$V$80,22)</f>
        <v>3</v>
      </c>
      <c r="DM65">
        <f t="shared" si="73"/>
        <v>4</v>
      </c>
      <c r="DN65">
        <f t="shared" si="101"/>
        <v>3</v>
      </c>
      <c r="DO65" s="139">
        <f>VLOOKUP($A65,'FuturesInfo (3)'!$A$2:$O$80,15)*DN65</f>
        <v>74970</v>
      </c>
      <c r="DP65" s="200">
        <f t="shared" si="74"/>
        <v>134.5155502395537</v>
      </c>
      <c r="DQ65" s="200">
        <f t="shared" si="102"/>
        <v>134.5155502395537</v>
      </c>
      <c r="DS65" s="3">
        <f t="shared" si="75"/>
        <v>1</v>
      </c>
      <c r="DT65" s="3">
        <v>1</v>
      </c>
      <c r="DU65">
        <v>1</v>
      </c>
      <c r="DV65" s="3">
        <v>-1</v>
      </c>
      <c r="DW65">
        <f t="shared" si="121"/>
        <v>0</v>
      </c>
      <c r="DX65">
        <f t="shared" si="76"/>
        <v>0</v>
      </c>
      <c r="DY65" s="5">
        <v>-1.9104477611900001E-2</v>
      </c>
      <c r="DZ65" s="171">
        <v>10</v>
      </c>
      <c r="EA65" s="3">
        <v>60</v>
      </c>
      <c r="EB65" t="str">
        <f t="shared" si="77"/>
        <v>TRUE</v>
      </c>
      <c r="EC65">
        <f>VLOOKUP($A65,'FuturesInfo (3)'!$A$2:$V$80,22)</f>
        <v>3</v>
      </c>
      <c r="ED65" s="96">
        <v>0</v>
      </c>
      <c r="EE65">
        <f t="shared" si="103"/>
        <v>3</v>
      </c>
      <c r="EF65" s="139">
        <f>VLOOKUP($A65,'FuturesInfo (3)'!$A$2:$O$80,15)*EE65</f>
        <v>74970</v>
      </c>
      <c r="EG65" s="200">
        <f t="shared" si="78"/>
        <v>-1432.262686564143</v>
      </c>
      <c r="EH65" s="200">
        <f t="shared" si="104"/>
        <v>-1432.262686564143</v>
      </c>
      <c r="EJ65">
        <f t="shared" si="150"/>
        <v>1</v>
      </c>
      <c r="EK65" s="3">
        <v>1</v>
      </c>
      <c r="EL65" s="218">
        <v>-1</v>
      </c>
      <c r="EM65">
        <f t="shared" si="105"/>
        <v>-1</v>
      </c>
      <c r="EN65" s="3">
        <v>1</v>
      </c>
      <c r="EO65">
        <f t="shared" si="122"/>
        <v>1</v>
      </c>
      <c r="EP65">
        <f t="shared" si="106"/>
        <v>0</v>
      </c>
      <c r="EQ65">
        <f t="shared" si="151"/>
        <v>0</v>
      </c>
      <c r="ER65" s="5">
        <v>1.39987827145E-2</v>
      </c>
      <c r="ES65" s="171">
        <v>10</v>
      </c>
      <c r="ET65" s="3">
        <v>60</v>
      </c>
      <c r="EU65" t="str">
        <f t="shared" si="81"/>
        <v>TRUE</v>
      </c>
      <c r="EV65">
        <f>VLOOKUP($A65,'FuturesInfo (3)'!$A$2:$V$80,22)</f>
        <v>3</v>
      </c>
      <c r="EW65" s="96">
        <v>0</v>
      </c>
      <c r="EX65">
        <f t="shared" si="107"/>
        <v>3</v>
      </c>
      <c r="EY65" s="139">
        <f>VLOOKUP($A65,'FuturesInfo (3)'!$A$2:$O$80,15)*EX65</f>
        <v>74970</v>
      </c>
      <c r="EZ65" s="200">
        <f t="shared" si="82"/>
        <v>1049.4887401060651</v>
      </c>
      <c r="FA65" s="200">
        <f t="shared" si="108"/>
        <v>-1049.4887401060651</v>
      </c>
      <c r="FB65" s="200">
        <f t="shared" si="152"/>
        <v>-1049.4887401060651</v>
      </c>
      <c r="FD65">
        <f t="shared" si="84"/>
        <v>1</v>
      </c>
      <c r="FE65" s="3">
        <v>1</v>
      </c>
      <c r="FF65" s="218">
        <v>-1</v>
      </c>
      <c r="FG65">
        <f t="shared" si="125"/>
        <v>-1</v>
      </c>
      <c r="FH65" s="3">
        <v>1</v>
      </c>
      <c r="FI65">
        <f t="shared" si="123"/>
        <v>1</v>
      </c>
      <c r="FJ65">
        <f t="shared" si="110"/>
        <v>0</v>
      </c>
      <c r="FK65">
        <f t="shared" si="85"/>
        <v>0</v>
      </c>
      <c r="FL65" s="5">
        <v>5.7022809123700004E-3</v>
      </c>
      <c r="FM65" s="171">
        <v>10</v>
      </c>
      <c r="FN65" s="3">
        <v>60</v>
      </c>
      <c r="FO65" t="str">
        <f t="shared" si="86"/>
        <v>TRUE</v>
      </c>
      <c r="FP65">
        <f>VLOOKUP($A65,'FuturesInfo (3)'!$A$2:$V$80,22)</f>
        <v>3</v>
      </c>
      <c r="FQ65" s="96">
        <v>0</v>
      </c>
      <c r="FR65">
        <f t="shared" si="111"/>
        <v>3</v>
      </c>
      <c r="FS65" s="139">
        <f>VLOOKUP($A65,'FuturesInfo (3)'!$A$2:$O$80,15)*FR65</f>
        <v>74970</v>
      </c>
      <c r="FT65" s="200">
        <f t="shared" si="87"/>
        <v>427.50000000037892</v>
      </c>
      <c r="FU65" s="200">
        <f t="shared" si="112"/>
        <v>-427.50000000037892</v>
      </c>
      <c r="FV65" s="200">
        <f t="shared" si="88"/>
        <v>-427.50000000037892</v>
      </c>
      <c r="FX65">
        <f t="shared" si="89"/>
        <v>1</v>
      </c>
      <c r="FY65" s="3"/>
      <c r="FZ65" s="218">
        <v>-1</v>
      </c>
      <c r="GA65">
        <f t="shared" si="126"/>
        <v>-1</v>
      </c>
      <c r="GB65" s="3"/>
      <c r="GC65">
        <f t="shared" si="124"/>
        <v>1</v>
      </c>
      <c r="GD65">
        <f t="shared" si="114"/>
        <v>0</v>
      </c>
      <c r="GE65">
        <f t="shared" si="90"/>
        <v>0</v>
      </c>
      <c r="GF65" s="5"/>
      <c r="GG65" s="171">
        <v>10</v>
      </c>
      <c r="GH65" s="3">
        <v>60</v>
      </c>
      <c r="GI65" t="str">
        <f t="shared" si="91"/>
        <v>FALSE</v>
      </c>
      <c r="GJ65">
        <f>VLOOKUP($A65,'FuturesInfo (3)'!$A$2:$V$80,22)</f>
        <v>3</v>
      </c>
      <c r="GK65" s="96">
        <v>0</v>
      </c>
      <c r="GL65">
        <f t="shared" si="115"/>
        <v>3</v>
      </c>
      <c r="GM65" s="139">
        <f>VLOOKUP($A65,'FuturesInfo (3)'!$A$2:$O$80,15)*GL65</f>
        <v>74970</v>
      </c>
      <c r="GN65" s="200">
        <f t="shared" si="92"/>
        <v>0</v>
      </c>
      <c r="GO65" s="200">
        <f t="shared" si="116"/>
        <v>0</v>
      </c>
      <c r="GP65" s="200">
        <f t="shared" si="93"/>
        <v>0</v>
      </c>
    </row>
    <row r="66" spans="1:19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3"/>
        <v>TRUE</v>
      </c>
      <c r="N66">
        <f>ROUND(VLOOKUP($B66,MARGIN!$A$42:$P$172,16),0)</f>
        <v>2</v>
      </c>
      <c r="P66">
        <f t="shared" si="154"/>
        <v>2</v>
      </c>
      <c r="Q66">
        <v>1</v>
      </c>
      <c r="S66" t="s">
        <v>174</v>
      </c>
      <c r="T66" s="2" t="s">
        <v>30</v>
      </c>
      <c r="U66">
        <v>45</v>
      </c>
      <c r="V66" t="str">
        <f t="shared" si="155"/>
        <v>TRUE</v>
      </c>
      <c r="W66">
        <f>ROUND(VLOOKUP($B66,MARGIN!$A$42:$P$172,16),0)</f>
        <v>2</v>
      </c>
      <c r="X66">
        <f t="shared" si="156"/>
        <v>2</v>
      </c>
      <c r="Z66">
        <f t="shared" si="157"/>
        <v>-2</v>
      </c>
      <c r="AA66">
        <v>-1</v>
      </c>
      <c r="AB66">
        <v>-1</v>
      </c>
      <c r="AC66" t="s">
        <v>980</v>
      </c>
      <c r="AD66" s="2" t="s">
        <v>30</v>
      </c>
      <c r="AE66">
        <v>45</v>
      </c>
      <c r="AF66" t="str">
        <f t="shared" si="158"/>
        <v>TRUE</v>
      </c>
      <c r="AG66">
        <f>ROUND(VLOOKUP($B66,MARGIN!$A$42:$P$172,16),0)</f>
        <v>2</v>
      </c>
      <c r="AH66">
        <f t="shared" si="159"/>
        <v>3</v>
      </c>
      <c r="AI66" s="139" t="e">
        <f>VLOOKUP($B66,#REF!,2)*AH66</f>
        <v>#REF!</v>
      </c>
      <c r="AK66">
        <f t="shared" si="160"/>
        <v>0</v>
      </c>
      <c r="AL66">
        <v>-1</v>
      </c>
      <c r="AM66">
        <v>-1</v>
      </c>
      <c r="AN66" t="s">
        <v>980</v>
      </c>
      <c r="AO66" s="2" t="s">
        <v>30</v>
      </c>
      <c r="AP66">
        <v>45</v>
      </c>
      <c r="AQ66" t="str">
        <f t="shared" si="161"/>
        <v>TRUE</v>
      </c>
      <c r="AR66">
        <f>ROUND(VLOOKUP($B66,MARGIN!$A$42:$P$172,16),0)</f>
        <v>2</v>
      </c>
      <c r="AS66">
        <f t="shared" si="162"/>
        <v>3</v>
      </c>
      <c r="AT66" s="139" t="e">
        <f>VLOOKUP($B66,#REF!,2)*AS66</f>
        <v>#REF!</v>
      </c>
      <c r="AV66">
        <f t="shared" si="163"/>
        <v>0</v>
      </c>
      <c r="AW66">
        <v>-1</v>
      </c>
      <c r="AX66">
        <v>-1</v>
      </c>
      <c r="AY66">
        <v>-1.0961907371899999E-3</v>
      </c>
      <c r="AZ66" s="2" t="s">
        <v>30</v>
      </c>
      <c r="BA66">
        <v>45</v>
      </c>
      <c r="BB66" t="str">
        <f t="shared" si="164"/>
        <v>TRUE</v>
      </c>
      <c r="BC66">
        <f>ROUND(VLOOKUP($B66,MARGIN!$A$42:$P$172,16),0)</f>
        <v>2</v>
      </c>
      <c r="BD66">
        <f t="shared" si="165"/>
        <v>3</v>
      </c>
      <c r="BE66" s="139" t="e">
        <f>VLOOKUP($B66,#REF!,2)*BD66</f>
        <v>#REF!</v>
      </c>
      <c r="BG66">
        <f t="shared" si="117"/>
        <v>2</v>
      </c>
      <c r="BH66">
        <v>1</v>
      </c>
      <c r="BI66">
        <v>-1</v>
      </c>
      <c r="BJ66">
        <f t="shared" si="94"/>
        <v>0</v>
      </c>
      <c r="BK66" s="1">
        <v>-2.2496570644699999E-2</v>
      </c>
      <c r="BL66" s="2">
        <v>10</v>
      </c>
      <c r="BM66">
        <v>60</v>
      </c>
      <c r="BN66" t="str">
        <f t="shared" si="118"/>
        <v>TRUE</v>
      </c>
      <c r="BO66">
        <f>VLOOKUP($A66,'FuturesInfo (3)'!$A$2:$V$80,22)</f>
        <v>1</v>
      </c>
      <c r="BP66">
        <f t="shared" si="140"/>
        <v>1</v>
      </c>
      <c r="BQ66" s="139">
        <f>VLOOKUP($A66,'FuturesInfo (3)'!$A$2:$O$80,15)*BP66</f>
        <v>56060</v>
      </c>
      <c r="BR66" s="145">
        <f t="shared" si="95"/>
        <v>-1261.1577503418819</v>
      </c>
      <c r="BT66">
        <f t="shared" si="96"/>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4"/>
        <v>1</v>
      </c>
      <c r="CF66">
        <f t="shared" si="64"/>
        <v>1</v>
      </c>
      <c r="CG66" s="139">
        <f>VLOOKUP($A66,'FuturesInfo (3)'!$A$2:$O$80,15)*CE66</f>
        <v>56060</v>
      </c>
      <c r="CH66" s="145">
        <f t="shared" si="144"/>
        <v>1562.9039199181361</v>
      </c>
      <c r="CI66" s="145">
        <f t="shared" si="97"/>
        <v>-1562.9039199181361</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8"/>
        <v>1</v>
      </c>
      <c r="CX66" s="139">
        <f>VLOOKUP($A66,'FuturesInfo (3)'!$A$2:$O$80,15)*CW66</f>
        <v>56060</v>
      </c>
      <c r="CY66" s="200">
        <f t="shared" si="149"/>
        <v>780.66624192492407</v>
      </c>
      <c r="CZ66" s="200">
        <f t="shared" si="100"/>
        <v>-780.66624192492407</v>
      </c>
      <c r="DB66">
        <f t="shared" si="70"/>
        <v>1</v>
      </c>
      <c r="DC66">
        <v>1</v>
      </c>
      <c r="DD66">
        <v>-1</v>
      </c>
      <c r="DE66">
        <v>-1</v>
      </c>
      <c r="DF66">
        <f t="shared" si="120"/>
        <v>0</v>
      </c>
      <c r="DG66">
        <f t="shared" si="71"/>
        <v>1</v>
      </c>
      <c r="DH66" s="1">
        <v>-8.7073608617599992E-3</v>
      </c>
      <c r="DI66" s="2">
        <v>10</v>
      </c>
      <c r="DJ66">
        <v>60</v>
      </c>
      <c r="DK66" t="str">
        <f t="shared" si="72"/>
        <v>TRUE</v>
      </c>
      <c r="DL66">
        <f>VLOOKUP($A66,'FuturesInfo (3)'!$A$2:$V$80,22)</f>
        <v>1</v>
      </c>
      <c r="DM66">
        <f t="shared" si="73"/>
        <v>1</v>
      </c>
      <c r="DN66">
        <f t="shared" si="101"/>
        <v>1</v>
      </c>
      <c r="DO66" s="139">
        <f>VLOOKUP($A66,'FuturesInfo (3)'!$A$2:$O$80,15)*DN66</f>
        <v>56060</v>
      </c>
      <c r="DP66" s="200">
        <f t="shared" si="74"/>
        <v>-488.13464991026558</v>
      </c>
      <c r="DQ66" s="200">
        <f t="shared" si="102"/>
        <v>488.13464991026558</v>
      </c>
      <c r="DS66">
        <f t="shared" si="75"/>
        <v>1</v>
      </c>
      <c r="DT66">
        <v>1</v>
      </c>
      <c r="DU66">
        <v>-1</v>
      </c>
      <c r="DV66">
        <v>1</v>
      </c>
      <c r="DW66">
        <f t="shared" si="121"/>
        <v>1</v>
      </c>
      <c r="DX66">
        <f t="shared" si="76"/>
        <v>0</v>
      </c>
      <c r="DY66" s="1">
        <v>1.63904736032E-2</v>
      </c>
      <c r="DZ66" s="2">
        <v>10</v>
      </c>
      <c r="EA66">
        <v>60</v>
      </c>
      <c r="EB66" t="str">
        <f t="shared" si="77"/>
        <v>TRUE</v>
      </c>
      <c r="EC66">
        <f>VLOOKUP($A66,'FuturesInfo (3)'!$A$2:$V$80,22)</f>
        <v>1</v>
      </c>
      <c r="ED66" s="96">
        <v>0</v>
      </c>
      <c r="EE66">
        <f t="shared" si="103"/>
        <v>1</v>
      </c>
      <c r="EF66" s="139">
        <f>VLOOKUP($A66,'FuturesInfo (3)'!$A$2:$O$80,15)*EE66</f>
        <v>56060</v>
      </c>
      <c r="EG66" s="200">
        <f t="shared" si="78"/>
        <v>918.84995019539201</v>
      </c>
      <c r="EH66" s="200">
        <f t="shared" si="104"/>
        <v>-918.84995019539201</v>
      </c>
      <c r="EJ66">
        <f t="shared" si="150"/>
        <v>1</v>
      </c>
      <c r="EK66">
        <v>-1</v>
      </c>
      <c r="EL66" s="218">
        <v>-1</v>
      </c>
      <c r="EM66">
        <f t="shared" si="105"/>
        <v>1</v>
      </c>
      <c r="EN66">
        <v>-1</v>
      </c>
      <c r="EO66">
        <f t="shared" si="122"/>
        <v>1</v>
      </c>
      <c r="EP66">
        <f t="shared" si="106"/>
        <v>1</v>
      </c>
      <c r="EQ66">
        <f t="shared" si="151"/>
        <v>0</v>
      </c>
      <c r="ER66" s="1">
        <v>-1.0691375623699999E-3</v>
      </c>
      <c r="ES66" s="2">
        <v>10</v>
      </c>
      <c r="ET66">
        <v>60</v>
      </c>
      <c r="EU66" t="str">
        <f t="shared" si="81"/>
        <v>TRUE</v>
      </c>
      <c r="EV66">
        <f>VLOOKUP($A66,'FuturesInfo (3)'!$A$2:$V$80,22)</f>
        <v>1</v>
      </c>
      <c r="EW66" s="96">
        <v>0</v>
      </c>
      <c r="EX66">
        <f t="shared" si="107"/>
        <v>1</v>
      </c>
      <c r="EY66" s="139">
        <f>VLOOKUP($A66,'FuturesInfo (3)'!$A$2:$O$80,15)*EX66</f>
        <v>56060</v>
      </c>
      <c r="EZ66" s="200">
        <f t="shared" si="82"/>
        <v>59.935851746462198</v>
      </c>
      <c r="FA66" s="200">
        <f t="shared" si="108"/>
        <v>59.935851746462198</v>
      </c>
      <c r="FB66" s="200">
        <f t="shared" si="152"/>
        <v>-59.935851746462198</v>
      </c>
      <c r="FD66">
        <f t="shared" si="84"/>
        <v>-1</v>
      </c>
      <c r="FE66">
        <v>1</v>
      </c>
      <c r="FF66" s="218">
        <v>-1</v>
      </c>
      <c r="FG66">
        <f t="shared" si="125"/>
        <v>-1</v>
      </c>
      <c r="FH66">
        <v>-1</v>
      </c>
      <c r="FI66">
        <f t="shared" si="123"/>
        <v>0</v>
      </c>
      <c r="FJ66">
        <f t="shared" si="110"/>
        <v>1</v>
      </c>
      <c r="FK66">
        <f t="shared" si="85"/>
        <v>1</v>
      </c>
      <c r="FL66" s="1">
        <v>-2.6132714948299999E-2</v>
      </c>
      <c r="FM66" s="2">
        <v>10</v>
      </c>
      <c r="FN66">
        <v>60</v>
      </c>
      <c r="FO66" t="str">
        <f t="shared" si="86"/>
        <v>TRUE</v>
      </c>
      <c r="FP66">
        <f>VLOOKUP($A66,'FuturesInfo (3)'!$A$2:$V$80,22)</f>
        <v>1</v>
      </c>
      <c r="FQ66" s="96">
        <v>0</v>
      </c>
      <c r="FR66">
        <f t="shared" si="111"/>
        <v>1</v>
      </c>
      <c r="FS66" s="139">
        <f>VLOOKUP($A66,'FuturesInfo (3)'!$A$2:$O$80,15)*FR66</f>
        <v>56060</v>
      </c>
      <c r="FT66" s="200">
        <f t="shared" si="87"/>
        <v>-1465.000000001698</v>
      </c>
      <c r="FU66" s="200">
        <f t="shared" si="112"/>
        <v>1465.000000001698</v>
      </c>
      <c r="FV66" s="200">
        <f t="shared" si="88"/>
        <v>1465.000000001698</v>
      </c>
      <c r="FX66">
        <f t="shared" si="89"/>
        <v>-1</v>
      </c>
      <c r="FZ66" s="218">
        <v>-1</v>
      </c>
      <c r="GA66">
        <f t="shared" si="126"/>
        <v>-1</v>
      </c>
      <c r="GC66">
        <f t="shared" si="124"/>
        <v>1</v>
      </c>
      <c r="GD66">
        <f t="shared" si="114"/>
        <v>0</v>
      </c>
      <c r="GE66">
        <f t="shared" si="90"/>
        <v>0</v>
      </c>
      <c r="GF66" s="1"/>
      <c r="GG66" s="2">
        <v>10</v>
      </c>
      <c r="GH66">
        <v>60</v>
      </c>
      <c r="GI66" t="str">
        <f t="shared" si="91"/>
        <v>FALSE</v>
      </c>
      <c r="GJ66">
        <f>VLOOKUP($A66,'FuturesInfo (3)'!$A$2:$V$80,22)</f>
        <v>1</v>
      </c>
      <c r="GK66" s="96">
        <v>0</v>
      </c>
      <c r="GL66">
        <f t="shared" si="115"/>
        <v>1</v>
      </c>
      <c r="GM66" s="139">
        <f>VLOOKUP($A66,'FuturesInfo (3)'!$A$2:$O$80,15)*GL66</f>
        <v>56060</v>
      </c>
      <c r="GN66" s="200">
        <f t="shared" si="92"/>
        <v>0</v>
      </c>
      <c r="GO66" s="200">
        <f t="shared" si="116"/>
        <v>0</v>
      </c>
      <c r="GP66" s="200">
        <f t="shared" si="93"/>
        <v>0</v>
      </c>
    </row>
    <row r="67" spans="1:19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3"/>
        <v>TRUE</v>
      </c>
      <c r="N67">
        <f>ROUND(VLOOKUP($B67,MARGIN!$A$42:$P$172,16),0)</f>
        <v>3</v>
      </c>
      <c r="P67">
        <f t="shared" si="154"/>
        <v>0</v>
      </c>
      <c r="Q67">
        <v>-1</v>
      </c>
      <c r="S67" t="s">
        <v>174</v>
      </c>
      <c r="T67" s="2" t="s">
        <v>32</v>
      </c>
      <c r="U67">
        <v>45</v>
      </c>
      <c r="V67" t="str">
        <f t="shared" si="155"/>
        <v>TRUE</v>
      </c>
      <c r="W67">
        <f>ROUND(VLOOKUP($B67,MARGIN!$A$42:$P$172,16),0)</f>
        <v>3</v>
      </c>
      <c r="X67">
        <f t="shared" si="156"/>
        <v>3</v>
      </c>
      <c r="Z67">
        <f t="shared" si="157"/>
        <v>0</v>
      </c>
      <c r="AA67">
        <v>-1</v>
      </c>
      <c r="AB67">
        <v>-1</v>
      </c>
      <c r="AC67" t="s">
        <v>980</v>
      </c>
      <c r="AD67" s="2" t="s">
        <v>32</v>
      </c>
      <c r="AE67">
        <v>45</v>
      </c>
      <c r="AF67" t="str">
        <f t="shared" si="158"/>
        <v>TRUE</v>
      </c>
      <c r="AG67">
        <f>ROUND(VLOOKUP($B67,MARGIN!$A$42:$P$172,16),0)</f>
        <v>3</v>
      </c>
      <c r="AH67">
        <f t="shared" si="159"/>
        <v>4</v>
      </c>
      <c r="AI67" s="139" t="e">
        <f>VLOOKUP($B67,#REF!,2)*AH67</f>
        <v>#REF!</v>
      </c>
      <c r="AK67">
        <f t="shared" si="160"/>
        <v>0</v>
      </c>
      <c r="AL67">
        <v>-1</v>
      </c>
      <c r="AM67">
        <v>-1</v>
      </c>
      <c r="AN67" t="s">
        <v>980</v>
      </c>
      <c r="AO67" s="2" t="s">
        <v>32</v>
      </c>
      <c r="AP67">
        <v>45</v>
      </c>
      <c r="AQ67" t="str">
        <f t="shared" si="161"/>
        <v>TRUE</v>
      </c>
      <c r="AR67">
        <f>ROUND(VLOOKUP($B67,MARGIN!$A$42:$P$172,16),0)</f>
        <v>3</v>
      </c>
      <c r="AS67">
        <f t="shared" si="162"/>
        <v>4</v>
      </c>
      <c r="AT67" s="139" t="e">
        <f>VLOOKUP($B67,#REF!,2)*AS67</f>
        <v>#REF!</v>
      </c>
      <c r="AV67">
        <f t="shared" si="163"/>
        <v>0</v>
      </c>
      <c r="AW67">
        <v>-1</v>
      </c>
      <c r="AX67" s="3">
        <v>-1</v>
      </c>
      <c r="AY67">
        <v>-8.6699306405499995E-3</v>
      </c>
      <c r="AZ67" s="2" t="s">
        <v>32</v>
      </c>
      <c r="BA67">
        <v>45</v>
      </c>
      <c r="BB67" t="str">
        <f t="shared" si="164"/>
        <v>TRUE</v>
      </c>
      <c r="BC67">
        <f>ROUND(VLOOKUP($B67,MARGIN!$A$42:$P$172,16),0)</f>
        <v>3</v>
      </c>
      <c r="BD67">
        <f t="shared" si="165"/>
        <v>4</v>
      </c>
      <c r="BE67" s="139" t="e">
        <f>VLOOKUP($B67,#REF!,2)*BD67</f>
        <v>#REF!</v>
      </c>
      <c r="BG67">
        <f t="shared" si="117"/>
        <v>0</v>
      </c>
      <c r="BH67">
        <v>-1</v>
      </c>
      <c r="BI67">
        <v>-1</v>
      </c>
      <c r="BJ67">
        <f t="shared" si="94"/>
        <v>1</v>
      </c>
      <c r="BK67" s="1">
        <v>-1.21411667867E-2</v>
      </c>
      <c r="BL67" s="2">
        <v>10</v>
      </c>
      <c r="BM67">
        <v>60</v>
      </c>
      <c r="BN67" t="str">
        <f t="shared" si="118"/>
        <v>TRUE</v>
      </c>
      <c r="BO67">
        <f>VLOOKUP($A67,'FuturesInfo (3)'!$A$2:$V$80,22)</f>
        <v>2</v>
      </c>
      <c r="BP67">
        <f t="shared" si="140"/>
        <v>2</v>
      </c>
      <c r="BQ67" s="139">
        <f>VLOOKUP($A67,'FuturesInfo (3)'!$A$2:$O$80,15)*BP67</f>
        <v>100380</v>
      </c>
      <c r="BR67" s="145">
        <f t="shared" si="95"/>
        <v>1218.7303220489459</v>
      </c>
      <c r="BT67">
        <f t="shared" si="96"/>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4"/>
        <v>2</v>
      </c>
      <c r="CF67">
        <f t="shared" si="64"/>
        <v>2</v>
      </c>
      <c r="CG67" s="139">
        <f>VLOOKUP($A67,'FuturesInfo (3)'!$A$2:$O$80,15)*CE67</f>
        <v>100380</v>
      </c>
      <c r="CH67" s="145">
        <f t="shared" si="144"/>
        <v>-2279.2250807187538</v>
      </c>
      <c r="CI67" s="145">
        <f t="shared" si="97"/>
        <v>-2279.2250807187538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8"/>
        <v>2</v>
      </c>
      <c r="CX67" s="139">
        <f>VLOOKUP($A67,'FuturesInfo (3)'!$A$2:$O$80,15)*CW67</f>
        <v>100380</v>
      </c>
      <c r="CY67" s="200">
        <f t="shared" si="149"/>
        <v>1492.563397494918</v>
      </c>
      <c r="CZ67" s="200">
        <f t="shared" si="100"/>
        <v>-1492.563397494918</v>
      </c>
      <c r="DB67">
        <f t="shared" si="70"/>
        <v>1</v>
      </c>
      <c r="DC67">
        <v>1</v>
      </c>
      <c r="DD67">
        <v>-1</v>
      </c>
      <c r="DE67">
        <v>1</v>
      </c>
      <c r="DF67">
        <f t="shared" si="120"/>
        <v>1</v>
      </c>
      <c r="DG67">
        <f t="shared" si="71"/>
        <v>0</v>
      </c>
      <c r="DH67" s="1">
        <v>2.91018564977E-3</v>
      </c>
      <c r="DI67" s="2">
        <v>10</v>
      </c>
      <c r="DJ67">
        <v>60</v>
      </c>
      <c r="DK67" t="str">
        <f t="shared" si="72"/>
        <v>TRUE</v>
      </c>
      <c r="DL67">
        <f>VLOOKUP($A67,'FuturesInfo (3)'!$A$2:$V$80,22)</f>
        <v>2</v>
      </c>
      <c r="DM67">
        <f t="shared" si="73"/>
        <v>2</v>
      </c>
      <c r="DN67">
        <f t="shared" si="101"/>
        <v>2</v>
      </c>
      <c r="DO67" s="139">
        <f>VLOOKUP($A67,'FuturesInfo (3)'!$A$2:$O$80,15)*DN67</f>
        <v>100380</v>
      </c>
      <c r="DP67" s="200">
        <f t="shared" si="74"/>
        <v>292.12443552391261</v>
      </c>
      <c r="DQ67" s="200">
        <f t="shared" si="102"/>
        <v>-292.12443552391261</v>
      </c>
      <c r="DS67">
        <f t="shared" si="75"/>
        <v>1</v>
      </c>
      <c r="DT67">
        <v>-1</v>
      </c>
      <c r="DU67">
        <v>-1</v>
      </c>
      <c r="DV67">
        <v>1</v>
      </c>
      <c r="DW67">
        <f t="shared" si="121"/>
        <v>0</v>
      </c>
      <c r="DX67">
        <f t="shared" si="76"/>
        <v>0</v>
      </c>
      <c r="DY67" s="1">
        <v>1.2607564538699999E-2</v>
      </c>
      <c r="DZ67" s="2">
        <v>10</v>
      </c>
      <c r="EA67">
        <v>60</v>
      </c>
      <c r="EB67" t="str">
        <f t="shared" si="77"/>
        <v>TRUE</v>
      </c>
      <c r="EC67">
        <f>VLOOKUP($A67,'FuturesInfo (3)'!$A$2:$V$80,22)</f>
        <v>2</v>
      </c>
      <c r="ED67" s="96">
        <v>0</v>
      </c>
      <c r="EE67">
        <f t="shared" si="103"/>
        <v>2</v>
      </c>
      <c r="EF67" s="139">
        <f>VLOOKUP($A67,'FuturesInfo (3)'!$A$2:$O$80,15)*EE67</f>
        <v>100380</v>
      </c>
      <c r="EG67" s="200">
        <f t="shared" si="78"/>
        <v>-1265.547328394706</v>
      </c>
      <c r="EH67" s="200">
        <f t="shared" si="104"/>
        <v>-1265.547328394706</v>
      </c>
      <c r="EJ67">
        <f t="shared" si="150"/>
        <v>-1</v>
      </c>
      <c r="EK67">
        <v>1</v>
      </c>
      <c r="EL67" s="218">
        <v>-1</v>
      </c>
      <c r="EM67">
        <f t="shared" si="105"/>
        <v>1</v>
      </c>
      <c r="EN67">
        <v>-1</v>
      </c>
      <c r="EO67">
        <f t="shared" si="122"/>
        <v>0</v>
      </c>
      <c r="EP67">
        <f t="shared" si="106"/>
        <v>1</v>
      </c>
      <c r="EQ67">
        <f t="shared" si="151"/>
        <v>0</v>
      </c>
      <c r="ER67" s="1">
        <v>-8.1027667984199993E-3</v>
      </c>
      <c r="ES67" s="2">
        <v>10</v>
      </c>
      <c r="ET67">
        <v>60</v>
      </c>
      <c r="EU67" t="str">
        <f t="shared" si="81"/>
        <v>TRUE</v>
      </c>
      <c r="EV67">
        <f>VLOOKUP($A67,'FuturesInfo (3)'!$A$2:$V$80,22)</f>
        <v>2</v>
      </c>
      <c r="EW67" s="96">
        <v>0</v>
      </c>
      <c r="EX67">
        <f t="shared" si="107"/>
        <v>2</v>
      </c>
      <c r="EY67" s="139">
        <f>VLOOKUP($A67,'FuturesInfo (3)'!$A$2:$O$80,15)*EX67</f>
        <v>100380</v>
      </c>
      <c r="EZ67" s="200">
        <f t="shared" si="82"/>
        <v>-813.3557312253995</v>
      </c>
      <c r="FA67" s="200">
        <f t="shared" si="108"/>
        <v>813.3557312253995</v>
      </c>
      <c r="FB67" s="200">
        <f t="shared" si="152"/>
        <v>-813.3557312253995</v>
      </c>
      <c r="FD67">
        <f t="shared" si="84"/>
        <v>-1</v>
      </c>
      <c r="FE67">
        <v>-1</v>
      </c>
      <c r="FF67" s="218">
        <v>-1</v>
      </c>
      <c r="FG67">
        <f t="shared" si="125"/>
        <v>-1</v>
      </c>
      <c r="FH67">
        <v>-1</v>
      </c>
      <c r="FI67">
        <f t="shared" si="123"/>
        <v>1</v>
      </c>
      <c r="FJ67">
        <f t="shared" si="110"/>
        <v>1</v>
      </c>
      <c r="FK67">
        <f t="shared" si="85"/>
        <v>1</v>
      </c>
      <c r="FL67" s="1">
        <v>-9.5636580992199995E-3</v>
      </c>
      <c r="FM67" s="2">
        <v>10</v>
      </c>
      <c r="FN67">
        <v>60</v>
      </c>
      <c r="FO67" t="str">
        <f t="shared" si="86"/>
        <v>TRUE</v>
      </c>
      <c r="FP67">
        <f>VLOOKUP($A67,'FuturesInfo (3)'!$A$2:$V$80,22)</f>
        <v>2</v>
      </c>
      <c r="FQ67" s="96">
        <v>0</v>
      </c>
      <c r="FR67">
        <f t="shared" si="111"/>
        <v>2</v>
      </c>
      <c r="FS67" s="139">
        <f>VLOOKUP($A67,'FuturesInfo (3)'!$A$2:$O$80,15)*FR67</f>
        <v>100380</v>
      </c>
      <c r="FT67" s="200">
        <f t="shared" si="87"/>
        <v>959.9999999997035</v>
      </c>
      <c r="FU67" s="200">
        <f t="shared" si="112"/>
        <v>959.9999999997035</v>
      </c>
      <c r="FV67" s="200">
        <f t="shared" si="88"/>
        <v>959.9999999997035</v>
      </c>
      <c r="FX67">
        <f t="shared" si="89"/>
        <v>-1</v>
      </c>
      <c r="FZ67" s="218">
        <v>-1</v>
      </c>
      <c r="GA67">
        <f t="shared" si="126"/>
        <v>-1</v>
      </c>
      <c r="GC67">
        <f t="shared" si="124"/>
        <v>1</v>
      </c>
      <c r="GD67">
        <f t="shared" si="114"/>
        <v>0</v>
      </c>
      <c r="GE67">
        <f t="shared" si="90"/>
        <v>0</v>
      </c>
      <c r="GF67" s="1"/>
      <c r="GG67" s="2">
        <v>10</v>
      </c>
      <c r="GH67">
        <v>60</v>
      </c>
      <c r="GI67" t="str">
        <f t="shared" si="91"/>
        <v>FALSE</v>
      </c>
      <c r="GJ67">
        <f>VLOOKUP($A67,'FuturesInfo (3)'!$A$2:$V$80,22)</f>
        <v>2</v>
      </c>
      <c r="GK67" s="96">
        <v>0</v>
      </c>
      <c r="GL67">
        <f t="shared" si="115"/>
        <v>2</v>
      </c>
      <c r="GM67" s="139">
        <f>VLOOKUP($A67,'FuturesInfo (3)'!$A$2:$O$80,15)*GL67</f>
        <v>100380</v>
      </c>
      <c r="GN67" s="200">
        <f t="shared" si="92"/>
        <v>0</v>
      </c>
      <c r="GO67" s="200">
        <f t="shared" si="116"/>
        <v>0</v>
      </c>
      <c r="GP67" s="200">
        <f t="shared" si="93"/>
        <v>0</v>
      </c>
    </row>
    <row r="68" spans="1:19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3"/>
        <v>TRUE</v>
      </c>
      <c r="N68">
        <f>ROUND(VLOOKUP($B68,MARGIN!$A$42:$P$172,16),0)</f>
        <v>2</v>
      </c>
      <c r="P68">
        <f t="shared" si="154"/>
        <v>0</v>
      </c>
      <c r="Q68" s="3">
        <v>1</v>
      </c>
      <c r="R68" s="3"/>
      <c r="S68" s="3" t="s">
        <v>192</v>
      </c>
      <c r="T68" s="2" t="s">
        <v>30</v>
      </c>
      <c r="U68">
        <v>45</v>
      </c>
      <c r="V68" t="str">
        <f t="shared" si="155"/>
        <v>TRUE</v>
      </c>
      <c r="W68">
        <f>ROUND(VLOOKUP($B68,MARGIN!$A$42:$P$172,16),0)</f>
        <v>2</v>
      </c>
      <c r="X68">
        <f t="shared" si="156"/>
        <v>2</v>
      </c>
      <c r="Z68">
        <f t="shared" si="157"/>
        <v>-2</v>
      </c>
      <c r="AA68" s="3">
        <v>-1</v>
      </c>
      <c r="AB68" s="3">
        <v>-1</v>
      </c>
      <c r="AC68" s="3" t="s">
        <v>981</v>
      </c>
      <c r="AD68" s="2" t="s">
        <v>30</v>
      </c>
      <c r="AE68">
        <v>45</v>
      </c>
      <c r="AF68" t="str">
        <f t="shared" si="158"/>
        <v>TRUE</v>
      </c>
      <c r="AG68">
        <f>ROUND(VLOOKUP($B68,MARGIN!$A$42:$P$172,16),0)</f>
        <v>2</v>
      </c>
      <c r="AH68">
        <f t="shared" si="159"/>
        <v>3</v>
      </c>
      <c r="AI68" s="139" t="e">
        <f>VLOOKUP($B68,#REF!,2)*AH68</f>
        <v>#REF!</v>
      </c>
      <c r="AK68">
        <f t="shared" si="160"/>
        <v>0</v>
      </c>
      <c r="AL68" s="3">
        <v>-1</v>
      </c>
      <c r="AM68" s="3">
        <v>-1</v>
      </c>
      <c r="AN68" s="3" t="s">
        <v>981</v>
      </c>
      <c r="AO68" s="2" t="s">
        <v>30</v>
      </c>
      <c r="AP68">
        <v>45</v>
      </c>
      <c r="AQ68" t="str">
        <f t="shared" si="161"/>
        <v>TRUE</v>
      </c>
      <c r="AR68">
        <f>ROUND(VLOOKUP($B68,MARGIN!$A$42:$P$172,16),0)</f>
        <v>2</v>
      </c>
      <c r="AS68">
        <f t="shared" si="162"/>
        <v>3</v>
      </c>
      <c r="AT68" s="139" t="e">
        <f>VLOOKUP($B68,#REF!,2)*AS68</f>
        <v>#REF!</v>
      </c>
      <c r="AV68">
        <f t="shared" si="163"/>
        <v>0</v>
      </c>
      <c r="AW68" s="3">
        <v>-1</v>
      </c>
      <c r="AX68">
        <v>1</v>
      </c>
      <c r="AY68" s="3">
        <v>1.17763728772E-3</v>
      </c>
      <c r="AZ68" s="2" t="s">
        <v>30</v>
      </c>
      <c r="BA68">
        <v>45</v>
      </c>
      <c r="BB68" t="str">
        <f t="shared" si="164"/>
        <v>TRUE</v>
      </c>
      <c r="BC68">
        <f>ROUND(VLOOKUP($B68,MARGIN!$A$42:$P$172,16),0)</f>
        <v>2</v>
      </c>
      <c r="BD68">
        <f t="shared" si="165"/>
        <v>2</v>
      </c>
      <c r="BE68" s="139" t="e">
        <f>VLOOKUP($B68,#REF!,2)*BD68</f>
        <v>#REF!</v>
      </c>
      <c r="BG68">
        <f t="shared" si="117"/>
        <v>0</v>
      </c>
      <c r="BH68" s="3">
        <v>1</v>
      </c>
      <c r="BI68" s="3">
        <v>1</v>
      </c>
      <c r="BJ68">
        <f t="shared" si="94"/>
        <v>1</v>
      </c>
      <c r="BK68" s="5">
        <v>1.19482449081E-2</v>
      </c>
      <c r="BL68" s="2">
        <v>10</v>
      </c>
      <c r="BM68">
        <v>60</v>
      </c>
      <c r="BN68" t="str">
        <f t="shared" si="118"/>
        <v>TRUE</v>
      </c>
      <c r="BO68">
        <f>VLOOKUP($A68,'FuturesInfo (3)'!$A$2:$V$80,22)</f>
        <v>1</v>
      </c>
      <c r="BP68">
        <f t="shared" si="140"/>
        <v>1</v>
      </c>
      <c r="BQ68" s="139">
        <f>VLOOKUP($A68,'FuturesInfo (3)'!$A$2:$O$80,15)*BP68</f>
        <v>67981.2</v>
      </c>
      <c r="BR68" s="145">
        <f t="shared" si="95"/>
        <v>812.25602674652771</v>
      </c>
      <c r="BT68" s="3">
        <f t="shared" si="96"/>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4"/>
        <v>1</v>
      </c>
      <c r="CF68">
        <f t="shared" si="64"/>
        <v>1</v>
      </c>
      <c r="CG68" s="139">
        <f>VLOOKUP($A68,'FuturesInfo (3)'!$A$2:$O$80,15)*CE68</f>
        <v>67981.2</v>
      </c>
      <c r="CH68" s="145">
        <f t="shared" si="144"/>
        <v>1127.0589257333422</v>
      </c>
      <c r="CI68" s="145">
        <f t="shared" si="97"/>
        <v>1127.0589257333422</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8"/>
        <v>1</v>
      </c>
      <c r="CX68" s="139">
        <f>VLOOKUP($A68,'FuturesInfo (3)'!$A$2:$O$80,15)*CW68</f>
        <v>67981.2</v>
      </c>
      <c r="CY68" s="200">
        <f t="shared" si="149"/>
        <v>795.05229237643687</v>
      </c>
      <c r="CZ68" s="200">
        <f t="shared" si="100"/>
        <v>795.05229237643687</v>
      </c>
      <c r="DB68" s="3">
        <f t="shared" si="70"/>
        <v>-1</v>
      </c>
      <c r="DC68" s="3">
        <v>-1</v>
      </c>
      <c r="DD68">
        <v>-1</v>
      </c>
      <c r="DE68" s="3">
        <v>-1</v>
      </c>
      <c r="DF68">
        <f t="shared" si="120"/>
        <v>1</v>
      </c>
      <c r="DG68">
        <f t="shared" si="71"/>
        <v>1</v>
      </c>
      <c r="DH68" s="5">
        <v>-1.0071127336799999E-3</v>
      </c>
      <c r="DI68" s="2">
        <v>10</v>
      </c>
      <c r="DJ68">
        <v>60</v>
      </c>
      <c r="DK68" t="str">
        <f t="shared" si="72"/>
        <v>TRUE</v>
      </c>
      <c r="DL68">
        <f>VLOOKUP($A68,'FuturesInfo (3)'!$A$2:$V$80,22)</f>
        <v>1</v>
      </c>
      <c r="DM68">
        <f t="shared" si="73"/>
        <v>1</v>
      </c>
      <c r="DN68">
        <f t="shared" si="101"/>
        <v>1</v>
      </c>
      <c r="DO68" s="139">
        <f>VLOOKUP($A68,'FuturesInfo (3)'!$A$2:$O$80,15)*DN68</f>
        <v>67981.2</v>
      </c>
      <c r="DP68" s="200">
        <f t="shared" si="74"/>
        <v>68.464732170846801</v>
      </c>
      <c r="DQ68" s="200">
        <f t="shared" si="102"/>
        <v>68.464732170846801</v>
      </c>
      <c r="DS68" s="3">
        <f t="shared" si="75"/>
        <v>-1</v>
      </c>
      <c r="DT68" s="3">
        <v>1</v>
      </c>
      <c r="DU68">
        <v>-1</v>
      </c>
      <c r="DV68" s="3">
        <v>1</v>
      </c>
      <c r="DW68">
        <f t="shared" si="121"/>
        <v>1</v>
      </c>
      <c r="DX68">
        <f t="shared" si="76"/>
        <v>0</v>
      </c>
      <c r="DY68" s="5">
        <v>2.0603616659300002E-2</v>
      </c>
      <c r="DZ68" s="2">
        <v>10</v>
      </c>
      <c r="EA68">
        <v>60</v>
      </c>
      <c r="EB68" t="str">
        <f t="shared" si="77"/>
        <v>TRUE</v>
      </c>
      <c r="EC68">
        <f>VLOOKUP($A68,'FuturesInfo (3)'!$A$2:$V$80,22)</f>
        <v>1</v>
      </c>
      <c r="ED68" s="96">
        <v>0</v>
      </c>
      <c r="EE68">
        <f t="shared" si="103"/>
        <v>1</v>
      </c>
      <c r="EF68" s="139">
        <f>VLOOKUP($A68,'FuturesInfo (3)'!$A$2:$O$80,15)*EE68</f>
        <v>67981.2</v>
      </c>
      <c r="EG68" s="200">
        <f t="shared" si="78"/>
        <v>1400.6585848392051</v>
      </c>
      <c r="EH68" s="200">
        <f t="shared" si="104"/>
        <v>-1400.6585848392051</v>
      </c>
      <c r="EJ68">
        <f t="shared" si="150"/>
        <v>1</v>
      </c>
      <c r="EK68" s="3">
        <v>1</v>
      </c>
      <c r="EL68" s="218">
        <v>-1</v>
      </c>
      <c r="EM68">
        <f t="shared" si="105"/>
        <v>1</v>
      </c>
      <c r="EN68" s="3">
        <v>-1</v>
      </c>
      <c r="EO68">
        <f t="shared" si="122"/>
        <v>0</v>
      </c>
      <c r="EP68">
        <f t="shared" si="106"/>
        <v>1</v>
      </c>
      <c r="EQ68">
        <f t="shared" si="151"/>
        <v>0</v>
      </c>
      <c r="ER68" s="5">
        <v>-7.4083220150600001E-4</v>
      </c>
      <c r="ES68" s="2">
        <v>10</v>
      </c>
      <c r="ET68">
        <v>60</v>
      </c>
      <c r="EU68" t="str">
        <f t="shared" si="81"/>
        <v>TRUE</v>
      </c>
      <c r="EV68">
        <f>VLOOKUP($A68,'FuturesInfo (3)'!$A$2:$V$80,22)</f>
        <v>1</v>
      </c>
      <c r="EW68" s="96">
        <v>0</v>
      </c>
      <c r="EX68">
        <f t="shared" si="107"/>
        <v>1</v>
      </c>
      <c r="EY68" s="139">
        <f>VLOOKUP($A68,'FuturesInfo (3)'!$A$2:$O$80,15)*EX68</f>
        <v>67981.2</v>
      </c>
      <c r="EZ68" s="200">
        <f t="shared" si="82"/>
        <v>-50.362662057019683</v>
      </c>
      <c r="FA68" s="200">
        <f t="shared" si="108"/>
        <v>50.362662057019683</v>
      </c>
      <c r="FB68" s="200">
        <f t="shared" si="152"/>
        <v>-50.362662057019683</v>
      </c>
      <c r="FD68">
        <f t="shared" si="84"/>
        <v>-1</v>
      </c>
      <c r="FE68" s="3">
        <v>-1</v>
      </c>
      <c r="FF68" s="218">
        <v>-1</v>
      </c>
      <c r="FG68">
        <f t="shared" si="125"/>
        <v>-1</v>
      </c>
      <c r="FH68" s="3">
        <v>-1</v>
      </c>
      <c r="FI68">
        <f t="shared" si="123"/>
        <v>1</v>
      </c>
      <c r="FJ68">
        <f t="shared" si="110"/>
        <v>1</v>
      </c>
      <c r="FK68">
        <f t="shared" si="85"/>
        <v>1</v>
      </c>
      <c r="FL68" s="5">
        <v>-3.6451254170299999E-2</v>
      </c>
      <c r="FM68" s="2">
        <v>10</v>
      </c>
      <c r="FN68">
        <v>60</v>
      </c>
      <c r="FO68" t="str">
        <f t="shared" si="86"/>
        <v>TRUE</v>
      </c>
      <c r="FP68">
        <f>VLOOKUP($A68,'FuturesInfo (3)'!$A$2:$V$80,22)</f>
        <v>1</v>
      </c>
      <c r="FQ68" s="96">
        <v>0</v>
      </c>
      <c r="FR68">
        <f t="shared" si="111"/>
        <v>1</v>
      </c>
      <c r="FS68" s="139">
        <f>VLOOKUP($A68,'FuturesInfo (3)'!$A$2:$O$80,15)*FR68</f>
        <v>67981.2</v>
      </c>
      <c r="FT68" s="200">
        <f t="shared" si="87"/>
        <v>2478.0000000019982</v>
      </c>
      <c r="FU68" s="200">
        <f t="shared" si="112"/>
        <v>2478.0000000019982</v>
      </c>
      <c r="FV68" s="200">
        <f t="shared" si="88"/>
        <v>2478.0000000019982</v>
      </c>
      <c r="FX68">
        <f t="shared" si="89"/>
        <v>-1</v>
      </c>
      <c r="FY68" s="3"/>
      <c r="FZ68" s="218">
        <v>-1</v>
      </c>
      <c r="GA68">
        <f t="shared" si="126"/>
        <v>-1</v>
      </c>
      <c r="GB68" s="3"/>
      <c r="GC68">
        <f t="shared" si="124"/>
        <v>1</v>
      </c>
      <c r="GD68">
        <f t="shared" si="114"/>
        <v>0</v>
      </c>
      <c r="GE68">
        <f t="shared" si="90"/>
        <v>0</v>
      </c>
      <c r="GF68" s="5"/>
      <c r="GG68" s="2">
        <v>10</v>
      </c>
      <c r="GH68">
        <v>60</v>
      </c>
      <c r="GI68" t="str">
        <f t="shared" si="91"/>
        <v>FALSE</v>
      </c>
      <c r="GJ68">
        <f>VLOOKUP($A68,'FuturesInfo (3)'!$A$2:$V$80,22)</f>
        <v>1</v>
      </c>
      <c r="GK68" s="96">
        <v>0</v>
      </c>
      <c r="GL68">
        <f t="shared" si="115"/>
        <v>1</v>
      </c>
      <c r="GM68" s="139">
        <f>VLOOKUP($A68,'FuturesInfo (3)'!$A$2:$O$80,15)*GL68</f>
        <v>67981.2</v>
      </c>
      <c r="GN68" s="200">
        <f t="shared" si="92"/>
        <v>0</v>
      </c>
      <c r="GO68" s="200">
        <f t="shared" si="116"/>
        <v>0</v>
      </c>
      <c r="GP68" s="200">
        <f t="shared" si="93"/>
        <v>0</v>
      </c>
    </row>
    <row r="69" spans="1:19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3"/>
        <v>TRUE</v>
      </c>
      <c r="N69">
        <f>ROUND(VLOOKUP($B69,MARGIN!$A$42:$P$172,16),0)</f>
        <v>7</v>
      </c>
      <c r="O69"/>
      <c r="P69">
        <f t="shared" si="154"/>
        <v>0</v>
      </c>
      <c r="Q69">
        <v>-1</v>
      </c>
      <c r="R69"/>
      <c r="S69" t="s">
        <v>204</v>
      </c>
      <c r="T69" s="2" t="s">
        <v>30</v>
      </c>
      <c r="U69">
        <v>60</v>
      </c>
      <c r="V69" t="str">
        <f t="shared" si="155"/>
        <v>TRUE</v>
      </c>
      <c r="W69">
        <f>ROUND(VLOOKUP($B69,MARGIN!$A$42:$P$172,16),0)</f>
        <v>7</v>
      </c>
      <c r="X69">
        <f t="shared" si="156"/>
        <v>7</v>
      </c>
      <c r="Y69"/>
      <c r="Z69">
        <f t="shared" si="157"/>
        <v>0</v>
      </c>
      <c r="AA69">
        <v>-1</v>
      </c>
      <c r="AB69">
        <v>-1</v>
      </c>
      <c r="AC69" t="s">
        <v>979</v>
      </c>
      <c r="AD69" s="2" t="s">
        <v>972</v>
      </c>
      <c r="AE69">
        <v>60</v>
      </c>
      <c r="AF69" t="str">
        <f t="shared" si="158"/>
        <v>TRUE</v>
      </c>
      <c r="AG69">
        <f>ROUND(VLOOKUP($B69,MARGIN!$A$42:$P$172,16),0)</f>
        <v>7</v>
      </c>
      <c r="AH69">
        <f t="shared" si="159"/>
        <v>9</v>
      </c>
      <c r="AI69" s="139" t="e">
        <f>VLOOKUP($B69,#REF!,2)*AH69</f>
        <v>#REF!</v>
      </c>
      <c r="AJ69"/>
      <c r="AK69">
        <f t="shared" si="160"/>
        <v>0</v>
      </c>
      <c r="AL69">
        <v>-1</v>
      </c>
      <c r="AM69">
        <v>-1</v>
      </c>
      <c r="AN69" t="s">
        <v>979</v>
      </c>
      <c r="AO69" s="2" t="s">
        <v>972</v>
      </c>
      <c r="AP69">
        <v>60</v>
      </c>
      <c r="AQ69" t="str">
        <f t="shared" si="161"/>
        <v>TRUE</v>
      </c>
      <c r="AR69">
        <f>ROUND(VLOOKUP($B69,MARGIN!$A$42:$P$172,16),0)</f>
        <v>7</v>
      </c>
      <c r="AS69">
        <f t="shared" si="162"/>
        <v>9</v>
      </c>
      <c r="AT69" s="139" t="e">
        <f>VLOOKUP($B69,#REF!,2)*AS69</f>
        <v>#REF!</v>
      </c>
      <c r="AU69"/>
      <c r="AV69">
        <f t="shared" si="163"/>
        <v>0</v>
      </c>
      <c r="AW69">
        <v>-1</v>
      </c>
      <c r="AX69">
        <v>1</v>
      </c>
      <c r="AY69">
        <v>5.0274223034700001E-3</v>
      </c>
      <c r="AZ69" s="2" t="s">
        <v>972</v>
      </c>
      <c r="BA69">
        <v>60</v>
      </c>
      <c r="BB69" t="str">
        <f t="shared" si="164"/>
        <v>TRUE</v>
      </c>
      <c r="BC69">
        <f>ROUND(VLOOKUP($B69,MARGIN!$A$42:$P$172,16),0)</f>
        <v>7</v>
      </c>
      <c r="BD69">
        <f t="shared" si="165"/>
        <v>5</v>
      </c>
      <c r="BE69" s="139" t="e">
        <f>VLOOKUP($B69,#REF!,2)*BD69</f>
        <v>#REF!</v>
      </c>
      <c r="BF69"/>
      <c r="BG69">
        <f t="shared" si="117"/>
        <v>0</v>
      </c>
      <c r="BH69">
        <v>1</v>
      </c>
      <c r="BI69">
        <v>1</v>
      </c>
      <c r="BJ69">
        <f t="shared" si="94"/>
        <v>1</v>
      </c>
      <c r="BK69" s="1">
        <v>3.4106412005499999E-2</v>
      </c>
      <c r="BL69" s="2">
        <v>10</v>
      </c>
      <c r="BM69">
        <v>60</v>
      </c>
      <c r="BN69" t="str">
        <f t="shared" si="118"/>
        <v>TRUE</v>
      </c>
      <c r="BO69">
        <f>VLOOKUP($A69,'FuturesInfo (3)'!$A$2:$V$80,22)</f>
        <v>4</v>
      </c>
      <c r="BP69">
        <f t="shared" si="140"/>
        <v>4</v>
      </c>
      <c r="BQ69" s="139">
        <f>VLOOKUP($A69,'FuturesInfo (3)'!$A$2:$O$80,15)*BP69</f>
        <v>90560</v>
      </c>
      <c r="BR69" s="145">
        <f t="shared" si="95"/>
        <v>3088.6766712180797</v>
      </c>
      <c r="BT69">
        <f t="shared" si="96"/>
        <v>1</v>
      </c>
      <c r="BU69">
        <v>1</v>
      </c>
      <c r="BV69">
        <v>1</v>
      </c>
      <c r="BW69">
        <v>1</v>
      </c>
      <c r="BX69">
        <f t="shared" si="141"/>
        <v>1</v>
      </c>
      <c r="BY69">
        <f t="shared" si="142"/>
        <v>1</v>
      </c>
      <c r="BZ69" s="188">
        <v>0</v>
      </c>
      <c r="CA69" s="2">
        <v>10</v>
      </c>
      <c r="CB69">
        <v>60</v>
      </c>
      <c r="CC69" t="str">
        <f t="shared" si="143"/>
        <v>TRUE</v>
      </c>
      <c r="CD69">
        <f>VLOOKUP($A69,'FuturesInfo (3)'!$A$2:$V$80,22)</f>
        <v>4</v>
      </c>
      <c r="CE69">
        <f t="shared" si="64"/>
        <v>4</v>
      </c>
      <c r="CF69">
        <f t="shared" si="64"/>
        <v>4</v>
      </c>
      <c r="CG69" s="139">
        <f>VLOOKUP($A69,'FuturesInfo (3)'!$A$2:$O$80,15)*CE69</f>
        <v>90560</v>
      </c>
      <c r="CH69" s="145">
        <f t="shared" si="144"/>
        <v>0</v>
      </c>
      <c r="CI69" s="145">
        <f t="shared" si="97"/>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8"/>
        <v>4</v>
      </c>
      <c r="CX69" s="139">
        <f>VLOOKUP($A69,'FuturesInfo (3)'!$A$2:$O$80,15)*CW69</f>
        <v>90560</v>
      </c>
      <c r="CY69" s="200">
        <f t="shared" si="149"/>
        <v>2668.2145998282881</v>
      </c>
      <c r="CZ69" s="200">
        <f t="shared" si="100"/>
        <v>2668.2145998282881</v>
      </c>
      <c r="DB69">
        <f t="shared" si="70"/>
        <v>1</v>
      </c>
      <c r="DC69">
        <v>1</v>
      </c>
      <c r="DD69">
        <v>1</v>
      </c>
      <c r="DE69">
        <v>1</v>
      </c>
      <c r="DF69">
        <f t="shared" si="120"/>
        <v>1</v>
      </c>
      <c r="DG69">
        <f t="shared" si="71"/>
        <v>1</v>
      </c>
      <c r="DH69" s="1">
        <v>2.9901751388299999E-3</v>
      </c>
      <c r="DI69" s="2">
        <v>10</v>
      </c>
      <c r="DJ69">
        <v>60</v>
      </c>
      <c r="DK69" t="str">
        <f t="shared" si="72"/>
        <v>TRUE</v>
      </c>
      <c r="DL69">
        <f>VLOOKUP($A69,'FuturesInfo (3)'!$A$2:$V$80,22)</f>
        <v>4</v>
      </c>
      <c r="DM69">
        <f t="shared" si="73"/>
        <v>5</v>
      </c>
      <c r="DN69">
        <f t="shared" si="101"/>
        <v>4</v>
      </c>
      <c r="DO69" s="139">
        <f>VLOOKUP($A69,'FuturesInfo (3)'!$A$2:$O$80,15)*DN69</f>
        <v>90560</v>
      </c>
      <c r="DP69" s="200">
        <f t="shared" si="74"/>
        <v>270.79026057244477</v>
      </c>
      <c r="DQ69" s="200">
        <f t="shared" si="102"/>
        <v>270.79026057244477</v>
      </c>
      <c r="DS69">
        <f t="shared" si="75"/>
        <v>1</v>
      </c>
      <c r="DT69">
        <v>1</v>
      </c>
      <c r="DU69">
        <v>1</v>
      </c>
      <c r="DV69">
        <v>-1</v>
      </c>
      <c r="DW69">
        <f t="shared" si="121"/>
        <v>0</v>
      </c>
      <c r="DX69">
        <f t="shared" si="76"/>
        <v>0</v>
      </c>
      <c r="DY69" s="1">
        <v>-1.78875638842E-2</v>
      </c>
      <c r="DZ69" s="2">
        <v>10</v>
      </c>
      <c r="EA69">
        <v>60</v>
      </c>
      <c r="EB69" t="str">
        <f t="shared" si="77"/>
        <v>TRUE</v>
      </c>
      <c r="EC69">
        <f>VLOOKUP($A69,'FuturesInfo (3)'!$A$2:$V$80,22)</f>
        <v>4</v>
      </c>
      <c r="ED69" s="96">
        <v>0</v>
      </c>
      <c r="EE69">
        <f t="shared" si="103"/>
        <v>4</v>
      </c>
      <c r="EF69" s="139">
        <f>VLOOKUP($A69,'FuturesInfo (3)'!$A$2:$O$80,15)*EE69</f>
        <v>90560</v>
      </c>
      <c r="EG69" s="200">
        <f t="shared" si="78"/>
        <v>-1619.8977853531519</v>
      </c>
      <c r="EH69" s="200">
        <f t="shared" si="104"/>
        <v>-1619.8977853531519</v>
      </c>
      <c r="EJ69">
        <f t="shared" si="150"/>
        <v>1</v>
      </c>
      <c r="EK69">
        <v>1</v>
      </c>
      <c r="EL69" s="218">
        <v>1</v>
      </c>
      <c r="EM69">
        <f t="shared" si="105"/>
        <v>-1</v>
      </c>
      <c r="EN69">
        <v>-1</v>
      </c>
      <c r="EO69">
        <f t="shared" si="122"/>
        <v>0</v>
      </c>
      <c r="EP69">
        <f t="shared" si="106"/>
        <v>0</v>
      </c>
      <c r="EQ69">
        <f t="shared" si="151"/>
        <v>1</v>
      </c>
      <c r="ER69" s="1">
        <v>-1.8213356461400002E-2</v>
      </c>
      <c r="ES69" s="2">
        <v>10</v>
      </c>
      <c r="ET69">
        <v>60</v>
      </c>
      <c r="EU69" t="str">
        <f t="shared" si="81"/>
        <v>TRUE</v>
      </c>
      <c r="EV69">
        <f>VLOOKUP($A69,'FuturesInfo (3)'!$A$2:$V$80,22)</f>
        <v>4</v>
      </c>
      <c r="EW69" s="96">
        <v>0</v>
      </c>
      <c r="EX69">
        <f t="shared" si="107"/>
        <v>4</v>
      </c>
      <c r="EY69" s="139">
        <f>VLOOKUP($A69,'FuturesInfo (3)'!$A$2:$O$80,15)*EX69</f>
        <v>90560</v>
      </c>
      <c r="EZ69" s="200">
        <f t="shared" si="82"/>
        <v>-1649.4015611443842</v>
      </c>
      <c r="FA69" s="200">
        <f t="shared" si="108"/>
        <v>-1649.4015611443842</v>
      </c>
      <c r="FB69" s="200">
        <f t="shared" si="152"/>
        <v>1649.4015611443842</v>
      </c>
      <c r="FD69">
        <f t="shared" si="84"/>
        <v>-1</v>
      </c>
      <c r="FE69">
        <v>-1</v>
      </c>
      <c r="FF69" s="218">
        <v>1</v>
      </c>
      <c r="FG69">
        <f t="shared" si="125"/>
        <v>1</v>
      </c>
      <c r="FH69">
        <v>1</v>
      </c>
      <c r="FI69">
        <f t="shared" si="123"/>
        <v>0</v>
      </c>
      <c r="FJ69">
        <f t="shared" si="110"/>
        <v>1</v>
      </c>
      <c r="FK69">
        <f t="shared" si="85"/>
        <v>1</v>
      </c>
      <c r="FL69" s="1">
        <v>3.09187279152E-3</v>
      </c>
      <c r="FM69" s="2">
        <v>10</v>
      </c>
      <c r="FN69">
        <v>60</v>
      </c>
      <c r="FO69" t="str">
        <f t="shared" si="86"/>
        <v>TRUE</v>
      </c>
      <c r="FP69">
        <f>VLOOKUP($A69,'FuturesInfo (3)'!$A$2:$V$80,22)</f>
        <v>4</v>
      </c>
      <c r="FQ69" s="96">
        <v>0</v>
      </c>
      <c r="FR69">
        <f t="shared" si="111"/>
        <v>4</v>
      </c>
      <c r="FS69" s="139">
        <f>VLOOKUP($A69,'FuturesInfo (3)'!$A$2:$O$80,15)*FR69</f>
        <v>90560</v>
      </c>
      <c r="FT69" s="200">
        <f t="shared" si="87"/>
        <v>-280.00000000005122</v>
      </c>
      <c r="FU69" s="200">
        <f t="shared" si="112"/>
        <v>280.00000000005122</v>
      </c>
      <c r="FV69" s="200">
        <f t="shared" si="88"/>
        <v>280.00000000005122</v>
      </c>
      <c r="FX69">
        <f t="shared" si="89"/>
        <v>1</v>
      </c>
      <c r="FY69"/>
      <c r="FZ69" s="218">
        <v>1</v>
      </c>
      <c r="GA69">
        <f t="shared" si="126"/>
        <v>1</v>
      </c>
      <c r="GB69"/>
      <c r="GC69">
        <f t="shared" si="124"/>
        <v>1</v>
      </c>
      <c r="GD69">
        <f t="shared" si="114"/>
        <v>0</v>
      </c>
      <c r="GE69">
        <f t="shared" si="90"/>
        <v>0</v>
      </c>
      <c r="GF69" s="1"/>
      <c r="GG69" s="2">
        <v>10</v>
      </c>
      <c r="GH69">
        <v>60</v>
      </c>
      <c r="GI69" t="str">
        <f t="shared" si="91"/>
        <v>FALSE</v>
      </c>
      <c r="GJ69">
        <f>VLOOKUP($A69,'FuturesInfo (3)'!$A$2:$V$80,22)</f>
        <v>4</v>
      </c>
      <c r="GK69" s="96">
        <v>0</v>
      </c>
      <c r="GL69">
        <f t="shared" si="115"/>
        <v>4</v>
      </c>
      <c r="GM69" s="139">
        <f>VLOOKUP($A69,'FuturesInfo (3)'!$A$2:$O$80,15)*GL69</f>
        <v>90560</v>
      </c>
      <c r="GN69" s="200">
        <f t="shared" si="92"/>
        <v>0</v>
      </c>
      <c r="GO69" s="200">
        <f t="shared" si="116"/>
        <v>0</v>
      </c>
      <c r="GP69" s="200">
        <f t="shared" si="93"/>
        <v>0</v>
      </c>
    </row>
    <row r="70" spans="1:19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4"/>
        <v>1</v>
      </c>
      <c r="BK70" s="1">
        <v>6.1847700038699998E-3</v>
      </c>
      <c r="BL70" s="2">
        <v>10</v>
      </c>
      <c r="BM70">
        <v>60</v>
      </c>
      <c r="BN70" t="str">
        <f t="shared" si="118"/>
        <v>TRUE</v>
      </c>
      <c r="BO70">
        <f>VLOOKUP($A70,'FuturesInfo (3)'!$A$2:$V$80,22)</f>
        <v>15</v>
      </c>
      <c r="BP70">
        <f t="shared" si="140"/>
        <v>15</v>
      </c>
      <c r="BQ70" s="139">
        <f>VLOOKUP($A70,'FuturesInfo (3)'!$A$2:$O$80,15)*BP70</f>
        <v>124052.88144119219</v>
      </c>
      <c r="BR70" s="145">
        <f t="shared" si="95"/>
        <v>767.23854003112683</v>
      </c>
      <c r="BT70">
        <f t="shared" si="96"/>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4"/>
        <v>15</v>
      </c>
      <c r="CF70">
        <f t="shared" si="64"/>
        <v>15</v>
      </c>
      <c r="CG70" s="139">
        <f>VLOOKUP($A70,'FuturesInfo (3)'!$A$2:$O$80,15)*CE70</f>
        <v>124052.88144119219</v>
      </c>
      <c r="CH70" s="145">
        <f t="shared" si="144"/>
        <v>-1548.8738558724472</v>
      </c>
      <c r="CI70" s="145">
        <f t="shared" si="97"/>
        <v>1548.8738558724472</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8"/>
        <v>15</v>
      </c>
      <c r="CX70" s="139">
        <f>VLOOKUP($A70,'FuturesInfo (3)'!$A$2:$O$80,15)*CW70</f>
        <v>124052.88144119219</v>
      </c>
      <c r="CY70" s="200">
        <f t="shared" si="149"/>
        <v>723.90321749002203</v>
      </c>
      <c r="CZ70" s="200">
        <f t="shared" si="100"/>
        <v>-723.90321749002203</v>
      </c>
      <c r="DB70">
        <f t="shared" si="70"/>
        <v>1</v>
      </c>
      <c r="DC70">
        <v>1</v>
      </c>
      <c r="DD70">
        <v>-1</v>
      </c>
      <c r="DE70">
        <v>1</v>
      </c>
      <c r="DF70">
        <f t="shared" si="120"/>
        <v>1</v>
      </c>
      <c r="DG70">
        <f t="shared" si="71"/>
        <v>0</v>
      </c>
      <c r="DH70" s="1">
        <v>2.6789131266699998E-3</v>
      </c>
      <c r="DI70" s="2">
        <v>10</v>
      </c>
      <c r="DJ70">
        <v>60</v>
      </c>
      <c r="DK70" t="str">
        <f t="shared" si="72"/>
        <v>TRUE</v>
      </c>
      <c r="DL70">
        <f>VLOOKUP($A70,'FuturesInfo (3)'!$A$2:$V$80,22)</f>
        <v>15</v>
      </c>
      <c r="DM70">
        <f t="shared" si="73"/>
        <v>11</v>
      </c>
      <c r="DN70">
        <f t="shared" si="101"/>
        <v>15</v>
      </c>
      <c r="DO70" s="139">
        <f>VLOOKUP($A70,'FuturesInfo (3)'!$A$2:$O$80,15)*DN70</f>
        <v>124052.88144119219</v>
      </c>
      <c r="DP70" s="200">
        <f t="shared" si="74"/>
        <v>332.32689249404694</v>
      </c>
      <c r="DQ70" s="200">
        <f t="shared" si="102"/>
        <v>-332.32689249404694</v>
      </c>
      <c r="DS70">
        <f t="shared" si="75"/>
        <v>1</v>
      </c>
      <c r="DT70">
        <v>1</v>
      </c>
      <c r="DU70">
        <v>-1</v>
      </c>
      <c r="DV70">
        <v>1</v>
      </c>
      <c r="DW70">
        <f t="shared" si="121"/>
        <v>1</v>
      </c>
      <c r="DX70">
        <f t="shared" si="76"/>
        <v>0</v>
      </c>
      <c r="DY70" s="1">
        <v>9.7328244274800003E-3</v>
      </c>
      <c r="DZ70" s="2">
        <v>10</v>
      </c>
      <c r="EA70">
        <v>60</v>
      </c>
      <c r="EB70" t="str">
        <f t="shared" si="77"/>
        <v>TRUE</v>
      </c>
      <c r="EC70">
        <f>VLOOKUP($A70,'FuturesInfo (3)'!$A$2:$V$80,22)</f>
        <v>15</v>
      </c>
      <c r="ED70" s="96">
        <v>0</v>
      </c>
      <c r="EE70">
        <f t="shared" si="103"/>
        <v>15</v>
      </c>
      <c r="EF70" s="139">
        <f>VLOOKUP($A70,'FuturesInfo (3)'!$A$2:$O$80,15)*EE70</f>
        <v>124052.88144119219</v>
      </c>
      <c r="EG70" s="200">
        <f t="shared" si="78"/>
        <v>1207.3849147901158</v>
      </c>
      <c r="EH70" s="200">
        <f t="shared" si="104"/>
        <v>-1207.3849147901158</v>
      </c>
      <c r="EJ70">
        <f t="shared" si="150"/>
        <v>1</v>
      </c>
      <c r="EK70">
        <v>1</v>
      </c>
      <c r="EL70" s="218">
        <v>-1</v>
      </c>
      <c r="EM70">
        <f t="shared" si="105"/>
        <v>1</v>
      </c>
      <c r="EN70">
        <v>-1</v>
      </c>
      <c r="EO70">
        <f t="shared" si="122"/>
        <v>0</v>
      </c>
      <c r="EP70">
        <f t="shared" si="106"/>
        <v>1</v>
      </c>
      <c r="EQ70">
        <f t="shared" si="151"/>
        <v>0</v>
      </c>
      <c r="ER70" s="1">
        <v>-5.6700056700100003E-3</v>
      </c>
      <c r="ES70" s="2">
        <v>10</v>
      </c>
      <c r="ET70">
        <v>60</v>
      </c>
      <c r="EU70" t="str">
        <f t="shared" si="81"/>
        <v>TRUE</v>
      </c>
      <c r="EV70">
        <f>VLOOKUP($A70,'FuturesInfo (3)'!$A$2:$V$80,22)</f>
        <v>15</v>
      </c>
      <c r="EW70" s="96">
        <v>0</v>
      </c>
      <c r="EX70">
        <f t="shared" si="107"/>
        <v>15</v>
      </c>
      <c r="EY70" s="139">
        <f>VLOOKUP($A70,'FuturesInfo (3)'!$A$2:$O$80,15)*EX70</f>
        <v>124052.88144119219</v>
      </c>
      <c r="EZ70" s="200">
        <f t="shared" si="82"/>
        <v>-703.3805411526381</v>
      </c>
      <c r="FA70" s="200">
        <f t="shared" si="108"/>
        <v>703.3805411526381</v>
      </c>
      <c r="FB70" s="200">
        <f t="shared" si="152"/>
        <v>-703.3805411526381</v>
      </c>
      <c r="FD70">
        <f t="shared" si="84"/>
        <v>-1</v>
      </c>
      <c r="FE70">
        <v>-1</v>
      </c>
      <c r="FF70" s="218">
        <v>-1</v>
      </c>
      <c r="FG70">
        <f t="shared" si="125"/>
        <v>-1</v>
      </c>
      <c r="FH70">
        <v>-1</v>
      </c>
      <c r="FI70">
        <f t="shared" si="123"/>
        <v>1</v>
      </c>
      <c r="FJ70">
        <f t="shared" si="110"/>
        <v>1</v>
      </c>
      <c r="FK70">
        <f t="shared" si="85"/>
        <v>1</v>
      </c>
      <c r="FL70" s="1">
        <v>-1.1404675917100001E-3</v>
      </c>
      <c r="FM70" s="2">
        <v>10</v>
      </c>
      <c r="FN70">
        <v>60</v>
      </c>
      <c r="FO70" t="str">
        <f t="shared" si="86"/>
        <v>TRUE</v>
      </c>
      <c r="FP70">
        <f>VLOOKUP($A70,'FuturesInfo (3)'!$A$2:$V$80,22)</f>
        <v>15</v>
      </c>
      <c r="FQ70" s="96">
        <v>0</v>
      </c>
      <c r="FR70">
        <f t="shared" si="111"/>
        <v>15</v>
      </c>
      <c r="FS70" s="139">
        <f>VLOOKUP($A70,'FuturesInfo (3)'!$A$2:$O$80,15)*FR70</f>
        <v>124052.88144119219</v>
      </c>
      <c r="FT70" s="200">
        <f t="shared" si="87"/>
        <v>141.47829094192261</v>
      </c>
      <c r="FU70" s="200">
        <f t="shared" si="112"/>
        <v>141.47829094192261</v>
      </c>
      <c r="FV70" s="200">
        <f t="shared" si="88"/>
        <v>141.47829094192261</v>
      </c>
      <c r="FX70">
        <f t="shared" si="89"/>
        <v>-1</v>
      </c>
      <c r="FY70"/>
      <c r="FZ70" s="218">
        <v>-1</v>
      </c>
      <c r="GA70">
        <f t="shared" si="126"/>
        <v>-1</v>
      </c>
      <c r="GB70"/>
      <c r="GC70">
        <f t="shared" si="124"/>
        <v>1</v>
      </c>
      <c r="GD70">
        <f t="shared" si="114"/>
        <v>0</v>
      </c>
      <c r="GE70">
        <f t="shared" si="90"/>
        <v>0</v>
      </c>
      <c r="GF70" s="1"/>
      <c r="GG70" s="2">
        <v>10</v>
      </c>
      <c r="GH70">
        <v>60</v>
      </c>
      <c r="GI70" t="str">
        <f t="shared" si="91"/>
        <v>FALSE</v>
      </c>
      <c r="GJ70">
        <f>VLOOKUP($A70,'FuturesInfo (3)'!$A$2:$V$80,22)</f>
        <v>15</v>
      </c>
      <c r="GK70" s="96">
        <v>0</v>
      </c>
      <c r="GL70">
        <f t="shared" si="115"/>
        <v>15</v>
      </c>
      <c r="GM70" s="139">
        <f>VLOOKUP($A70,'FuturesInfo (3)'!$A$2:$O$80,15)*GL70</f>
        <v>124052.88144119219</v>
      </c>
      <c r="GN70" s="200">
        <f t="shared" si="92"/>
        <v>0</v>
      </c>
      <c r="GO70" s="200">
        <f t="shared" si="116"/>
        <v>0</v>
      </c>
      <c r="GP70" s="200">
        <f t="shared" si="93"/>
        <v>0</v>
      </c>
    </row>
    <row r="71" spans="1:19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4"/>
        <v>1</v>
      </c>
      <c r="BK71" s="1">
        <v>4.0463741759500002E-2</v>
      </c>
      <c r="BL71" s="2">
        <v>10</v>
      </c>
      <c r="BM71">
        <v>60</v>
      </c>
      <c r="BN71" t="str">
        <f t="shared" si="118"/>
        <v>TRUE</v>
      </c>
      <c r="BO71">
        <f>VLOOKUP($A71,'FuturesInfo (3)'!$A$2:$V$80,22)</f>
        <v>2</v>
      </c>
      <c r="BP71">
        <f t="shared" si="140"/>
        <v>2</v>
      </c>
      <c r="BQ71" s="139">
        <f>VLOOKUP($A71,'FuturesInfo (3)'!$A$2:$O$80,15)*BP71</f>
        <v>115275</v>
      </c>
      <c r="BR71" s="145">
        <f t="shared" si="95"/>
        <v>4664.4578313263628</v>
      </c>
      <c r="BT71">
        <f t="shared" si="96"/>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4"/>
        <v>2</v>
      </c>
      <c r="CF71">
        <f t="shared" si="64"/>
        <v>2</v>
      </c>
      <c r="CG71" s="139">
        <f>VLOOKUP($A71,'FuturesInfo (3)'!$A$2:$O$80,15)*CE71</f>
        <v>115275</v>
      </c>
      <c r="CH71" s="145">
        <f t="shared" si="144"/>
        <v>-1234.0998470649299</v>
      </c>
      <c r="CI71" s="145">
        <f t="shared" si="97"/>
        <v>1234.0998470649299</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8"/>
        <v>2</v>
      </c>
      <c r="CX71" s="139">
        <f>VLOOKUP($A71,'FuturesInfo (3)'!$A$2:$O$80,15)*CW71</f>
        <v>115275</v>
      </c>
      <c r="CY71" s="200">
        <f t="shared" si="149"/>
        <v>636.45649293314329</v>
      </c>
      <c r="CZ71" s="200">
        <f t="shared" si="100"/>
        <v>-636.45649293314329</v>
      </c>
      <c r="DB71">
        <f t="shared" si="70"/>
        <v>1</v>
      </c>
      <c r="DC71">
        <v>1</v>
      </c>
      <c r="DD71">
        <v>-1</v>
      </c>
      <c r="DE71">
        <v>1</v>
      </c>
      <c r="DF71">
        <f t="shared" si="120"/>
        <v>1</v>
      </c>
      <c r="DG71">
        <f t="shared" si="71"/>
        <v>0</v>
      </c>
      <c r="DH71" s="1">
        <v>2.6356248627299999E-3</v>
      </c>
      <c r="DI71" s="2">
        <v>10</v>
      </c>
      <c r="DJ71">
        <v>60</v>
      </c>
      <c r="DK71" t="str">
        <f t="shared" si="72"/>
        <v>TRUE</v>
      </c>
      <c r="DL71">
        <f>VLOOKUP($A71,'FuturesInfo (3)'!$A$2:$V$80,22)</f>
        <v>2</v>
      </c>
      <c r="DM71">
        <f t="shared" si="73"/>
        <v>2</v>
      </c>
      <c r="DN71">
        <f t="shared" si="101"/>
        <v>2</v>
      </c>
      <c r="DO71" s="139">
        <f>VLOOKUP($A71,'FuturesInfo (3)'!$A$2:$O$80,15)*DN71</f>
        <v>115275</v>
      </c>
      <c r="DP71" s="200">
        <f t="shared" si="74"/>
        <v>303.82165605120076</v>
      </c>
      <c r="DQ71" s="200">
        <f t="shared" si="102"/>
        <v>-303.82165605120076</v>
      </c>
      <c r="DS71">
        <f t="shared" si="75"/>
        <v>1</v>
      </c>
      <c r="DT71">
        <v>1</v>
      </c>
      <c r="DU71">
        <v>-1</v>
      </c>
      <c r="DV71">
        <v>1</v>
      </c>
      <c r="DW71">
        <f t="shared" si="121"/>
        <v>1</v>
      </c>
      <c r="DX71">
        <f t="shared" si="76"/>
        <v>0</v>
      </c>
      <c r="DY71" s="1">
        <v>3.1982475355999997E-2</v>
      </c>
      <c r="DZ71" s="2">
        <v>10</v>
      </c>
      <c r="EA71">
        <v>60</v>
      </c>
      <c r="EB71" t="str">
        <f t="shared" si="77"/>
        <v>TRUE</v>
      </c>
      <c r="EC71">
        <f>VLOOKUP($A71,'FuturesInfo (3)'!$A$2:$V$80,22)</f>
        <v>2</v>
      </c>
      <c r="ED71" s="96">
        <v>0</v>
      </c>
      <c r="EE71">
        <f t="shared" si="103"/>
        <v>2</v>
      </c>
      <c r="EF71" s="139">
        <f>VLOOKUP($A71,'FuturesInfo (3)'!$A$2:$O$80,15)*EE71</f>
        <v>115275</v>
      </c>
      <c r="EG71" s="200">
        <f t="shared" si="78"/>
        <v>3686.7798466628997</v>
      </c>
      <c r="EH71" s="200">
        <f t="shared" si="104"/>
        <v>-3686.7798466628997</v>
      </c>
      <c r="EJ71">
        <f t="shared" si="150"/>
        <v>1</v>
      </c>
      <c r="EK71">
        <v>1</v>
      </c>
      <c r="EL71" s="218">
        <v>-1</v>
      </c>
      <c r="EM71">
        <f t="shared" si="105"/>
        <v>1</v>
      </c>
      <c r="EN71">
        <v>-1</v>
      </c>
      <c r="EO71">
        <f t="shared" si="122"/>
        <v>0</v>
      </c>
      <c r="EP71">
        <f t="shared" si="106"/>
        <v>1</v>
      </c>
      <c r="EQ71">
        <f t="shared" si="151"/>
        <v>0</v>
      </c>
      <c r="ER71" s="1">
        <v>-1.4858841047499999E-3</v>
      </c>
      <c r="ES71" s="2">
        <v>10</v>
      </c>
      <c r="ET71">
        <v>60</v>
      </c>
      <c r="EU71" t="str">
        <f t="shared" si="81"/>
        <v>TRUE</v>
      </c>
      <c r="EV71">
        <f>VLOOKUP($A71,'FuturesInfo (3)'!$A$2:$V$80,22)</f>
        <v>2</v>
      </c>
      <c r="EW71" s="96">
        <v>0</v>
      </c>
      <c r="EX71">
        <f t="shared" si="107"/>
        <v>2</v>
      </c>
      <c r="EY71" s="139">
        <f>VLOOKUP($A71,'FuturesInfo (3)'!$A$2:$O$80,15)*EX71</f>
        <v>115275</v>
      </c>
      <c r="EZ71" s="200">
        <f t="shared" si="82"/>
        <v>-171.28529017505625</v>
      </c>
      <c r="FA71" s="200">
        <f t="shared" si="108"/>
        <v>171.28529017505625</v>
      </c>
      <c r="FB71" s="200">
        <f t="shared" si="152"/>
        <v>-171.28529017505625</v>
      </c>
      <c r="FD71">
        <f t="shared" si="84"/>
        <v>-1</v>
      </c>
      <c r="FE71">
        <v>1</v>
      </c>
      <c r="FF71" s="218">
        <v>-1</v>
      </c>
      <c r="FG71">
        <f t="shared" si="125"/>
        <v>-1</v>
      </c>
      <c r="FH71">
        <v>1</v>
      </c>
      <c r="FI71">
        <f t="shared" si="123"/>
        <v>1</v>
      </c>
      <c r="FJ71">
        <f t="shared" si="110"/>
        <v>0</v>
      </c>
      <c r="FK71">
        <f t="shared" si="85"/>
        <v>0</v>
      </c>
      <c r="FL71" s="1">
        <v>8.6749078290999995E-3</v>
      </c>
      <c r="FM71" s="2">
        <v>10</v>
      </c>
      <c r="FN71">
        <v>60</v>
      </c>
      <c r="FO71" t="str">
        <f t="shared" si="86"/>
        <v>TRUE</v>
      </c>
      <c r="FP71">
        <f>VLOOKUP($A71,'FuturesInfo (3)'!$A$2:$V$80,22)</f>
        <v>2</v>
      </c>
      <c r="FQ71" s="96">
        <v>0</v>
      </c>
      <c r="FR71">
        <f t="shared" si="111"/>
        <v>2</v>
      </c>
      <c r="FS71" s="139">
        <f>VLOOKUP($A71,'FuturesInfo (3)'!$A$2:$O$80,15)*FR71</f>
        <v>115275</v>
      </c>
      <c r="FT71" s="200">
        <f t="shared" si="87"/>
        <v>999.99999999950239</v>
      </c>
      <c r="FU71" s="200">
        <f t="shared" si="112"/>
        <v>-999.99999999950239</v>
      </c>
      <c r="FV71" s="200">
        <f t="shared" si="88"/>
        <v>-999.99999999950239</v>
      </c>
      <c r="FX71">
        <f t="shared" si="89"/>
        <v>1</v>
      </c>
      <c r="FZ71" s="218">
        <v>-1</v>
      </c>
      <c r="GA71">
        <f t="shared" si="126"/>
        <v>-1</v>
      </c>
      <c r="GC71">
        <f t="shared" si="124"/>
        <v>1</v>
      </c>
      <c r="GD71">
        <f t="shared" si="114"/>
        <v>0</v>
      </c>
      <c r="GE71">
        <f t="shared" si="90"/>
        <v>0</v>
      </c>
      <c r="GF71" s="1"/>
      <c r="GG71" s="2">
        <v>10</v>
      </c>
      <c r="GH71">
        <v>60</v>
      </c>
      <c r="GI71" t="str">
        <f t="shared" si="91"/>
        <v>FALSE</v>
      </c>
      <c r="GJ71">
        <f>VLOOKUP($A71,'FuturesInfo (3)'!$A$2:$V$80,22)</f>
        <v>2</v>
      </c>
      <c r="GK71" s="96">
        <v>0</v>
      </c>
      <c r="GL71">
        <f t="shared" si="115"/>
        <v>2</v>
      </c>
      <c r="GM71" s="139">
        <f>VLOOKUP($A71,'FuturesInfo (3)'!$A$2:$O$80,15)*GL71</f>
        <v>115275</v>
      </c>
      <c r="GN71" s="200">
        <f t="shared" si="92"/>
        <v>0</v>
      </c>
      <c r="GO71" s="200">
        <f t="shared" si="116"/>
        <v>0</v>
      </c>
      <c r="GP71" s="200">
        <f t="shared" si="93"/>
        <v>0</v>
      </c>
    </row>
    <row r="72" spans="1:19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4"/>
        <v>1</v>
      </c>
      <c r="BK72" s="1">
        <v>3.8483630097600002E-2</v>
      </c>
      <c r="BL72" s="2">
        <v>10</v>
      </c>
      <c r="BM72">
        <v>60</v>
      </c>
      <c r="BN72" t="str">
        <f t="shared" si="118"/>
        <v>TRUE</v>
      </c>
      <c r="BO72">
        <f>VLOOKUP($A72,'FuturesInfo (3)'!$A$2:$V$80,22)</f>
        <v>3</v>
      </c>
      <c r="BP72">
        <f t="shared" si="140"/>
        <v>3</v>
      </c>
      <c r="BQ72" s="139">
        <f>VLOOKUP($A72,'FuturesInfo (3)'!$A$2:$O$80,15)*BP72</f>
        <v>66528</v>
      </c>
      <c r="BR72" s="145">
        <f t="shared" si="95"/>
        <v>2560.238943133133</v>
      </c>
      <c r="BT72">
        <f t="shared" si="96"/>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4"/>
        <v>3</v>
      </c>
      <c r="CF72">
        <f t="shared" si="64"/>
        <v>3</v>
      </c>
      <c r="CG72" s="139">
        <f>VLOOKUP($A72,'FuturesInfo (3)'!$A$2:$O$80,15)*CE72</f>
        <v>66528</v>
      </c>
      <c r="CH72" s="145">
        <f t="shared" si="144"/>
        <v>2465.3628318588189</v>
      </c>
      <c r="CI72" s="145">
        <f t="shared" si="97"/>
        <v>2465.3628318588189</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8"/>
        <v>3</v>
      </c>
      <c r="CX72" s="139">
        <f>VLOOKUP($A72,'FuturesInfo (3)'!$A$2:$O$80,15)*CW72</f>
        <v>66528</v>
      </c>
      <c r="CY72" s="200">
        <f t="shared" si="149"/>
        <v>106.4448</v>
      </c>
      <c r="CZ72" s="200">
        <f t="shared" si="100"/>
        <v>106.4448</v>
      </c>
      <c r="DB72">
        <f t="shared" si="70"/>
        <v>1</v>
      </c>
      <c r="DC72">
        <v>1</v>
      </c>
      <c r="DD72">
        <v>1</v>
      </c>
      <c r="DE72">
        <v>1</v>
      </c>
      <c r="DF72">
        <f t="shared" si="120"/>
        <v>1</v>
      </c>
      <c r="DG72">
        <f t="shared" si="71"/>
        <v>1</v>
      </c>
      <c r="DH72" s="1">
        <v>1.17145899894E-2</v>
      </c>
      <c r="DI72" s="2">
        <v>10</v>
      </c>
      <c r="DJ72">
        <v>60</v>
      </c>
      <c r="DK72" t="str">
        <f t="shared" si="72"/>
        <v>TRUE</v>
      </c>
      <c r="DL72">
        <f>VLOOKUP($A72,'FuturesInfo (3)'!$A$2:$V$80,22)</f>
        <v>3</v>
      </c>
      <c r="DM72">
        <f t="shared" si="73"/>
        <v>4</v>
      </c>
      <c r="DN72">
        <f t="shared" si="101"/>
        <v>3</v>
      </c>
      <c r="DO72" s="139">
        <f>VLOOKUP($A72,'FuturesInfo (3)'!$A$2:$O$80,15)*DN72</f>
        <v>66528</v>
      </c>
      <c r="DP72" s="200">
        <f t="shared" si="74"/>
        <v>779.34824281480326</v>
      </c>
      <c r="DQ72" s="200">
        <f t="shared" si="102"/>
        <v>779.34824281480326</v>
      </c>
      <c r="DS72">
        <f t="shared" si="75"/>
        <v>1</v>
      </c>
      <c r="DT72">
        <v>1</v>
      </c>
      <c r="DU72">
        <v>1</v>
      </c>
      <c r="DV72">
        <v>1</v>
      </c>
      <c r="DW72">
        <f t="shared" si="121"/>
        <v>1</v>
      </c>
      <c r="DX72">
        <f t="shared" si="76"/>
        <v>1</v>
      </c>
      <c r="DY72" s="1">
        <v>3.21052632167E-2</v>
      </c>
      <c r="DZ72" s="2">
        <v>10</v>
      </c>
      <c r="EA72">
        <v>60</v>
      </c>
      <c r="EB72" t="str">
        <f t="shared" si="77"/>
        <v>TRUE</v>
      </c>
      <c r="EC72">
        <f>VLOOKUP($A72,'FuturesInfo (3)'!$A$2:$V$80,22)</f>
        <v>3</v>
      </c>
      <c r="ED72" s="96">
        <v>0</v>
      </c>
      <c r="EE72">
        <f t="shared" si="103"/>
        <v>3</v>
      </c>
      <c r="EF72" s="139">
        <f>VLOOKUP($A72,'FuturesInfo (3)'!$A$2:$O$80,15)*EE72</f>
        <v>66528</v>
      </c>
      <c r="EG72" s="200">
        <f t="shared" si="78"/>
        <v>2135.8989512806174</v>
      </c>
      <c r="EH72" s="200">
        <f t="shared" si="104"/>
        <v>2135.8989512806174</v>
      </c>
      <c r="EJ72">
        <f t="shared" si="150"/>
        <v>1</v>
      </c>
      <c r="EK72">
        <v>1</v>
      </c>
      <c r="EL72" s="218">
        <v>1</v>
      </c>
      <c r="EM72">
        <f t="shared" si="105"/>
        <v>1</v>
      </c>
      <c r="EN72">
        <v>1</v>
      </c>
      <c r="EO72">
        <f t="shared" si="122"/>
        <v>1</v>
      </c>
      <c r="EP72">
        <f t="shared" si="106"/>
        <v>1</v>
      </c>
      <c r="EQ72">
        <f t="shared" si="151"/>
        <v>1</v>
      </c>
      <c r="ER72" s="1">
        <v>7.1210579857599998E-3</v>
      </c>
      <c r="ES72" s="2">
        <v>10</v>
      </c>
      <c r="ET72">
        <v>60</v>
      </c>
      <c r="EU72" t="str">
        <f t="shared" si="81"/>
        <v>TRUE</v>
      </c>
      <c r="EV72">
        <f>VLOOKUP($A72,'FuturesInfo (3)'!$A$2:$V$80,22)</f>
        <v>3</v>
      </c>
      <c r="EW72" s="96">
        <v>0</v>
      </c>
      <c r="EX72">
        <f t="shared" si="107"/>
        <v>3</v>
      </c>
      <c r="EY72" s="139">
        <f>VLOOKUP($A72,'FuturesInfo (3)'!$A$2:$O$80,15)*EX72</f>
        <v>66528</v>
      </c>
      <c r="EZ72" s="200">
        <f t="shared" si="82"/>
        <v>473.74974567664128</v>
      </c>
      <c r="FA72" s="200">
        <f t="shared" si="108"/>
        <v>473.74974567664128</v>
      </c>
      <c r="FB72" s="200">
        <f t="shared" si="152"/>
        <v>473.74974567664128</v>
      </c>
      <c r="FD72">
        <f t="shared" si="84"/>
        <v>1</v>
      </c>
      <c r="FE72">
        <v>1</v>
      </c>
      <c r="FF72" s="218">
        <v>1</v>
      </c>
      <c r="FG72">
        <f t="shared" si="125"/>
        <v>1</v>
      </c>
      <c r="FH72">
        <v>-1</v>
      </c>
      <c r="FI72">
        <f t="shared" si="123"/>
        <v>0</v>
      </c>
      <c r="FJ72">
        <f t="shared" si="110"/>
        <v>0</v>
      </c>
      <c r="FK72">
        <f t="shared" si="85"/>
        <v>0</v>
      </c>
      <c r="FL72" s="1">
        <v>-3.5353535353500002E-3</v>
      </c>
      <c r="FM72" s="2">
        <v>10</v>
      </c>
      <c r="FN72">
        <v>60</v>
      </c>
      <c r="FO72" t="str">
        <f t="shared" si="86"/>
        <v>TRUE</v>
      </c>
      <c r="FP72">
        <f>VLOOKUP($A72,'FuturesInfo (3)'!$A$2:$V$80,22)</f>
        <v>3</v>
      </c>
      <c r="FQ72" s="96">
        <v>0</v>
      </c>
      <c r="FR72">
        <f t="shared" si="111"/>
        <v>3</v>
      </c>
      <c r="FS72" s="139">
        <f>VLOOKUP($A72,'FuturesInfo (3)'!$A$2:$O$80,15)*FR72</f>
        <v>66528</v>
      </c>
      <c r="FT72" s="200">
        <f t="shared" si="87"/>
        <v>-235.19999999976483</v>
      </c>
      <c r="FU72" s="200">
        <f t="shared" si="112"/>
        <v>-235.19999999976483</v>
      </c>
      <c r="FV72" s="200">
        <f t="shared" si="88"/>
        <v>-235.19999999976483</v>
      </c>
      <c r="FX72">
        <f t="shared" si="89"/>
        <v>-1</v>
      </c>
      <c r="FZ72" s="218">
        <v>1</v>
      </c>
      <c r="GA72">
        <f t="shared" si="126"/>
        <v>1</v>
      </c>
      <c r="GC72">
        <f t="shared" si="124"/>
        <v>1</v>
      </c>
      <c r="GD72">
        <f t="shared" si="114"/>
        <v>0</v>
      </c>
      <c r="GE72">
        <f t="shared" si="90"/>
        <v>0</v>
      </c>
      <c r="GF72" s="1"/>
      <c r="GG72" s="2">
        <v>10</v>
      </c>
      <c r="GH72">
        <v>60</v>
      </c>
      <c r="GI72" t="str">
        <f t="shared" si="91"/>
        <v>FALSE</v>
      </c>
      <c r="GJ72">
        <f>VLOOKUP($A72,'FuturesInfo (3)'!$A$2:$V$80,22)</f>
        <v>3</v>
      </c>
      <c r="GK72" s="96">
        <v>0</v>
      </c>
      <c r="GL72">
        <f t="shared" si="115"/>
        <v>3</v>
      </c>
      <c r="GM72" s="139">
        <f>VLOOKUP($A72,'FuturesInfo (3)'!$A$2:$O$80,15)*GL72</f>
        <v>66528</v>
      </c>
      <c r="GN72" s="200">
        <f t="shared" si="92"/>
        <v>0</v>
      </c>
      <c r="GO72" s="200">
        <f t="shared" si="116"/>
        <v>0</v>
      </c>
      <c r="GP72" s="200">
        <f t="shared" si="93"/>
        <v>0</v>
      </c>
    </row>
    <row r="73" spans="1:19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4"/>
        <v>0</v>
      </c>
      <c r="BK73" s="1">
        <v>-2.07591933571E-3</v>
      </c>
      <c r="BL73" s="2">
        <v>10</v>
      </c>
      <c r="BM73">
        <v>60</v>
      </c>
      <c r="BN73" t="str">
        <f t="shared" si="118"/>
        <v>TRUE</v>
      </c>
      <c r="BO73">
        <f>VLOOKUP($A73,'FuturesInfo (3)'!$A$2:$V$80,22)</f>
        <v>2</v>
      </c>
      <c r="BP73">
        <f t="shared" si="140"/>
        <v>2</v>
      </c>
      <c r="BQ73" s="139">
        <f>VLOOKUP($A73,'FuturesInfo (3)'!$A$2:$O$80,15)*BP73</f>
        <v>259650</v>
      </c>
      <c r="BR73" s="145">
        <f t="shared" si="95"/>
        <v>-539.01245551710156</v>
      </c>
      <c r="BT73">
        <f t="shared" si="96"/>
        <v>1</v>
      </c>
      <c r="BU73">
        <v>1</v>
      </c>
      <c r="BV73">
        <v>1</v>
      </c>
      <c r="BW73">
        <v>1</v>
      </c>
      <c r="BX73">
        <f t="shared" si="141"/>
        <v>1</v>
      </c>
      <c r="BY73">
        <f t="shared" si="142"/>
        <v>1</v>
      </c>
      <c r="BZ73" s="188">
        <v>1.4363546310100001E-2</v>
      </c>
      <c r="CA73" s="2">
        <v>10</v>
      </c>
      <c r="CB73">
        <v>60</v>
      </c>
      <c r="CC73" t="str">
        <f t="shared" si="143"/>
        <v>TRUE</v>
      </c>
      <c r="CD73">
        <f>VLOOKUP($A73,'FuturesInfo (3)'!$A$2:$V$80,22)</f>
        <v>2</v>
      </c>
      <c r="CE73">
        <f t="shared" si="64"/>
        <v>2</v>
      </c>
      <c r="CF73">
        <f t="shared" si="64"/>
        <v>2</v>
      </c>
      <c r="CG73" s="139">
        <f>VLOOKUP($A73,'FuturesInfo (3)'!$A$2:$O$80,15)*CE73</f>
        <v>259650</v>
      </c>
      <c r="CH73" s="145">
        <f t="shared" si="144"/>
        <v>3729.4947994174654</v>
      </c>
      <c r="CI73" s="145">
        <f t="shared" si="97"/>
        <v>3729.4947994174654</v>
      </c>
      <c r="CK73">
        <f t="shared" si="145"/>
        <v>1</v>
      </c>
      <c r="CL73">
        <v>1</v>
      </c>
      <c r="CM73">
        <v>1</v>
      </c>
      <c r="CN73">
        <v>1</v>
      </c>
      <c r="CO73">
        <f t="shared" si="119"/>
        <v>1</v>
      </c>
      <c r="CP73">
        <f t="shared" si="146"/>
        <v>1</v>
      </c>
      <c r="CQ73" s="1">
        <v>7.32421875E-3</v>
      </c>
      <c r="CR73" s="2">
        <v>10</v>
      </c>
      <c r="CS73">
        <v>60</v>
      </c>
      <c r="CT73" t="str">
        <f t="shared" si="147"/>
        <v>TRUE</v>
      </c>
      <c r="CU73">
        <f>VLOOKUP($A73,'FuturesInfo (3)'!$A$2:$V$80,22)</f>
        <v>2</v>
      </c>
      <c r="CV73">
        <f t="shared" si="148"/>
        <v>3</v>
      </c>
      <c r="CW73">
        <f t="shared" si="98"/>
        <v>2</v>
      </c>
      <c r="CX73" s="139">
        <f>VLOOKUP($A73,'FuturesInfo (3)'!$A$2:$O$80,15)*CW73</f>
        <v>259650</v>
      </c>
      <c r="CY73" s="200">
        <f t="shared" si="149"/>
        <v>1901.7333984375</v>
      </c>
      <c r="CZ73" s="200">
        <f t="shared" si="100"/>
        <v>1901.7333984375</v>
      </c>
      <c r="DB73">
        <f t="shared" si="70"/>
        <v>1</v>
      </c>
      <c r="DC73">
        <v>-1</v>
      </c>
      <c r="DD73">
        <v>1</v>
      </c>
      <c r="DE73">
        <v>1</v>
      </c>
      <c r="DF73">
        <f t="shared" si="120"/>
        <v>0</v>
      </c>
      <c r="DG73">
        <f t="shared" si="71"/>
        <v>1</v>
      </c>
      <c r="DH73" s="1">
        <v>4.6534173533699999E-3</v>
      </c>
      <c r="DI73" s="2">
        <v>10</v>
      </c>
      <c r="DJ73">
        <v>60</v>
      </c>
      <c r="DK73" t="str">
        <f t="shared" si="72"/>
        <v>TRUE</v>
      </c>
      <c r="DL73">
        <f>VLOOKUP($A73,'FuturesInfo (3)'!$A$2:$V$80,22)</f>
        <v>2</v>
      </c>
      <c r="DM73">
        <f t="shared" si="73"/>
        <v>2</v>
      </c>
      <c r="DN73">
        <f t="shared" si="101"/>
        <v>2</v>
      </c>
      <c r="DO73" s="139">
        <f>VLOOKUP($A73,'FuturesInfo (3)'!$A$2:$O$80,15)*DN73</f>
        <v>259650</v>
      </c>
      <c r="DP73" s="200">
        <f t="shared" si="74"/>
        <v>-1208.2598158025205</v>
      </c>
      <c r="DQ73" s="200">
        <f t="shared" si="102"/>
        <v>1208.2598158025205</v>
      </c>
      <c r="DS73">
        <f t="shared" si="75"/>
        <v>-1</v>
      </c>
      <c r="DT73">
        <v>-1</v>
      </c>
      <c r="DU73">
        <v>1</v>
      </c>
      <c r="DV73">
        <v>1</v>
      </c>
      <c r="DW73">
        <f t="shared" si="121"/>
        <v>0</v>
      </c>
      <c r="DX73">
        <f t="shared" si="76"/>
        <v>1</v>
      </c>
      <c r="DY73" s="1">
        <v>6.2723149667100004E-3</v>
      </c>
      <c r="DZ73" s="2">
        <v>10</v>
      </c>
      <c r="EA73">
        <v>60</v>
      </c>
      <c r="EB73" t="str">
        <f t="shared" si="77"/>
        <v>TRUE</v>
      </c>
      <c r="EC73">
        <f>VLOOKUP($A73,'FuturesInfo (3)'!$A$2:$V$80,22)</f>
        <v>2</v>
      </c>
      <c r="ED73" s="96">
        <v>0</v>
      </c>
      <c r="EE73">
        <f t="shared" si="103"/>
        <v>2</v>
      </c>
      <c r="EF73" s="139">
        <f>VLOOKUP($A73,'FuturesInfo (3)'!$A$2:$O$80,15)*EE73</f>
        <v>259650</v>
      </c>
      <c r="EG73" s="200">
        <f t="shared" si="78"/>
        <v>-1628.6065811062517</v>
      </c>
      <c r="EH73" s="200">
        <f t="shared" si="104"/>
        <v>1628.6065811062517</v>
      </c>
      <c r="EJ73">
        <f t="shared" si="150"/>
        <v>-1</v>
      </c>
      <c r="EK73">
        <v>1</v>
      </c>
      <c r="EL73" s="218">
        <v>1</v>
      </c>
      <c r="EM73">
        <f t="shared" si="105"/>
        <v>1</v>
      </c>
      <c r="EN73">
        <v>-1</v>
      </c>
      <c r="EO73">
        <f t="shared" si="122"/>
        <v>0</v>
      </c>
      <c r="EP73">
        <f t="shared" si="106"/>
        <v>0</v>
      </c>
      <c r="EQ73">
        <f t="shared" si="151"/>
        <v>0</v>
      </c>
      <c r="ER73" s="1">
        <v>-4.0276179516699996E-3</v>
      </c>
      <c r="ES73" s="2">
        <v>10</v>
      </c>
      <c r="ET73">
        <v>60</v>
      </c>
      <c r="EU73" t="str">
        <f t="shared" si="81"/>
        <v>TRUE</v>
      </c>
      <c r="EV73">
        <f>VLOOKUP($A73,'FuturesInfo (3)'!$A$2:$V$80,22)</f>
        <v>2</v>
      </c>
      <c r="EW73" s="96">
        <v>0</v>
      </c>
      <c r="EX73">
        <f t="shared" si="107"/>
        <v>2</v>
      </c>
      <c r="EY73" s="139">
        <f>VLOOKUP($A73,'FuturesInfo (3)'!$A$2:$O$80,15)*EX73</f>
        <v>259650</v>
      </c>
      <c r="EZ73" s="200">
        <f t="shared" si="82"/>
        <v>-1045.7710011511153</v>
      </c>
      <c r="FA73" s="200">
        <f t="shared" si="108"/>
        <v>-1045.7710011511153</v>
      </c>
      <c r="FB73" s="200">
        <f t="shared" si="152"/>
        <v>-1045.7710011511153</v>
      </c>
      <c r="FD73">
        <f t="shared" si="84"/>
        <v>-1</v>
      </c>
      <c r="FE73">
        <v>1</v>
      </c>
      <c r="FF73" s="218">
        <v>1</v>
      </c>
      <c r="FG73">
        <f t="shared" si="125"/>
        <v>-1</v>
      </c>
      <c r="FH73">
        <v>-1</v>
      </c>
      <c r="FI73">
        <f t="shared" si="123"/>
        <v>0</v>
      </c>
      <c r="FJ73">
        <f t="shared" si="110"/>
        <v>0</v>
      </c>
      <c r="FK73">
        <f t="shared" si="85"/>
        <v>1</v>
      </c>
      <c r="FL73" s="1">
        <v>-2.8884590270400001E-4</v>
      </c>
      <c r="FM73" s="2">
        <v>10</v>
      </c>
      <c r="FN73">
        <v>60</v>
      </c>
      <c r="FO73" t="str">
        <f t="shared" si="86"/>
        <v>TRUE</v>
      </c>
      <c r="FP73">
        <f>VLOOKUP($A73,'FuturesInfo (3)'!$A$2:$V$80,22)</f>
        <v>2</v>
      </c>
      <c r="FQ73" s="96">
        <v>0</v>
      </c>
      <c r="FR73">
        <f t="shared" si="111"/>
        <v>2</v>
      </c>
      <c r="FS73" s="139">
        <f>VLOOKUP($A73,'FuturesInfo (3)'!$A$2:$O$80,15)*FR73</f>
        <v>259650</v>
      </c>
      <c r="FT73" s="200">
        <f t="shared" si="87"/>
        <v>-74.998838637093598</v>
      </c>
      <c r="FU73" s="200">
        <f t="shared" si="112"/>
        <v>-74.998838637093598</v>
      </c>
      <c r="FV73" s="200">
        <f t="shared" si="88"/>
        <v>74.998838637093598</v>
      </c>
      <c r="FX73">
        <f t="shared" si="89"/>
        <v>-1</v>
      </c>
      <c r="FZ73" s="218">
        <v>1</v>
      </c>
      <c r="GA73">
        <f t="shared" si="126"/>
        <v>-1</v>
      </c>
      <c r="GC73">
        <f t="shared" si="124"/>
        <v>1</v>
      </c>
      <c r="GD73">
        <f t="shared" si="114"/>
        <v>0</v>
      </c>
      <c r="GE73">
        <f t="shared" si="90"/>
        <v>0</v>
      </c>
      <c r="GF73" s="1"/>
      <c r="GG73" s="2">
        <v>10</v>
      </c>
      <c r="GH73">
        <v>60</v>
      </c>
      <c r="GI73" t="str">
        <f t="shared" si="91"/>
        <v>FALSE</v>
      </c>
      <c r="GJ73">
        <f>VLOOKUP($A73,'FuturesInfo (3)'!$A$2:$V$80,22)</f>
        <v>2</v>
      </c>
      <c r="GK73" s="96">
        <v>0</v>
      </c>
      <c r="GL73">
        <f t="shared" si="115"/>
        <v>2</v>
      </c>
      <c r="GM73" s="139">
        <f>VLOOKUP($A73,'FuturesInfo (3)'!$A$2:$O$80,15)*GL73</f>
        <v>259650</v>
      </c>
      <c r="GN73" s="200">
        <f t="shared" si="92"/>
        <v>0</v>
      </c>
      <c r="GO73" s="200">
        <f t="shared" si="116"/>
        <v>0</v>
      </c>
      <c r="GP73" s="200">
        <f t="shared" si="93"/>
        <v>0</v>
      </c>
    </row>
    <row r="74" spans="1:19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4"/>
        <v>0</v>
      </c>
      <c r="BK74" s="1">
        <v>6.1530733973799998E-3</v>
      </c>
      <c r="BL74" s="2">
        <v>10</v>
      </c>
      <c r="BM74">
        <v>60</v>
      </c>
      <c r="BN74" t="str">
        <f t="shared" si="118"/>
        <v>TRUE</v>
      </c>
      <c r="BO74">
        <f>VLOOKUP($A74,'FuturesInfo (3)'!$A$2:$V$80,22)</f>
        <v>1</v>
      </c>
      <c r="BP74">
        <f t="shared" si="140"/>
        <v>1</v>
      </c>
      <c r="BQ74" s="139">
        <f>VLOOKUP($A74,'FuturesInfo (3)'!$A$2:$O$80,15)*BP74</f>
        <v>86340</v>
      </c>
      <c r="BR74" s="145">
        <f t="shared" si="95"/>
        <v>-531.25635712978919</v>
      </c>
      <c r="BT74">
        <f t="shared" si="96"/>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4"/>
        <v>1</v>
      </c>
      <c r="CF74">
        <f t="shared" si="64"/>
        <v>1</v>
      </c>
      <c r="CG74" s="139">
        <f>VLOOKUP($A74,'FuturesInfo (3)'!$A$2:$O$80,15)*CE74</f>
        <v>86340</v>
      </c>
      <c r="CH74" s="145">
        <f t="shared" si="144"/>
        <v>-1831.8627145045261</v>
      </c>
      <c r="CI74" s="145">
        <f t="shared" si="97"/>
        <v>-1831.8627145045261</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8"/>
        <v>1</v>
      </c>
      <c r="CX74" s="139">
        <f>VLOOKUP($A74,'FuturesInfo (3)'!$A$2:$O$80,15)*CW74</f>
        <v>86340</v>
      </c>
      <c r="CY74" s="200">
        <f t="shared" si="149"/>
        <v>432.62328139278543</v>
      </c>
      <c r="CZ74" s="200">
        <f t="shared" si="100"/>
        <v>-432.62328139278543</v>
      </c>
      <c r="DB74">
        <f t="shared" si="70"/>
        <v>1</v>
      </c>
      <c r="DC74">
        <v>1</v>
      </c>
      <c r="DD74">
        <v>-1</v>
      </c>
      <c r="DE74">
        <v>-1</v>
      </c>
      <c r="DF74">
        <f t="shared" si="120"/>
        <v>0</v>
      </c>
      <c r="DG74">
        <f t="shared" si="71"/>
        <v>1</v>
      </c>
      <c r="DH74" s="1">
        <v>-3.2224721833800001E-3</v>
      </c>
      <c r="DI74" s="2">
        <v>10</v>
      </c>
      <c r="DJ74">
        <v>60</v>
      </c>
      <c r="DK74" t="str">
        <f t="shared" si="72"/>
        <v>TRUE</v>
      </c>
      <c r="DL74">
        <f>VLOOKUP($A74,'FuturesInfo (3)'!$A$2:$V$80,22)</f>
        <v>1</v>
      </c>
      <c r="DM74">
        <f t="shared" si="73"/>
        <v>1</v>
      </c>
      <c r="DN74">
        <f t="shared" si="101"/>
        <v>1</v>
      </c>
      <c r="DO74" s="139">
        <f>VLOOKUP($A74,'FuturesInfo (3)'!$A$2:$O$80,15)*DN74</f>
        <v>86340</v>
      </c>
      <c r="DP74" s="200">
        <f t="shared" si="74"/>
        <v>-278.22824831302921</v>
      </c>
      <c r="DQ74" s="200">
        <f t="shared" si="102"/>
        <v>278.22824831302921</v>
      </c>
      <c r="DS74">
        <f t="shared" si="75"/>
        <v>1</v>
      </c>
      <c r="DT74">
        <v>1</v>
      </c>
      <c r="DU74">
        <v>-1</v>
      </c>
      <c r="DV74">
        <v>1</v>
      </c>
      <c r="DW74">
        <f t="shared" si="121"/>
        <v>1</v>
      </c>
      <c r="DX74">
        <f t="shared" si="76"/>
        <v>0</v>
      </c>
      <c r="DY74" s="1">
        <v>3.6049774307699997E-2</v>
      </c>
      <c r="DZ74" s="2">
        <v>10</v>
      </c>
      <c r="EA74">
        <v>60</v>
      </c>
      <c r="EB74" t="str">
        <f t="shared" si="77"/>
        <v>TRUE</v>
      </c>
      <c r="EC74">
        <f>VLOOKUP($A74,'FuturesInfo (3)'!$A$2:$V$80,22)</f>
        <v>1</v>
      </c>
      <c r="ED74" s="96">
        <v>0</v>
      </c>
      <c r="EE74">
        <f t="shared" si="103"/>
        <v>1</v>
      </c>
      <c r="EF74" s="139">
        <f>VLOOKUP($A74,'FuturesInfo (3)'!$A$2:$O$80,15)*EE74</f>
        <v>86340</v>
      </c>
      <c r="EG74" s="200">
        <f t="shared" si="78"/>
        <v>3112.5375137268179</v>
      </c>
      <c r="EH74" s="200">
        <f t="shared" si="104"/>
        <v>-3112.5375137268179</v>
      </c>
      <c r="EJ74">
        <f t="shared" si="150"/>
        <v>1</v>
      </c>
      <c r="EK74">
        <v>1</v>
      </c>
      <c r="EL74" s="218">
        <v>-1</v>
      </c>
      <c r="EM74">
        <f t="shared" si="105"/>
        <v>1</v>
      </c>
      <c r="EN74">
        <v>1</v>
      </c>
      <c r="EO74">
        <f t="shared" si="122"/>
        <v>1</v>
      </c>
      <c r="EP74">
        <f t="shared" si="106"/>
        <v>0</v>
      </c>
      <c r="EQ74">
        <f t="shared" si="151"/>
        <v>1</v>
      </c>
      <c r="ER74" s="1">
        <v>1.6661760376799999E-2</v>
      </c>
      <c r="ES74" s="2">
        <v>10</v>
      </c>
      <c r="ET74">
        <v>60</v>
      </c>
      <c r="EU74" t="str">
        <f t="shared" si="81"/>
        <v>TRUE</v>
      </c>
      <c r="EV74">
        <f>VLOOKUP($A74,'FuturesInfo (3)'!$A$2:$V$80,22)</f>
        <v>1</v>
      </c>
      <c r="EW74" s="96">
        <v>0</v>
      </c>
      <c r="EX74">
        <f t="shared" si="107"/>
        <v>1</v>
      </c>
      <c r="EY74" s="139">
        <f>VLOOKUP($A74,'FuturesInfo (3)'!$A$2:$O$80,15)*EX74</f>
        <v>86340</v>
      </c>
      <c r="EZ74" s="200">
        <f t="shared" si="82"/>
        <v>1438.5763909329119</v>
      </c>
      <c r="FA74" s="200">
        <f t="shared" si="108"/>
        <v>-1438.5763909329119</v>
      </c>
      <c r="FB74" s="200">
        <f t="shared" si="152"/>
        <v>1438.5763909329119</v>
      </c>
      <c r="FD74">
        <f t="shared" si="84"/>
        <v>1</v>
      </c>
      <c r="FE74">
        <v>-1</v>
      </c>
      <c r="FF74" s="218">
        <v>-1</v>
      </c>
      <c r="FG74">
        <f t="shared" si="125"/>
        <v>-1</v>
      </c>
      <c r="FH74">
        <v>1</v>
      </c>
      <c r="FI74">
        <f t="shared" si="123"/>
        <v>0</v>
      </c>
      <c r="FJ74">
        <f t="shared" si="110"/>
        <v>0</v>
      </c>
      <c r="FK74">
        <f t="shared" si="85"/>
        <v>0</v>
      </c>
      <c r="FL74" s="1">
        <v>3.5904563354200001E-3</v>
      </c>
      <c r="FM74" s="2">
        <v>10</v>
      </c>
      <c r="FN74">
        <v>60</v>
      </c>
      <c r="FO74" t="str">
        <f t="shared" si="86"/>
        <v>TRUE</v>
      </c>
      <c r="FP74">
        <f>VLOOKUP($A74,'FuturesInfo (3)'!$A$2:$V$80,22)</f>
        <v>1</v>
      </c>
      <c r="FQ74" s="96">
        <v>0</v>
      </c>
      <c r="FR74">
        <f t="shared" si="111"/>
        <v>1</v>
      </c>
      <c r="FS74" s="139">
        <f>VLOOKUP($A74,'FuturesInfo (3)'!$A$2:$O$80,15)*FR74</f>
        <v>86340</v>
      </c>
      <c r="FT74" s="200">
        <f t="shared" si="87"/>
        <v>-310.0000000001628</v>
      </c>
      <c r="FU74" s="200">
        <f t="shared" si="112"/>
        <v>-310.0000000001628</v>
      </c>
      <c r="FV74" s="200">
        <f t="shared" si="88"/>
        <v>-310.0000000001628</v>
      </c>
      <c r="FX74">
        <f t="shared" si="89"/>
        <v>1</v>
      </c>
      <c r="FZ74" s="218">
        <v>-1</v>
      </c>
      <c r="GA74">
        <f t="shared" si="126"/>
        <v>-1</v>
      </c>
      <c r="GC74">
        <f t="shared" si="124"/>
        <v>1</v>
      </c>
      <c r="GD74">
        <f t="shared" si="114"/>
        <v>0</v>
      </c>
      <c r="GE74">
        <f t="shared" si="90"/>
        <v>0</v>
      </c>
      <c r="GF74" s="1"/>
      <c r="GG74" s="2">
        <v>10</v>
      </c>
      <c r="GH74">
        <v>60</v>
      </c>
      <c r="GI74" t="str">
        <f t="shared" si="91"/>
        <v>FALSE</v>
      </c>
      <c r="GJ74">
        <f>VLOOKUP($A74,'FuturesInfo (3)'!$A$2:$V$80,22)</f>
        <v>1</v>
      </c>
      <c r="GK74" s="96">
        <v>0</v>
      </c>
      <c r="GL74">
        <f t="shared" si="115"/>
        <v>1</v>
      </c>
      <c r="GM74" s="139">
        <f>VLOOKUP($A74,'FuturesInfo (3)'!$A$2:$O$80,15)*GL74</f>
        <v>86340</v>
      </c>
      <c r="GN74" s="200">
        <f t="shared" si="92"/>
        <v>0</v>
      </c>
      <c r="GO74" s="200">
        <f t="shared" si="116"/>
        <v>0</v>
      </c>
      <c r="GP74" s="200">
        <f t="shared" si="93"/>
        <v>0</v>
      </c>
    </row>
    <row r="75" spans="1:19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4"/>
        <v>0</v>
      </c>
      <c r="BK75" s="1">
        <v>3.7791052054099998E-3</v>
      </c>
      <c r="BL75" s="2">
        <v>10</v>
      </c>
      <c r="BM75">
        <v>60</v>
      </c>
      <c r="BN75" t="str">
        <f t="shared" si="118"/>
        <v>TRUE</v>
      </c>
      <c r="BO75">
        <f>VLOOKUP($A75,'FuturesInfo (3)'!$A$2:$V$80,22)</f>
        <v>12</v>
      </c>
      <c r="BP75">
        <f t="shared" si="140"/>
        <v>12</v>
      </c>
      <c r="BQ75" s="139">
        <f>VLOOKUP($A75,'FuturesInfo (3)'!$A$2:$O$80,15)*BP75</f>
        <v>197400</v>
      </c>
      <c r="BR75" s="145">
        <f t="shared" si="95"/>
        <v>-745.99536754793394</v>
      </c>
      <c r="BT75">
        <f t="shared" si="96"/>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4"/>
        <v>12</v>
      </c>
      <c r="CF75">
        <f t="shared" si="64"/>
        <v>12</v>
      </c>
      <c r="CG75" s="139">
        <f>VLOOKUP($A75,'FuturesInfo (3)'!$A$2:$O$80,15)*CE75</f>
        <v>197400</v>
      </c>
      <c r="CH75" s="145">
        <f t="shared" si="144"/>
        <v>71.921301918929402</v>
      </c>
      <c r="CI75" s="145">
        <f t="shared" si="97"/>
        <v>-71.921301918929402</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8"/>
        <v>12</v>
      </c>
      <c r="CX75" s="139">
        <f>VLOOKUP($A75,'FuturesInfo (3)'!$A$2:$O$80,15)*CW75</f>
        <v>197400</v>
      </c>
      <c r="CY75" s="200">
        <f t="shared" si="149"/>
        <v>-59.912589534953398</v>
      </c>
      <c r="CZ75" s="200">
        <f t="shared" si="100"/>
        <v>59.912589534953398</v>
      </c>
      <c r="DB75">
        <f t="shared" si="70"/>
        <v>1</v>
      </c>
      <c r="DC75">
        <v>-1</v>
      </c>
      <c r="DD75">
        <v>1</v>
      </c>
      <c r="DE75">
        <v>1</v>
      </c>
      <c r="DF75">
        <f t="shared" si="120"/>
        <v>0</v>
      </c>
      <c r="DG75">
        <f t="shared" si="71"/>
        <v>1</v>
      </c>
      <c r="DH75" s="1">
        <v>6.67921549578E-3</v>
      </c>
      <c r="DI75" s="2">
        <v>10</v>
      </c>
      <c r="DJ75">
        <v>60</v>
      </c>
      <c r="DK75" t="str">
        <f t="shared" si="72"/>
        <v>TRUE</v>
      </c>
      <c r="DL75">
        <f>VLOOKUP($A75,'FuturesInfo (3)'!$A$2:$V$80,22)</f>
        <v>12</v>
      </c>
      <c r="DM75">
        <f t="shared" si="73"/>
        <v>9</v>
      </c>
      <c r="DN75">
        <f t="shared" si="101"/>
        <v>12</v>
      </c>
      <c r="DO75" s="139">
        <f>VLOOKUP($A75,'FuturesInfo (3)'!$A$2:$O$80,15)*DN75</f>
        <v>197400</v>
      </c>
      <c r="DP75" s="200">
        <f t="shared" si="74"/>
        <v>-1318.4771388669719</v>
      </c>
      <c r="DQ75" s="200">
        <f t="shared" si="102"/>
        <v>1318.4771388669719</v>
      </c>
      <c r="DS75">
        <f t="shared" si="75"/>
        <v>-1</v>
      </c>
      <c r="DT75">
        <v>1</v>
      </c>
      <c r="DU75">
        <v>1</v>
      </c>
      <c r="DV75">
        <v>-1</v>
      </c>
      <c r="DW75">
        <f t="shared" si="121"/>
        <v>0</v>
      </c>
      <c r="DX75">
        <f t="shared" si="76"/>
        <v>0</v>
      </c>
      <c r="DY75" s="1">
        <v>-6.6348995717500003E-4</v>
      </c>
      <c r="DZ75" s="2">
        <v>10</v>
      </c>
      <c r="EA75">
        <v>60</v>
      </c>
      <c r="EB75" t="str">
        <f t="shared" si="77"/>
        <v>TRUE</v>
      </c>
      <c r="EC75">
        <f>VLOOKUP($A75,'FuturesInfo (3)'!$A$2:$V$80,22)</f>
        <v>12</v>
      </c>
      <c r="ED75" s="96">
        <v>0</v>
      </c>
      <c r="EE75">
        <f t="shared" si="103"/>
        <v>12</v>
      </c>
      <c r="EF75" s="139">
        <f>VLOOKUP($A75,'FuturesInfo (3)'!$A$2:$O$80,15)*EE75</f>
        <v>197400</v>
      </c>
      <c r="EG75" s="200">
        <f t="shared" si="78"/>
        <v>-130.972917546345</v>
      </c>
      <c r="EH75" s="200">
        <f t="shared" si="104"/>
        <v>-130.972917546345</v>
      </c>
      <c r="EJ75">
        <f t="shared" si="150"/>
        <v>1</v>
      </c>
      <c r="EK75">
        <v>1</v>
      </c>
      <c r="EL75" s="218">
        <v>1</v>
      </c>
      <c r="EM75">
        <f t="shared" si="105"/>
        <v>1</v>
      </c>
      <c r="EN75">
        <v>-1</v>
      </c>
      <c r="EO75">
        <f t="shared" si="122"/>
        <v>0</v>
      </c>
      <c r="EP75">
        <f t="shared" si="106"/>
        <v>0</v>
      </c>
      <c r="EQ75">
        <f t="shared" si="151"/>
        <v>0</v>
      </c>
      <c r="ER75" s="1">
        <v>-7.1221632061800001E-3</v>
      </c>
      <c r="ES75" s="2">
        <v>10</v>
      </c>
      <c r="ET75">
        <v>60</v>
      </c>
      <c r="EU75" t="str">
        <f t="shared" si="81"/>
        <v>TRUE</v>
      </c>
      <c r="EV75">
        <f>VLOOKUP($A75,'FuturesInfo (3)'!$A$2:$V$80,22)</f>
        <v>12</v>
      </c>
      <c r="EW75" s="96">
        <v>0</v>
      </c>
      <c r="EX75">
        <f t="shared" si="107"/>
        <v>12</v>
      </c>
      <c r="EY75" s="139">
        <f>VLOOKUP($A75,'FuturesInfo (3)'!$A$2:$O$80,15)*EX75</f>
        <v>197400</v>
      </c>
      <c r="EZ75" s="200">
        <f t="shared" si="82"/>
        <v>-1405.915016899932</v>
      </c>
      <c r="FA75" s="200">
        <f t="shared" si="108"/>
        <v>-1405.915016899932</v>
      </c>
      <c r="FB75" s="200">
        <f t="shared" si="152"/>
        <v>-1405.915016899932</v>
      </c>
      <c r="FD75">
        <f t="shared" si="84"/>
        <v>-1</v>
      </c>
      <c r="FE75">
        <v>-1</v>
      </c>
      <c r="FF75" s="218">
        <v>1</v>
      </c>
      <c r="FG75">
        <f t="shared" si="125"/>
        <v>1</v>
      </c>
      <c r="FH75">
        <v>-1</v>
      </c>
      <c r="FI75">
        <f t="shared" si="123"/>
        <v>1</v>
      </c>
      <c r="FJ75">
        <f t="shared" si="110"/>
        <v>0</v>
      </c>
      <c r="FK75">
        <f t="shared" si="85"/>
        <v>0</v>
      </c>
      <c r="FL75" s="1">
        <v>-3.40425531915E-3</v>
      </c>
      <c r="FM75" s="2">
        <v>10</v>
      </c>
      <c r="FN75">
        <v>60</v>
      </c>
      <c r="FO75" t="str">
        <f t="shared" si="86"/>
        <v>TRUE</v>
      </c>
      <c r="FP75">
        <f>VLOOKUP($A75,'FuturesInfo (3)'!$A$2:$V$80,22)</f>
        <v>12</v>
      </c>
      <c r="FQ75" s="96">
        <v>0</v>
      </c>
      <c r="FR75">
        <f t="shared" si="111"/>
        <v>12</v>
      </c>
      <c r="FS75" s="139">
        <f>VLOOKUP($A75,'FuturesInfo (3)'!$A$2:$O$80,15)*FR75</f>
        <v>197400</v>
      </c>
      <c r="FT75" s="200">
        <f t="shared" si="87"/>
        <v>672.00000000020998</v>
      </c>
      <c r="FU75" s="200">
        <f t="shared" si="112"/>
        <v>-672.00000000020998</v>
      </c>
      <c r="FV75" s="200">
        <f t="shared" si="88"/>
        <v>-672.00000000020998</v>
      </c>
      <c r="FX75">
        <f t="shared" si="89"/>
        <v>-1</v>
      </c>
      <c r="FZ75" s="218">
        <v>1</v>
      </c>
      <c r="GA75">
        <f t="shared" si="126"/>
        <v>1</v>
      </c>
      <c r="GC75">
        <f t="shared" si="124"/>
        <v>1</v>
      </c>
      <c r="GD75">
        <f t="shared" si="114"/>
        <v>0</v>
      </c>
      <c r="GE75">
        <f t="shared" si="90"/>
        <v>0</v>
      </c>
      <c r="GF75" s="1"/>
      <c r="GG75" s="2">
        <v>10</v>
      </c>
      <c r="GH75">
        <v>60</v>
      </c>
      <c r="GI75" t="str">
        <f t="shared" si="91"/>
        <v>FALSE</v>
      </c>
      <c r="GJ75">
        <f>VLOOKUP($A75,'FuturesInfo (3)'!$A$2:$V$80,22)</f>
        <v>12</v>
      </c>
      <c r="GK75" s="96">
        <v>0</v>
      </c>
      <c r="GL75">
        <f t="shared" si="115"/>
        <v>12</v>
      </c>
      <c r="GM75" s="139">
        <f>VLOOKUP($A75,'FuturesInfo (3)'!$A$2:$O$80,15)*GL75</f>
        <v>197400</v>
      </c>
      <c r="GN75" s="200">
        <f t="shared" si="92"/>
        <v>0</v>
      </c>
      <c r="GO75" s="200">
        <f t="shared" si="116"/>
        <v>0</v>
      </c>
      <c r="GP75" s="200">
        <f t="shared" si="93"/>
        <v>0</v>
      </c>
    </row>
    <row r="76" spans="1:19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4"/>
        <v>1</v>
      </c>
      <c r="BK76" s="1">
        <v>-7.2339865842399999E-4</v>
      </c>
      <c r="BL76" s="2">
        <v>10</v>
      </c>
      <c r="BM76">
        <v>60</v>
      </c>
      <c r="BN76" t="str">
        <f t="shared" si="118"/>
        <v>TRUE</v>
      </c>
      <c r="BO76">
        <f>VLOOKUP($A76,'FuturesInfo (3)'!$A$2:$V$80,22)</f>
        <v>13</v>
      </c>
      <c r="BP76">
        <f t="shared" si="140"/>
        <v>13</v>
      </c>
      <c r="BQ76" s="139">
        <f>VLOOKUP($A76,'FuturesInfo (3)'!$A$2:$O$80,15)*BP76</f>
        <v>1846806.1262607395</v>
      </c>
      <c r="BR76" s="145">
        <f t="shared" si="95"/>
        <v>1335.9770741062432</v>
      </c>
      <c r="BT76">
        <f t="shared" si="96"/>
        <v>-1</v>
      </c>
      <c r="BU76">
        <v>1</v>
      </c>
      <c r="BV76">
        <v>1</v>
      </c>
      <c r="BW76">
        <v>1</v>
      </c>
      <c r="BX76">
        <f t="shared" si="141"/>
        <v>1</v>
      </c>
      <c r="BY76">
        <f t="shared" si="142"/>
        <v>1</v>
      </c>
      <c r="BZ76" s="188">
        <v>3.2905561039800002E-4</v>
      </c>
      <c r="CA76" s="2">
        <v>10</v>
      </c>
      <c r="CB76">
        <v>60</v>
      </c>
      <c r="CC76" t="str">
        <f t="shared" si="143"/>
        <v>TRUE</v>
      </c>
      <c r="CD76">
        <f>VLOOKUP($A76,'FuturesInfo (3)'!$A$2:$V$80,22)</f>
        <v>13</v>
      </c>
      <c r="CE76">
        <f t="shared" si="64"/>
        <v>13</v>
      </c>
      <c r="CF76">
        <f t="shared" si="64"/>
        <v>13</v>
      </c>
      <c r="CG76" s="139">
        <f>VLOOKUP($A76,'FuturesInfo (3)'!$A$2:$O$80,15)*CE76</f>
        <v>1846806.1262607395</v>
      </c>
      <c r="CH76" s="145">
        <f t="shared" si="144"/>
        <v>607.70191716349359</v>
      </c>
      <c r="CI76" s="145">
        <f t="shared" si="97"/>
        <v>607.70191716349359</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13</v>
      </c>
      <c r="CV76">
        <f t="shared" si="148"/>
        <v>16</v>
      </c>
      <c r="CW76">
        <f t="shared" si="98"/>
        <v>13</v>
      </c>
      <c r="CX76" s="139">
        <f>VLOOKUP($A76,'FuturesInfo (3)'!$A$2:$O$80,15)*CW76</f>
        <v>1846806.1262607395</v>
      </c>
      <c r="CY76" s="200">
        <f t="shared" si="149"/>
        <v>2065.5068517360692</v>
      </c>
      <c r="CZ76" s="200">
        <f t="shared" si="100"/>
        <v>2065.5068517360692</v>
      </c>
      <c r="DB76">
        <f t="shared" si="70"/>
        <v>1</v>
      </c>
      <c r="DC76">
        <v>1</v>
      </c>
      <c r="DD76">
        <v>1</v>
      </c>
      <c r="DE76">
        <v>-1</v>
      </c>
      <c r="DF76">
        <f t="shared" si="120"/>
        <v>0</v>
      </c>
      <c r="DG76">
        <f t="shared" si="71"/>
        <v>0</v>
      </c>
      <c r="DH76" s="1">
        <v>-5.25727804429E-4</v>
      </c>
      <c r="DI76" s="2">
        <v>10</v>
      </c>
      <c r="DJ76">
        <v>60</v>
      </c>
      <c r="DK76" t="str">
        <f t="shared" si="72"/>
        <v>TRUE</v>
      </c>
      <c r="DL76">
        <f>VLOOKUP($A76,'FuturesInfo (3)'!$A$2:$V$80,22)</f>
        <v>13</v>
      </c>
      <c r="DM76">
        <f t="shared" si="73"/>
        <v>16</v>
      </c>
      <c r="DN76">
        <f t="shared" si="101"/>
        <v>13</v>
      </c>
      <c r="DO76" s="139">
        <f>VLOOKUP($A76,'FuturesInfo (3)'!$A$2:$O$80,15)*DN76</f>
        <v>1846806.1262607395</v>
      </c>
      <c r="DP76" s="200">
        <f t="shared" si="74"/>
        <v>-970.91732996508517</v>
      </c>
      <c r="DQ76" s="200">
        <f t="shared" si="102"/>
        <v>-970.91732996508517</v>
      </c>
      <c r="DS76">
        <f t="shared" si="75"/>
        <v>1</v>
      </c>
      <c r="DT76">
        <v>-1</v>
      </c>
      <c r="DU76">
        <v>1</v>
      </c>
      <c r="DV76">
        <v>-1</v>
      </c>
      <c r="DW76">
        <f t="shared" si="121"/>
        <v>1</v>
      </c>
      <c r="DX76">
        <f t="shared" si="76"/>
        <v>0</v>
      </c>
      <c r="DY76" s="1">
        <v>-4.60253774556E-4</v>
      </c>
      <c r="DZ76" s="2">
        <v>10</v>
      </c>
      <c r="EA76">
        <v>60</v>
      </c>
      <c r="EB76" t="str">
        <f t="shared" si="77"/>
        <v>TRUE</v>
      </c>
      <c r="EC76">
        <f>VLOOKUP($A76,'FuturesInfo (3)'!$A$2:$V$80,22)</f>
        <v>13</v>
      </c>
      <c r="ED76" s="96">
        <v>0</v>
      </c>
      <c r="EE76">
        <f t="shared" si="103"/>
        <v>13</v>
      </c>
      <c r="EF76" s="139">
        <f>VLOOKUP($A76,'FuturesInfo (3)'!$A$2:$O$80,15)*EE76</f>
        <v>1846806.1262607395</v>
      </c>
      <c r="EG76" s="200">
        <f t="shared" si="78"/>
        <v>849.9994904846501</v>
      </c>
      <c r="EH76" s="200">
        <f t="shared" si="104"/>
        <v>-849.9994904846501</v>
      </c>
      <c r="EJ76">
        <f t="shared" si="150"/>
        <v>-1</v>
      </c>
      <c r="EK76">
        <v>-1</v>
      </c>
      <c r="EL76" s="218">
        <v>1</v>
      </c>
      <c r="EM76">
        <f t="shared" si="105"/>
        <v>1</v>
      </c>
      <c r="EN76">
        <v>1</v>
      </c>
      <c r="EO76">
        <f t="shared" si="122"/>
        <v>0</v>
      </c>
      <c r="EP76">
        <f t="shared" si="106"/>
        <v>1</v>
      </c>
      <c r="EQ76">
        <f t="shared" si="151"/>
        <v>1</v>
      </c>
      <c r="ER76" s="1">
        <v>1.31648235914E-3</v>
      </c>
      <c r="ES76" s="2">
        <v>10</v>
      </c>
      <c r="ET76">
        <v>60</v>
      </c>
      <c r="EU76" t="str">
        <f t="shared" si="81"/>
        <v>TRUE</v>
      </c>
      <c r="EV76">
        <f>VLOOKUP($A76,'FuturesInfo (3)'!$A$2:$V$80,22)</f>
        <v>13</v>
      </c>
      <c r="EW76" s="96">
        <v>0</v>
      </c>
      <c r="EX76">
        <f t="shared" si="107"/>
        <v>13</v>
      </c>
      <c r="EY76" s="139">
        <f>VLOOKUP($A76,'FuturesInfo (3)'!$A$2:$O$80,15)*EX76</f>
        <v>1846806.1262607395</v>
      </c>
      <c r="EZ76" s="200">
        <f t="shared" si="82"/>
        <v>-2431.2876859739431</v>
      </c>
      <c r="FA76" s="200">
        <f t="shared" si="108"/>
        <v>2431.2876859739431</v>
      </c>
      <c r="FB76" s="200">
        <f t="shared" si="152"/>
        <v>2431.2876859739431</v>
      </c>
      <c r="FD76">
        <f t="shared" si="84"/>
        <v>1</v>
      </c>
      <c r="FE76">
        <v>-1</v>
      </c>
      <c r="FF76" s="218">
        <v>1</v>
      </c>
      <c r="FG76">
        <f t="shared" si="125"/>
        <v>1</v>
      </c>
      <c r="FH76">
        <v>1</v>
      </c>
      <c r="FI76">
        <f t="shared" si="123"/>
        <v>0</v>
      </c>
      <c r="FJ76">
        <f t="shared" si="110"/>
        <v>1</v>
      </c>
      <c r="FK76">
        <f t="shared" si="85"/>
        <v>1</v>
      </c>
      <c r="FL76" s="1">
        <v>1.7091769655499999E-3</v>
      </c>
      <c r="FM76" s="2">
        <v>10</v>
      </c>
      <c r="FN76">
        <v>60</v>
      </c>
      <c r="FO76" t="str">
        <f t="shared" si="86"/>
        <v>TRUE</v>
      </c>
      <c r="FP76">
        <f>VLOOKUP($A76,'FuturesInfo (3)'!$A$2:$V$80,22)</f>
        <v>13</v>
      </c>
      <c r="FQ76" s="96">
        <v>0</v>
      </c>
      <c r="FR76">
        <f t="shared" si="111"/>
        <v>13</v>
      </c>
      <c r="FS76" s="139">
        <f>VLOOKUP($A76,'FuturesInfo (3)'!$A$2:$O$80,15)*FR76</f>
        <v>1846806.1262607395</v>
      </c>
      <c r="FT76" s="200">
        <f t="shared" si="87"/>
        <v>-3156.5184908414808</v>
      </c>
      <c r="FU76" s="200">
        <f t="shared" si="112"/>
        <v>3156.5184908414808</v>
      </c>
      <c r="FV76" s="200">
        <f t="shared" si="88"/>
        <v>3156.5184908414808</v>
      </c>
      <c r="FX76">
        <f t="shared" si="89"/>
        <v>1</v>
      </c>
      <c r="FZ76" s="218">
        <v>1</v>
      </c>
      <c r="GA76">
        <f t="shared" si="126"/>
        <v>1</v>
      </c>
      <c r="GC76">
        <f t="shared" si="124"/>
        <v>1</v>
      </c>
      <c r="GD76">
        <f t="shared" si="114"/>
        <v>0</v>
      </c>
      <c r="GE76">
        <f t="shared" si="90"/>
        <v>0</v>
      </c>
      <c r="GF76" s="1"/>
      <c r="GG76" s="2">
        <v>10</v>
      </c>
      <c r="GH76">
        <v>60</v>
      </c>
      <c r="GI76" t="str">
        <f t="shared" si="91"/>
        <v>FALSE</v>
      </c>
      <c r="GJ76">
        <f>VLOOKUP($A76,'FuturesInfo (3)'!$A$2:$V$80,22)</f>
        <v>13</v>
      </c>
      <c r="GK76" s="96">
        <v>0</v>
      </c>
      <c r="GL76">
        <f t="shared" si="115"/>
        <v>13</v>
      </c>
      <c r="GM76" s="139">
        <f>VLOOKUP($A76,'FuturesInfo (3)'!$A$2:$O$80,15)*GL76</f>
        <v>1846806.1262607395</v>
      </c>
      <c r="GN76" s="200">
        <f t="shared" si="92"/>
        <v>0</v>
      </c>
      <c r="GO76" s="200">
        <f t="shared" si="116"/>
        <v>0</v>
      </c>
      <c r="GP76" s="200">
        <f t="shared" si="93"/>
        <v>0</v>
      </c>
    </row>
    <row r="77" spans="1:19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4"/>
        <v>1</v>
      </c>
      <c r="BK77" s="1">
        <v>4.8108243548000001E-2</v>
      </c>
      <c r="BL77" s="2">
        <v>10</v>
      </c>
      <c r="BM77">
        <v>60</v>
      </c>
      <c r="BN77" t="str">
        <f t="shared" si="118"/>
        <v>TRUE</v>
      </c>
      <c r="BO77">
        <f>VLOOKUP($A77,'FuturesInfo (3)'!$A$2:$V$80,22)</f>
        <v>2</v>
      </c>
      <c r="BP77">
        <f t="shared" si="140"/>
        <v>2</v>
      </c>
      <c r="BQ77" s="139">
        <f>VLOOKUP($A77,'FuturesInfo (3)'!$A$2:$O$80,15)*BP77</f>
        <v>82700</v>
      </c>
      <c r="BR77" s="145">
        <f t="shared" si="95"/>
        <v>3978.5517414196001</v>
      </c>
      <c r="BT77">
        <f t="shared" si="96"/>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4"/>
        <v>2</v>
      </c>
      <c r="CF77">
        <f t="shared" si="64"/>
        <v>2</v>
      </c>
      <c r="CG77" s="139">
        <f>VLOOKUP($A77,'FuturesInfo (3)'!$A$2:$O$80,15)*CE77</f>
        <v>82700</v>
      </c>
      <c r="CH77" s="145">
        <f t="shared" si="144"/>
        <v>-790.819985656261</v>
      </c>
      <c r="CI77" s="145">
        <f t="shared" si="97"/>
        <v>790.819985656261</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8"/>
        <v>2</v>
      </c>
      <c r="CX77" s="139">
        <f>VLOOKUP($A77,'FuturesInfo (3)'!$A$2:$O$80,15)*CW77</f>
        <v>82700</v>
      </c>
      <c r="CY77" s="200">
        <f t="shared" si="149"/>
        <v>518.99589669315299</v>
      </c>
      <c r="CZ77" s="200">
        <f t="shared" si="100"/>
        <v>518.99589669315299</v>
      </c>
      <c r="DB77">
        <f t="shared" si="70"/>
        <v>-1</v>
      </c>
      <c r="DC77">
        <v>-1</v>
      </c>
      <c r="DD77">
        <v>-1</v>
      </c>
      <c r="DE77">
        <v>-1</v>
      </c>
      <c r="DF77">
        <f t="shared" si="120"/>
        <v>1</v>
      </c>
      <c r="DG77">
        <f t="shared" si="71"/>
        <v>1</v>
      </c>
      <c r="DH77" s="1">
        <v>-9.4729171726999992E-3</v>
      </c>
      <c r="DI77" s="2">
        <v>10</v>
      </c>
      <c r="DJ77">
        <v>60</v>
      </c>
      <c r="DK77" t="str">
        <f t="shared" si="72"/>
        <v>TRUE</v>
      </c>
      <c r="DL77">
        <f>VLOOKUP($A77,'FuturesInfo (3)'!$A$2:$V$80,22)</f>
        <v>2</v>
      </c>
      <c r="DM77">
        <f t="shared" si="73"/>
        <v>3</v>
      </c>
      <c r="DN77">
        <f t="shared" si="101"/>
        <v>2</v>
      </c>
      <c r="DO77" s="139">
        <f>VLOOKUP($A77,'FuturesInfo (3)'!$A$2:$O$80,15)*DN77</f>
        <v>82700</v>
      </c>
      <c r="DP77" s="200">
        <f t="shared" si="74"/>
        <v>783.41025018228993</v>
      </c>
      <c r="DQ77" s="200">
        <f t="shared" si="102"/>
        <v>783.41025018228993</v>
      </c>
      <c r="DS77">
        <f t="shared" si="75"/>
        <v>-1</v>
      </c>
      <c r="DT77">
        <v>1</v>
      </c>
      <c r="DU77">
        <v>-1</v>
      </c>
      <c r="DV77">
        <v>1</v>
      </c>
      <c r="DW77">
        <f t="shared" si="121"/>
        <v>1</v>
      </c>
      <c r="DX77">
        <f t="shared" si="76"/>
        <v>0</v>
      </c>
      <c r="DY77" s="1">
        <v>2.2805296714100001E-2</v>
      </c>
      <c r="DZ77" s="2">
        <v>10</v>
      </c>
      <c r="EA77">
        <v>60</v>
      </c>
      <c r="EB77" t="str">
        <f t="shared" si="77"/>
        <v>TRUE</v>
      </c>
      <c r="EC77">
        <f>VLOOKUP($A77,'FuturesInfo (3)'!$A$2:$V$80,22)</f>
        <v>2</v>
      </c>
      <c r="ED77" s="96">
        <v>0</v>
      </c>
      <c r="EE77">
        <f t="shared" si="103"/>
        <v>2</v>
      </c>
      <c r="EF77" s="139">
        <f>VLOOKUP($A77,'FuturesInfo (3)'!$A$2:$O$80,15)*EE77</f>
        <v>82700</v>
      </c>
      <c r="EG77" s="200">
        <f t="shared" si="78"/>
        <v>1885.99803825607</v>
      </c>
      <c r="EH77" s="200">
        <f t="shared" si="104"/>
        <v>-1885.99803825607</v>
      </c>
      <c r="EJ77">
        <f t="shared" si="150"/>
        <v>1</v>
      </c>
      <c r="EK77">
        <v>1</v>
      </c>
      <c r="EL77" s="218">
        <v>-1</v>
      </c>
      <c r="EM77">
        <f t="shared" si="105"/>
        <v>1</v>
      </c>
      <c r="EN77">
        <v>-1</v>
      </c>
      <c r="EO77">
        <f t="shared" si="122"/>
        <v>0</v>
      </c>
      <c r="EP77">
        <f t="shared" si="106"/>
        <v>1</v>
      </c>
      <c r="EQ77">
        <f t="shared" si="151"/>
        <v>0</v>
      </c>
      <c r="ER77" s="1">
        <v>-8.6310237353199992E-3</v>
      </c>
      <c r="ES77" s="2">
        <v>10</v>
      </c>
      <c r="ET77">
        <v>60</v>
      </c>
      <c r="EU77" t="str">
        <f t="shared" si="81"/>
        <v>TRUE</v>
      </c>
      <c r="EV77">
        <f>VLOOKUP($A77,'FuturesInfo (3)'!$A$2:$V$80,22)</f>
        <v>2</v>
      </c>
      <c r="EW77" s="96">
        <v>0</v>
      </c>
      <c r="EX77">
        <f t="shared" si="107"/>
        <v>2</v>
      </c>
      <c r="EY77" s="139">
        <f>VLOOKUP($A77,'FuturesInfo (3)'!$A$2:$O$80,15)*EX77</f>
        <v>82700</v>
      </c>
      <c r="EZ77" s="200">
        <f t="shared" si="82"/>
        <v>-713.78566291096388</v>
      </c>
      <c r="FA77" s="200">
        <f t="shared" si="108"/>
        <v>713.78566291096388</v>
      </c>
      <c r="FB77" s="200">
        <f t="shared" si="152"/>
        <v>-713.78566291096388</v>
      </c>
      <c r="FD77">
        <f t="shared" si="84"/>
        <v>-1</v>
      </c>
      <c r="FE77">
        <v>1</v>
      </c>
      <c r="FF77" s="218">
        <v>-1</v>
      </c>
      <c r="FG77">
        <f t="shared" si="125"/>
        <v>-1</v>
      </c>
      <c r="FH77">
        <v>1</v>
      </c>
      <c r="FI77">
        <f t="shared" si="123"/>
        <v>1</v>
      </c>
      <c r="FJ77">
        <f t="shared" si="110"/>
        <v>0</v>
      </c>
      <c r="FK77">
        <f t="shared" si="85"/>
        <v>0</v>
      </c>
      <c r="FL77" s="1">
        <v>1.20918984281E-3</v>
      </c>
      <c r="FM77" s="2">
        <v>10</v>
      </c>
      <c r="FN77">
        <v>60</v>
      </c>
      <c r="FO77" t="str">
        <f t="shared" si="86"/>
        <v>TRUE</v>
      </c>
      <c r="FP77">
        <f>VLOOKUP($A77,'FuturesInfo (3)'!$A$2:$V$80,22)</f>
        <v>2</v>
      </c>
      <c r="FQ77" s="96">
        <v>0</v>
      </c>
      <c r="FR77">
        <f t="shared" si="111"/>
        <v>2</v>
      </c>
      <c r="FS77" s="139">
        <f>VLOOKUP($A77,'FuturesInfo (3)'!$A$2:$O$80,15)*FR77</f>
        <v>82700</v>
      </c>
      <c r="FT77" s="200">
        <f t="shared" si="87"/>
        <v>100.000000000387</v>
      </c>
      <c r="FU77" s="200">
        <f t="shared" si="112"/>
        <v>-100.000000000387</v>
      </c>
      <c r="FV77" s="200">
        <f t="shared" si="88"/>
        <v>-100.000000000387</v>
      </c>
      <c r="FX77">
        <f t="shared" si="89"/>
        <v>1</v>
      </c>
      <c r="FZ77" s="218">
        <v>-1</v>
      </c>
      <c r="GA77">
        <f t="shared" si="126"/>
        <v>-1</v>
      </c>
      <c r="GC77">
        <f t="shared" si="124"/>
        <v>1</v>
      </c>
      <c r="GD77">
        <f t="shared" si="114"/>
        <v>0</v>
      </c>
      <c r="GE77">
        <f t="shared" si="90"/>
        <v>0</v>
      </c>
      <c r="GF77" s="1"/>
      <c r="GG77" s="2">
        <v>10</v>
      </c>
      <c r="GH77">
        <v>60</v>
      </c>
      <c r="GI77" t="str">
        <f t="shared" si="91"/>
        <v>FALSE</v>
      </c>
      <c r="GJ77">
        <f>VLOOKUP($A77,'FuturesInfo (3)'!$A$2:$V$80,22)</f>
        <v>2</v>
      </c>
      <c r="GK77" s="96">
        <v>0</v>
      </c>
      <c r="GL77">
        <f t="shared" si="115"/>
        <v>2</v>
      </c>
      <c r="GM77" s="139">
        <f>VLOOKUP($A77,'FuturesInfo (3)'!$A$2:$O$80,15)*GL77</f>
        <v>82700</v>
      </c>
      <c r="GN77" s="200">
        <f t="shared" si="92"/>
        <v>0</v>
      </c>
      <c r="GO77" s="200">
        <f t="shared" si="116"/>
        <v>0</v>
      </c>
      <c r="GP77" s="200">
        <f t="shared" si="93"/>
        <v>0</v>
      </c>
    </row>
    <row r="78" spans="1:19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4"/>
        <v>0</v>
      </c>
      <c r="BK78" s="1">
        <v>3.6638983878799999E-3</v>
      </c>
      <c r="BL78" s="2">
        <v>10</v>
      </c>
      <c r="BM78">
        <v>60</v>
      </c>
      <c r="BN78" t="str">
        <f t="shared" si="118"/>
        <v>TRUE</v>
      </c>
      <c r="BO78">
        <f>VLOOKUP($A78,'FuturesInfo (3)'!$A$2:$V$80,22)</f>
        <v>2</v>
      </c>
      <c r="BP78">
        <f t="shared" si="140"/>
        <v>2</v>
      </c>
      <c r="BQ78" s="139">
        <f>VLOOKUP($A78,'FuturesInfo (3)'!$A$2:$O$80,15)*BP78</f>
        <v>167332.08200682353</v>
      </c>
      <c r="BR78" s="145">
        <f t="shared" si="95"/>
        <v>-613.08774550540465</v>
      </c>
      <c r="BT78">
        <f t="shared" si="96"/>
        <v>-1</v>
      </c>
      <c r="BU78">
        <v>1</v>
      </c>
      <c r="BV78">
        <v>-1</v>
      </c>
      <c r="BW78">
        <v>-1</v>
      </c>
      <c r="BX78">
        <f t="shared" ref="BX78:BX92" si="166">IF(BU78=BW78,1,0)</f>
        <v>0</v>
      </c>
      <c r="BY78">
        <f t="shared" ref="BY78:BY92" si="167">IF(BW78=BV78,1,0)</f>
        <v>1</v>
      </c>
      <c r="BZ78" s="188">
        <v>-9.0046239961099998E-3</v>
      </c>
      <c r="CA78" s="2">
        <v>10</v>
      </c>
      <c r="CB78">
        <v>60</v>
      </c>
      <c r="CC78" t="str">
        <f t="shared" ref="CC78:CC92" si="168">IF(BU78="","FALSE","TRUE")</f>
        <v>TRUE</v>
      </c>
      <c r="CD78">
        <f>VLOOKUP($A78,'FuturesInfo (3)'!$A$2:$V$80,22)</f>
        <v>2</v>
      </c>
      <c r="CE78">
        <f t="shared" ref="CE78:CF92" si="169">CD78</f>
        <v>2</v>
      </c>
      <c r="CF78">
        <f t="shared" si="169"/>
        <v>2</v>
      </c>
      <c r="CG78" s="139">
        <f>VLOOKUP($A78,'FuturesInfo (3)'!$A$2:$O$80,15)*CE78</f>
        <v>167332.08200682353</v>
      </c>
      <c r="CH78" s="145">
        <f t="shared" ref="CH78:CH92" si="170">IF(BX78=1,ABS(CG78*BZ78),-ABS(CG78*BZ78))</f>
        <v>-1506.7624809576896</v>
      </c>
      <c r="CI78" s="145">
        <f t="shared" si="97"/>
        <v>1506.7624809576896</v>
      </c>
      <c r="CK78">
        <f t="shared" ref="CK78:CK92" si="171">BU78</f>
        <v>1</v>
      </c>
      <c r="CL78">
        <v>-1</v>
      </c>
      <c r="CM78">
        <v>-1</v>
      </c>
      <c r="CN78">
        <v>1</v>
      </c>
      <c r="CO78">
        <f t="shared" si="119"/>
        <v>0</v>
      </c>
      <c r="CP78">
        <f t="shared" ref="CP78:CP92" si="172">IF(CN78=CM78,1,0)</f>
        <v>0</v>
      </c>
      <c r="CQ78" s="1">
        <v>4.0520628683700004E-3</v>
      </c>
      <c r="CR78" s="2">
        <v>10</v>
      </c>
      <c r="CS78">
        <v>60</v>
      </c>
      <c r="CT78" t="str">
        <f t="shared" ref="CT78:CT92" si="173">IF(CL78="","FALSE","TRUE")</f>
        <v>TRUE</v>
      </c>
      <c r="CU78">
        <f>VLOOKUP($A78,'FuturesInfo (3)'!$A$2:$V$80,22)</f>
        <v>2</v>
      </c>
      <c r="CV78">
        <f t="shared" ref="CV78:CV92" si="174">ROUND(IF(CL78=CM78,CU78*(1+$CV$95),CU78*(1-$CV$95)),0)</f>
        <v>3</v>
      </c>
      <c r="CW78">
        <f t="shared" si="98"/>
        <v>2</v>
      </c>
      <c r="CX78" s="139">
        <f>VLOOKUP($A78,'FuturesInfo (3)'!$A$2:$O$80,15)*CW78</f>
        <v>167332.08200682353</v>
      </c>
      <c r="CY78" s="200">
        <f t="shared" ref="CY78:CY92" si="175">IF(CO78=1,ABS(CX78*CQ78),-ABS(CX78*CQ78))</f>
        <v>-678.04011618689356</v>
      </c>
      <c r="CZ78" s="200">
        <f t="shared" si="100"/>
        <v>-678.04011618689356</v>
      </c>
      <c r="DB78">
        <f t="shared" ref="DB78:DB92" si="176">CL78</f>
        <v>-1</v>
      </c>
      <c r="DC78">
        <v>-1</v>
      </c>
      <c r="DD78">
        <v>-1</v>
      </c>
      <c r="DE78">
        <v>1</v>
      </c>
      <c r="DF78">
        <f t="shared" si="120"/>
        <v>0</v>
      </c>
      <c r="DG78">
        <f t="shared" ref="DG78:DG92" si="177">IF(DE78=DD78,1,0)</f>
        <v>0</v>
      </c>
      <c r="DH78" s="1">
        <v>3.1796502384699998E-3</v>
      </c>
      <c r="DI78" s="2">
        <v>10</v>
      </c>
      <c r="DJ78">
        <v>60</v>
      </c>
      <c r="DK78" t="str">
        <f t="shared" ref="DK78:DK92" si="178">IF(DC78="","FALSE","TRUE")</f>
        <v>TRUE</v>
      </c>
      <c r="DL78">
        <f>VLOOKUP($A78,'FuturesInfo (3)'!$A$2:$V$80,22)</f>
        <v>2</v>
      </c>
      <c r="DM78">
        <f t="shared" ref="DM78:DM92" si="179">ROUND(IF(DC78=DD78,DL78*(1+$CV$95),DL78*(1-$CV$95)),0)</f>
        <v>3</v>
      </c>
      <c r="DN78">
        <f t="shared" si="101"/>
        <v>2</v>
      </c>
      <c r="DO78" s="139">
        <f>VLOOKUP($A78,'FuturesInfo (3)'!$A$2:$O$80,15)*DN78</f>
        <v>167332.08200682353</v>
      </c>
      <c r="DP78" s="200">
        <f t="shared" ref="DP78:DP92" si="180">IF(DF78=1,ABS(DO78*DH78),-ABS(DO78*DH78))</f>
        <v>-532.057494456678</v>
      </c>
      <c r="DQ78" s="200">
        <f t="shared" si="102"/>
        <v>-532.057494456678</v>
      </c>
      <c r="DS78">
        <f t="shared" ref="DS78:DS92" si="181">DC78</f>
        <v>-1</v>
      </c>
      <c r="DT78">
        <v>-1</v>
      </c>
      <c r="DU78">
        <v>-1</v>
      </c>
      <c r="DV78">
        <v>-1</v>
      </c>
      <c r="DW78">
        <f t="shared" si="121"/>
        <v>1</v>
      </c>
      <c r="DX78">
        <f t="shared" ref="DX78:DX92" si="182">IF(DV78=DU78,1,0)</f>
        <v>1</v>
      </c>
      <c r="DY78" s="1">
        <v>-9.1429964647100001E-3</v>
      </c>
      <c r="DZ78" s="2">
        <v>10</v>
      </c>
      <c r="EA78">
        <v>60</v>
      </c>
      <c r="EB78" t="str">
        <f t="shared" ref="EB78:EB92" si="183">IF(DT78="","FALSE","TRUE")</f>
        <v>TRUE</v>
      </c>
      <c r="EC78">
        <f>VLOOKUP($A78,'FuturesInfo (3)'!$A$2:$V$80,22)</f>
        <v>2</v>
      </c>
      <c r="ED78" s="96">
        <v>0</v>
      </c>
      <c r="EE78">
        <f t="shared" si="103"/>
        <v>2</v>
      </c>
      <c r="EF78" s="139">
        <f>VLOOKUP($A78,'FuturesInfo (3)'!$A$2:$O$80,15)*EE78</f>
        <v>167332.08200682353</v>
      </c>
      <c r="EG78" s="200">
        <f t="shared" ref="EG78:EG92" si="184">IF(DW78=1,ABS(EF78*DY78),-ABS(EF78*DY78))</f>
        <v>1529.9166342209514</v>
      </c>
      <c r="EH78" s="200">
        <f t="shared" si="104"/>
        <v>1529.9166342209514</v>
      </c>
      <c r="EJ78">
        <f t="shared" ref="EJ78:EJ92" si="185">DT78</f>
        <v>-1</v>
      </c>
      <c r="EK78">
        <v>-1</v>
      </c>
      <c r="EL78" s="218">
        <v>-1</v>
      </c>
      <c r="EM78">
        <f t="shared" si="105"/>
        <v>-1</v>
      </c>
      <c r="EN78">
        <v>-1</v>
      </c>
      <c r="EO78">
        <f t="shared" si="122"/>
        <v>1</v>
      </c>
      <c r="EP78">
        <f t="shared" si="106"/>
        <v>1</v>
      </c>
      <c r="EQ78">
        <f t="shared" ref="EQ78:EQ92" si="186">IF(EN78=EM78,1,0)</f>
        <v>1</v>
      </c>
      <c r="ER78" s="1">
        <v>-7.3818897637800002E-3</v>
      </c>
      <c r="ES78" s="2">
        <v>10</v>
      </c>
      <c r="ET78">
        <v>60</v>
      </c>
      <c r="EU78" t="str">
        <f t="shared" ref="EU78:EU92" si="187">IF(EK78="","FALSE","TRUE")</f>
        <v>TRUE</v>
      </c>
      <c r="EV78">
        <f>VLOOKUP($A78,'FuturesInfo (3)'!$A$2:$V$80,22)</f>
        <v>2</v>
      </c>
      <c r="EW78" s="96">
        <v>0</v>
      </c>
      <c r="EX78">
        <f t="shared" si="107"/>
        <v>2</v>
      </c>
      <c r="EY78" s="139">
        <f>VLOOKUP($A78,'FuturesInfo (3)'!$A$2:$O$80,15)*EX78</f>
        <v>167332.08200682353</v>
      </c>
      <c r="EZ78" s="200">
        <f t="shared" ref="EZ78:EZ92" si="188">IF(EO78=1,ABS(EY78*ER78),-ABS(EY78*ER78))</f>
        <v>1235.2269833181663</v>
      </c>
      <c r="FA78" s="200">
        <f t="shared" si="108"/>
        <v>1235.2269833181663</v>
      </c>
      <c r="FB78" s="200">
        <f t="shared" si="152"/>
        <v>1235.2269833181663</v>
      </c>
      <c r="FD78">
        <f t="shared" ref="FD78:FD92" si="189">EN78</f>
        <v>-1</v>
      </c>
      <c r="FE78">
        <v>-1</v>
      </c>
      <c r="FF78" s="218">
        <v>-1</v>
      </c>
      <c r="FG78">
        <f t="shared" si="125"/>
        <v>-1</v>
      </c>
      <c r="FH78">
        <v>-1</v>
      </c>
      <c r="FI78">
        <f t="shared" si="123"/>
        <v>1</v>
      </c>
      <c r="FJ78">
        <f t="shared" si="110"/>
        <v>1</v>
      </c>
      <c r="FK78">
        <f t="shared" ref="FK78:FK92" si="190">IF(FH78=FG78,1,0)</f>
        <v>1</v>
      </c>
      <c r="FL78" s="1">
        <v>-1.8344075359400001E-2</v>
      </c>
      <c r="FM78" s="2">
        <v>10</v>
      </c>
      <c r="FN78">
        <v>60</v>
      </c>
      <c r="FO78" t="str">
        <f t="shared" ref="FO78:FO92" si="191">IF(FE78="","FALSE","TRUE")</f>
        <v>TRUE</v>
      </c>
      <c r="FP78">
        <f>VLOOKUP($A78,'FuturesInfo (3)'!$A$2:$V$80,22)</f>
        <v>2</v>
      </c>
      <c r="FQ78" s="96">
        <v>0</v>
      </c>
      <c r="FR78">
        <f t="shared" si="111"/>
        <v>2</v>
      </c>
      <c r="FS78" s="139">
        <f>VLOOKUP($A78,'FuturesInfo (3)'!$A$2:$O$80,15)*FR78</f>
        <v>167332.08200682353</v>
      </c>
      <c r="FT78" s="200">
        <f t="shared" ref="FT78:FT92" si="192">IF(FI78=1,ABS(FS78*FL78),-ABS(FS78*FL78))</f>
        <v>3069.5523223784717</v>
      </c>
      <c r="FU78" s="200">
        <f t="shared" si="112"/>
        <v>3069.5523223784717</v>
      </c>
      <c r="FV78" s="200">
        <f t="shared" ref="FV78:FV92" si="193">IF(FK78=1,ABS(FS78*FL78),-ABS(FS78*FL78))</f>
        <v>3069.5523223784717</v>
      </c>
      <c r="FX78">
        <f t="shared" ref="FX78:FX92" si="194">FH78</f>
        <v>-1</v>
      </c>
      <c r="FZ78" s="218">
        <v>-1</v>
      </c>
      <c r="GA78">
        <f t="shared" si="126"/>
        <v>-1</v>
      </c>
      <c r="GC78">
        <f t="shared" si="124"/>
        <v>1</v>
      </c>
      <c r="GD78">
        <f t="shared" si="114"/>
        <v>0</v>
      </c>
      <c r="GE78">
        <f t="shared" ref="GE78:GE92" si="195">IF(GB78=GA78,1,0)</f>
        <v>0</v>
      </c>
      <c r="GF78" s="1"/>
      <c r="GG78" s="2">
        <v>10</v>
      </c>
      <c r="GH78">
        <v>60</v>
      </c>
      <c r="GI78" t="str">
        <f t="shared" ref="GI78:GI92" si="196">IF(FY78="","FALSE","TRUE")</f>
        <v>FALSE</v>
      </c>
      <c r="GJ78">
        <f>VLOOKUP($A78,'FuturesInfo (3)'!$A$2:$V$80,22)</f>
        <v>2</v>
      </c>
      <c r="GK78" s="96">
        <v>0</v>
      </c>
      <c r="GL78">
        <f t="shared" si="115"/>
        <v>2</v>
      </c>
      <c r="GM78" s="139">
        <f>VLOOKUP($A78,'FuturesInfo (3)'!$A$2:$O$80,15)*GL78</f>
        <v>167332.08200682353</v>
      </c>
      <c r="GN78" s="200">
        <f t="shared" ref="GN78:GN92" si="197">IF(GC78=1,ABS(GM78*GF78),-ABS(GM78*GF78))</f>
        <v>0</v>
      </c>
      <c r="GO78" s="200">
        <f t="shared" si="116"/>
        <v>0</v>
      </c>
      <c r="GP78" s="200">
        <f t="shared" ref="GP78:GP92" si="198">IF(GE78=1,ABS(GM78*GF78),-ABS(GM78*GF78))</f>
        <v>0</v>
      </c>
    </row>
    <row r="79" spans="1:19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199">IF(BH79=BI79,1,0)</f>
        <v>0</v>
      </c>
      <c r="BK79" s="1">
        <v>2.4201355275899998E-3</v>
      </c>
      <c r="BL79" s="2">
        <v>10</v>
      </c>
      <c r="BM79">
        <v>60</v>
      </c>
      <c r="BN79" t="str">
        <f t="shared" si="118"/>
        <v>TRUE</v>
      </c>
      <c r="BO79">
        <f>VLOOKUP($A79,'FuturesInfo (3)'!$A$2:$V$80,22)</f>
        <v>4</v>
      </c>
      <c r="BP79">
        <f t="shared" si="140"/>
        <v>4</v>
      </c>
      <c r="BQ79" s="139">
        <f>VLOOKUP($A79,'FuturesInfo (3)'!$A$2:$O$80,15)*BP79</f>
        <v>186999.99999999997</v>
      </c>
      <c r="BR79" s="145">
        <f t="shared" ref="BR79:BR92" si="200">IF(BJ79=1,ABS(BQ79*BK79),-ABS(BQ79*BK79))</f>
        <v>-452.56534365932987</v>
      </c>
      <c r="BT79">
        <f t="shared" ref="BT79:BT92" si="201">BH79</f>
        <v>-1</v>
      </c>
      <c r="BU79">
        <v>-1</v>
      </c>
      <c r="BV79">
        <v>-1</v>
      </c>
      <c r="BW79">
        <v>1</v>
      </c>
      <c r="BX79">
        <f t="shared" si="166"/>
        <v>0</v>
      </c>
      <c r="BY79">
        <f t="shared" si="167"/>
        <v>0</v>
      </c>
      <c r="BZ79" s="188">
        <v>5.6333494286199999E-3</v>
      </c>
      <c r="CA79" s="2">
        <v>10</v>
      </c>
      <c r="CB79">
        <v>60</v>
      </c>
      <c r="CC79" t="str">
        <f t="shared" si="168"/>
        <v>TRUE</v>
      </c>
      <c r="CD79">
        <f>VLOOKUP($A79,'FuturesInfo (3)'!$A$2:$V$80,22)</f>
        <v>4</v>
      </c>
      <c r="CE79">
        <f t="shared" si="169"/>
        <v>4</v>
      </c>
      <c r="CF79">
        <f t="shared" si="169"/>
        <v>4</v>
      </c>
      <c r="CG79" s="139">
        <f>VLOOKUP($A79,'FuturesInfo (3)'!$A$2:$O$80,15)*CE79</f>
        <v>186999.99999999997</v>
      </c>
      <c r="CH79" s="145">
        <f t="shared" si="170"/>
        <v>-1053.4363431519398</v>
      </c>
      <c r="CI79" s="145">
        <f t="shared" ref="CI79:CI92" si="202">IF(BY79=1,ABS(CG79*BZ79),-ABS(CG79*BZ79))</f>
        <v>-1053.4363431519398</v>
      </c>
      <c r="CK79">
        <f t="shared" si="171"/>
        <v>-1</v>
      </c>
      <c r="CL79">
        <v>1</v>
      </c>
      <c r="CM79">
        <v>-1</v>
      </c>
      <c r="CN79">
        <v>1</v>
      </c>
      <c r="CO79">
        <f t="shared" ref="CO79:CO92" si="203">IF(CL79=CN79,1,0)</f>
        <v>1</v>
      </c>
      <c r="CP79">
        <f t="shared" si="172"/>
        <v>0</v>
      </c>
      <c r="CQ79" s="1">
        <v>6.7221510883500001E-3</v>
      </c>
      <c r="CR79" s="2">
        <v>10</v>
      </c>
      <c r="CS79">
        <v>60</v>
      </c>
      <c r="CT79" t="str">
        <f t="shared" si="173"/>
        <v>TRUE</v>
      </c>
      <c r="CU79">
        <f>VLOOKUP($A79,'FuturesInfo (3)'!$A$2:$V$80,22)</f>
        <v>4</v>
      </c>
      <c r="CV79">
        <f t="shared" si="174"/>
        <v>3</v>
      </c>
      <c r="CW79">
        <f t="shared" ref="CW79:CW92" si="204">CU79</f>
        <v>4</v>
      </c>
      <c r="CX79" s="139">
        <f>VLOOKUP($A79,'FuturesInfo (3)'!$A$2:$O$80,15)*CW79</f>
        <v>186999.99999999997</v>
      </c>
      <c r="CY79" s="200">
        <f t="shared" si="175"/>
        <v>1257.0422535214498</v>
      </c>
      <c r="CZ79" s="200">
        <f t="shared" ref="CZ79:CZ92" si="205">IF(CP79=1,ABS(CX79*CQ79),-ABS(CX79*CQ79))</f>
        <v>-1257.0422535214498</v>
      </c>
      <c r="DB79">
        <f t="shared" si="176"/>
        <v>1</v>
      </c>
      <c r="DC79">
        <v>1</v>
      </c>
      <c r="DD79">
        <v>-1</v>
      </c>
      <c r="DE79">
        <v>1</v>
      </c>
      <c r="DF79">
        <f t="shared" si="120"/>
        <v>1</v>
      </c>
      <c r="DG79">
        <f t="shared" si="177"/>
        <v>0</v>
      </c>
      <c r="DH79" s="1">
        <v>8.1081081081099994E-3</v>
      </c>
      <c r="DI79" s="2">
        <v>10</v>
      </c>
      <c r="DJ79">
        <v>60</v>
      </c>
      <c r="DK79" t="str">
        <f t="shared" si="178"/>
        <v>TRUE</v>
      </c>
      <c r="DL79">
        <f>VLOOKUP($A79,'FuturesInfo (3)'!$A$2:$V$80,22)</f>
        <v>4</v>
      </c>
      <c r="DM79">
        <f t="shared" si="179"/>
        <v>3</v>
      </c>
      <c r="DN79">
        <f t="shared" ref="DN79:DN92" si="206">DL79</f>
        <v>4</v>
      </c>
      <c r="DO79" s="139">
        <f>VLOOKUP($A79,'FuturesInfo (3)'!$A$2:$O$80,15)*DN79</f>
        <v>186999.99999999997</v>
      </c>
      <c r="DP79" s="200">
        <f t="shared" si="180"/>
        <v>1516.2162162165696</v>
      </c>
      <c r="DQ79" s="200">
        <f t="shared" ref="DQ79:DQ92" si="207">IF(DG79=1,ABS(DO79*DH79),-ABS(DO79*DH79))</f>
        <v>-1516.2162162165696</v>
      </c>
      <c r="DS79">
        <f t="shared" si="181"/>
        <v>1</v>
      </c>
      <c r="DT79">
        <v>1</v>
      </c>
      <c r="DU79">
        <v>-1</v>
      </c>
      <c r="DV79">
        <v>1</v>
      </c>
      <c r="DW79">
        <f t="shared" si="121"/>
        <v>1</v>
      </c>
      <c r="DX79">
        <f t="shared" si="182"/>
        <v>0</v>
      </c>
      <c r="DY79" s="1">
        <v>3.9425958050800002E-3</v>
      </c>
      <c r="DZ79" s="2">
        <v>10</v>
      </c>
      <c r="EA79">
        <v>60</v>
      </c>
      <c r="EB79" t="str">
        <f t="shared" si="183"/>
        <v>TRUE</v>
      </c>
      <c r="EC79">
        <f>VLOOKUP($A79,'FuturesInfo (3)'!$A$2:$V$80,22)</f>
        <v>4</v>
      </c>
      <c r="ED79" s="96">
        <v>0</v>
      </c>
      <c r="EE79">
        <f t="shared" ref="EE79:EE92" si="208">EC79</f>
        <v>4</v>
      </c>
      <c r="EF79" s="139">
        <f>VLOOKUP($A79,'FuturesInfo (3)'!$A$2:$O$80,15)*EE79</f>
        <v>186999.99999999997</v>
      </c>
      <c r="EG79" s="200">
        <f t="shared" si="184"/>
        <v>737.26541554995993</v>
      </c>
      <c r="EH79" s="200">
        <f t="shared" ref="EH79:EH92" si="209">IF(DX79=1,ABS(EF79*DY79),-ABS(EF79*DY79))</f>
        <v>-737.26541554995993</v>
      </c>
      <c r="EJ79">
        <f t="shared" si="185"/>
        <v>1</v>
      </c>
      <c r="EK79">
        <v>1</v>
      </c>
      <c r="EL79" s="218">
        <v>-1</v>
      </c>
      <c r="EM79">
        <f t="shared" ref="EM79:EM92" si="210">IF(VLOOKUP($C79,EJ$2:EK$9,2)="normal",EL79,-EL79)</f>
        <v>-1</v>
      </c>
      <c r="EN79">
        <v>-1</v>
      </c>
      <c r="EO79">
        <f t="shared" si="122"/>
        <v>0</v>
      </c>
      <c r="EP79">
        <f t="shared" ref="EP79:EP92" si="211">IF(EN79=EL79,1,0)</f>
        <v>1</v>
      </c>
      <c r="EQ79">
        <f t="shared" si="186"/>
        <v>1</v>
      </c>
      <c r="ER79" s="1">
        <v>-1.2566760917399999E-3</v>
      </c>
      <c r="ES79" s="2">
        <v>10</v>
      </c>
      <c r="ET79">
        <v>60</v>
      </c>
      <c r="EU79" t="str">
        <f t="shared" si="187"/>
        <v>TRUE</v>
      </c>
      <c r="EV79">
        <f>VLOOKUP($A79,'FuturesInfo (3)'!$A$2:$V$80,22)</f>
        <v>4</v>
      </c>
      <c r="EW79" s="96">
        <v>0</v>
      </c>
      <c r="EX79">
        <f t="shared" ref="EX79:EX92" si="212">EV79</f>
        <v>4</v>
      </c>
      <c r="EY79" s="139">
        <f>VLOOKUP($A79,'FuturesInfo (3)'!$A$2:$O$80,15)*EX79</f>
        <v>186999.99999999997</v>
      </c>
      <c r="EZ79" s="200">
        <f t="shared" si="188"/>
        <v>-234.99842915537994</v>
      </c>
      <c r="FA79" s="200">
        <f t="shared" ref="FA79:FA92" si="213">IF(EP79=1,ABS(EY79*ER79),-ABS(EY79*ER79))</f>
        <v>234.99842915537994</v>
      </c>
      <c r="FB79" s="200">
        <f t="shared" ref="FB79:FB92" si="214">IF(EQ79=1,ABS(EY79*ER79),-ABS(EY79*ER79))</f>
        <v>234.99842915537994</v>
      </c>
      <c r="FD79">
        <f t="shared" si="189"/>
        <v>-1</v>
      </c>
      <c r="FE79">
        <v>1</v>
      </c>
      <c r="FF79" s="218">
        <v>-1</v>
      </c>
      <c r="FG79">
        <f t="shared" si="125"/>
        <v>-1</v>
      </c>
      <c r="FH79">
        <v>-1</v>
      </c>
      <c r="FI79">
        <f t="shared" si="123"/>
        <v>0</v>
      </c>
      <c r="FJ79">
        <f t="shared" ref="FJ79:FJ92" si="215">IF(FH79=FF79,1,0)</f>
        <v>1</v>
      </c>
      <c r="FK79">
        <f t="shared" si="190"/>
        <v>1</v>
      </c>
      <c r="FL79" s="1">
        <v>-1.6986473733900002E-2</v>
      </c>
      <c r="FM79" s="2">
        <v>10</v>
      </c>
      <c r="FN79">
        <v>60</v>
      </c>
      <c r="FO79" t="str">
        <f t="shared" si="191"/>
        <v>TRUE</v>
      </c>
      <c r="FP79">
        <f>VLOOKUP($A79,'FuturesInfo (3)'!$A$2:$V$80,22)</f>
        <v>4</v>
      </c>
      <c r="FQ79" s="96">
        <v>0</v>
      </c>
      <c r="FR79">
        <f t="shared" ref="FR79:FR92" si="216">FP79</f>
        <v>4</v>
      </c>
      <c r="FS79" s="139">
        <f>VLOOKUP($A79,'FuturesInfo (3)'!$A$2:$O$80,15)*FR79</f>
        <v>186999.99999999997</v>
      </c>
      <c r="FT79" s="200">
        <f t="shared" si="192"/>
        <v>-3176.4705882393</v>
      </c>
      <c r="FU79" s="200">
        <f t="shared" ref="FU79:FU92" si="217">IF(FJ79=1,ABS(FS79*FL79),-ABS(FS79*FL79))</f>
        <v>3176.4705882393</v>
      </c>
      <c r="FV79" s="200">
        <f t="shared" si="193"/>
        <v>3176.4705882393</v>
      </c>
      <c r="FX79">
        <f t="shared" si="194"/>
        <v>-1</v>
      </c>
      <c r="FZ79" s="218">
        <v>-1</v>
      </c>
      <c r="GA79">
        <f t="shared" si="126"/>
        <v>-1</v>
      </c>
      <c r="GC79">
        <f t="shared" si="124"/>
        <v>1</v>
      </c>
      <c r="GD79">
        <f t="shared" ref="GD79:GD92" si="218">IF(GB79=FZ79,1,0)</f>
        <v>0</v>
      </c>
      <c r="GE79">
        <f t="shared" si="195"/>
        <v>0</v>
      </c>
      <c r="GF79" s="1"/>
      <c r="GG79" s="2">
        <v>10</v>
      </c>
      <c r="GH79">
        <v>60</v>
      </c>
      <c r="GI79" t="str">
        <f t="shared" si="196"/>
        <v>FALSE</v>
      </c>
      <c r="GJ79">
        <f>VLOOKUP($A79,'FuturesInfo (3)'!$A$2:$V$80,22)</f>
        <v>4</v>
      </c>
      <c r="GK79" s="96">
        <v>0</v>
      </c>
      <c r="GL79">
        <f t="shared" ref="GL79:GL92" si="219">GJ79</f>
        <v>4</v>
      </c>
      <c r="GM79" s="139">
        <f>VLOOKUP($A79,'FuturesInfo (3)'!$A$2:$O$80,15)*GL79</f>
        <v>186999.99999999997</v>
      </c>
      <c r="GN79" s="200">
        <f t="shared" si="197"/>
        <v>0</v>
      </c>
      <c r="GO79" s="200">
        <f t="shared" ref="GO79:GO92" si="220">IF(GD79=1,ABS(GM79*GF79),-ABS(GM79*GF79))</f>
        <v>0</v>
      </c>
      <c r="GP79" s="200">
        <f t="shared" si="198"/>
        <v>0</v>
      </c>
    </row>
    <row r="80" spans="1:19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1">-AX80+BH80</f>
        <v>0</v>
      </c>
      <c r="BH80">
        <v>1</v>
      </c>
      <c r="BI80">
        <v>-1</v>
      </c>
      <c r="BJ80">
        <f t="shared" si="199"/>
        <v>0</v>
      </c>
      <c r="BK80" s="1">
        <v>-9.5328884652100005E-4</v>
      </c>
      <c r="BL80" s="2">
        <v>10</v>
      </c>
      <c r="BM80">
        <v>60</v>
      </c>
      <c r="BN80" t="str">
        <f t="shared" ref="BN80:BN92" si="222">IF(BH80="","FALSE","TRUE")</f>
        <v>TRUE</v>
      </c>
      <c r="BO80">
        <f>VLOOKUP($A80,'FuturesInfo (3)'!$A$2:$V$80,22)</f>
        <v>5</v>
      </c>
      <c r="BP80">
        <f t="shared" si="140"/>
        <v>5</v>
      </c>
      <c r="BQ80" s="139">
        <f>VLOOKUP($A80,'FuturesInfo (3)'!$A$2:$O$80,15)*BP80</f>
        <v>160550.00000000003</v>
      </c>
      <c r="BR80" s="145">
        <f t="shared" si="200"/>
        <v>-153.05052430894659</v>
      </c>
      <c r="BT80">
        <f t="shared" si="201"/>
        <v>1</v>
      </c>
      <c r="BU80">
        <v>1</v>
      </c>
      <c r="BV80">
        <v>1</v>
      </c>
      <c r="BW80">
        <v>1</v>
      </c>
      <c r="BX80">
        <f t="shared" si="166"/>
        <v>1</v>
      </c>
      <c r="BY80">
        <f t="shared" si="167"/>
        <v>1</v>
      </c>
      <c r="BZ80" s="188">
        <v>5.0890585241700004E-3</v>
      </c>
      <c r="CA80" s="2">
        <v>10</v>
      </c>
      <c r="CB80">
        <v>60</v>
      </c>
      <c r="CC80" t="str">
        <f t="shared" si="168"/>
        <v>TRUE</v>
      </c>
      <c r="CD80">
        <f>VLOOKUP($A80,'FuturesInfo (3)'!$A$2:$V$80,22)</f>
        <v>5</v>
      </c>
      <c r="CE80">
        <f t="shared" si="169"/>
        <v>5</v>
      </c>
      <c r="CF80">
        <f t="shared" si="169"/>
        <v>5</v>
      </c>
      <c r="CG80" s="139">
        <f>VLOOKUP($A80,'FuturesInfo (3)'!$A$2:$O$80,15)*CE80</f>
        <v>160550.00000000003</v>
      </c>
      <c r="CH80" s="145">
        <f t="shared" si="170"/>
        <v>817.04834605549377</v>
      </c>
      <c r="CI80" s="145">
        <f t="shared" si="202"/>
        <v>817.04834605549377</v>
      </c>
      <c r="CK80">
        <f t="shared" si="171"/>
        <v>1</v>
      </c>
      <c r="CL80">
        <v>1</v>
      </c>
      <c r="CM80">
        <v>1</v>
      </c>
      <c r="CN80">
        <v>-1</v>
      </c>
      <c r="CO80">
        <f t="shared" si="203"/>
        <v>0</v>
      </c>
      <c r="CP80">
        <f t="shared" si="172"/>
        <v>0</v>
      </c>
      <c r="CQ80" s="1">
        <v>-1.89873417722E-3</v>
      </c>
      <c r="CR80" s="2">
        <v>20</v>
      </c>
      <c r="CS80">
        <v>60</v>
      </c>
      <c r="CT80" t="str">
        <f t="shared" si="173"/>
        <v>TRUE</v>
      </c>
      <c r="CU80">
        <f>VLOOKUP($A80,'FuturesInfo (3)'!$A$2:$V$80,22)</f>
        <v>5</v>
      </c>
      <c r="CV80">
        <f t="shared" si="174"/>
        <v>6</v>
      </c>
      <c r="CW80">
        <f t="shared" si="204"/>
        <v>5</v>
      </c>
      <c r="CX80" s="139">
        <f>VLOOKUP($A80,'FuturesInfo (3)'!$A$2:$O$80,15)*CW80</f>
        <v>160550.00000000003</v>
      </c>
      <c r="CY80" s="200">
        <f t="shared" si="175"/>
        <v>-304.84177215267107</v>
      </c>
      <c r="CZ80" s="200">
        <f t="shared" si="205"/>
        <v>-304.84177215267107</v>
      </c>
      <c r="DB80">
        <f t="shared" si="176"/>
        <v>1</v>
      </c>
      <c r="DC80">
        <v>1</v>
      </c>
      <c r="DD80">
        <v>-1</v>
      </c>
      <c r="DE80">
        <v>1</v>
      </c>
      <c r="DF80">
        <f t="shared" si="120"/>
        <v>1</v>
      </c>
      <c r="DG80">
        <f t="shared" si="177"/>
        <v>0</v>
      </c>
      <c r="DH80" s="1">
        <v>1.2682308180100001E-2</v>
      </c>
      <c r="DI80" s="2">
        <v>20</v>
      </c>
      <c r="DJ80">
        <v>60</v>
      </c>
      <c r="DK80" t="str">
        <f t="shared" si="178"/>
        <v>TRUE</v>
      </c>
      <c r="DL80">
        <f>VLOOKUP($A80,'FuturesInfo (3)'!$A$2:$V$80,22)</f>
        <v>5</v>
      </c>
      <c r="DM80">
        <f t="shared" si="179"/>
        <v>4</v>
      </c>
      <c r="DN80">
        <f t="shared" si="206"/>
        <v>5</v>
      </c>
      <c r="DO80" s="139">
        <f>VLOOKUP($A80,'FuturesInfo (3)'!$A$2:$O$80,15)*DN80</f>
        <v>160550.00000000003</v>
      </c>
      <c r="DP80" s="200">
        <f t="shared" si="180"/>
        <v>2036.1445783150555</v>
      </c>
      <c r="DQ80" s="200">
        <f t="shared" si="207"/>
        <v>-2036.1445783150555</v>
      </c>
      <c r="DS80">
        <f t="shared" si="181"/>
        <v>1</v>
      </c>
      <c r="DT80">
        <v>1</v>
      </c>
      <c r="DU80">
        <v>-1</v>
      </c>
      <c r="DV80">
        <v>1</v>
      </c>
      <c r="DW80">
        <f t="shared" si="121"/>
        <v>1</v>
      </c>
      <c r="DX80">
        <f t="shared" si="182"/>
        <v>0</v>
      </c>
      <c r="DY80" s="1">
        <v>5.3224796493399999E-3</v>
      </c>
      <c r="DZ80" s="2">
        <v>20</v>
      </c>
      <c r="EA80">
        <v>60</v>
      </c>
      <c r="EB80" t="str">
        <f t="shared" si="183"/>
        <v>TRUE</v>
      </c>
      <c r="EC80">
        <f>VLOOKUP($A80,'FuturesInfo (3)'!$A$2:$V$80,22)</f>
        <v>5</v>
      </c>
      <c r="ED80" s="96">
        <v>0</v>
      </c>
      <c r="EE80">
        <f t="shared" si="208"/>
        <v>5</v>
      </c>
      <c r="EF80" s="139">
        <f>VLOOKUP($A80,'FuturesInfo (3)'!$A$2:$O$80,15)*EE80</f>
        <v>160550.00000000003</v>
      </c>
      <c r="EG80" s="200">
        <f t="shared" si="184"/>
        <v>854.5241077015371</v>
      </c>
      <c r="EH80" s="200">
        <f t="shared" si="209"/>
        <v>-854.5241077015371</v>
      </c>
      <c r="EJ80">
        <f t="shared" si="185"/>
        <v>1</v>
      </c>
      <c r="EK80">
        <v>1</v>
      </c>
      <c r="EL80" s="218">
        <v>-1</v>
      </c>
      <c r="EM80">
        <f t="shared" si="210"/>
        <v>-1</v>
      </c>
      <c r="EN80">
        <v>0</v>
      </c>
      <c r="EO80">
        <f t="shared" si="122"/>
        <v>0</v>
      </c>
      <c r="EP80">
        <f t="shared" si="211"/>
        <v>0</v>
      </c>
      <c r="EQ80">
        <f t="shared" si="186"/>
        <v>0</v>
      </c>
      <c r="ER80" s="1">
        <v>5.3224796493399999E-3</v>
      </c>
      <c r="ES80" s="2">
        <v>20</v>
      </c>
      <c r="ET80">
        <v>60</v>
      </c>
      <c r="EU80" t="str">
        <f t="shared" si="187"/>
        <v>TRUE</v>
      </c>
      <c r="EV80">
        <f>VLOOKUP($A80,'FuturesInfo (3)'!$A$2:$V$80,22)</f>
        <v>5</v>
      </c>
      <c r="EW80" s="96">
        <v>0</v>
      </c>
      <c r="EX80">
        <f t="shared" si="212"/>
        <v>5</v>
      </c>
      <c r="EY80" s="139">
        <f>VLOOKUP($A80,'FuturesInfo (3)'!$A$2:$O$80,15)*EX80</f>
        <v>160550.00000000003</v>
      </c>
      <c r="EZ80" s="200">
        <f t="shared" si="188"/>
        <v>-854.5241077015371</v>
      </c>
      <c r="FA80" s="200">
        <f t="shared" si="213"/>
        <v>-854.5241077015371</v>
      </c>
      <c r="FB80" s="200">
        <f t="shared" si="214"/>
        <v>-854.5241077015371</v>
      </c>
      <c r="FD80">
        <f t="shared" si="189"/>
        <v>0</v>
      </c>
      <c r="FE80">
        <v>1</v>
      </c>
      <c r="FF80" s="218">
        <v>-1</v>
      </c>
      <c r="FG80">
        <f t="shared" si="125"/>
        <v>-1</v>
      </c>
      <c r="FI80">
        <f t="shared" si="123"/>
        <v>0</v>
      </c>
      <c r="FJ80">
        <f t="shared" si="215"/>
        <v>0</v>
      </c>
      <c r="FK80">
        <f t="shared" si="190"/>
        <v>0</v>
      </c>
      <c r="FL80" s="1">
        <v>0</v>
      </c>
      <c r="FM80" s="2">
        <v>20</v>
      </c>
      <c r="FN80">
        <v>60</v>
      </c>
      <c r="FO80" t="str">
        <f t="shared" si="191"/>
        <v>TRUE</v>
      </c>
      <c r="FP80">
        <f>VLOOKUP($A80,'FuturesInfo (3)'!$A$2:$V$80,22)</f>
        <v>5</v>
      </c>
      <c r="FQ80" s="96">
        <v>0</v>
      </c>
      <c r="FR80">
        <f t="shared" si="216"/>
        <v>5</v>
      </c>
      <c r="FS80" s="139">
        <f>VLOOKUP($A80,'FuturesInfo (3)'!$A$2:$O$80,15)*FR80</f>
        <v>160550.00000000003</v>
      </c>
      <c r="FT80" s="200">
        <f t="shared" si="192"/>
        <v>0</v>
      </c>
      <c r="FU80" s="200">
        <f t="shared" si="217"/>
        <v>0</v>
      </c>
      <c r="FV80" s="200">
        <f t="shared" si="193"/>
        <v>0</v>
      </c>
      <c r="FX80">
        <f t="shared" si="194"/>
        <v>0</v>
      </c>
      <c r="FZ80" s="218">
        <v>-1</v>
      </c>
      <c r="GA80">
        <f t="shared" si="126"/>
        <v>-1</v>
      </c>
      <c r="GC80">
        <f t="shared" si="124"/>
        <v>1</v>
      </c>
      <c r="GD80">
        <f t="shared" si="218"/>
        <v>0</v>
      </c>
      <c r="GE80">
        <f t="shared" si="195"/>
        <v>0</v>
      </c>
      <c r="GF80" s="1"/>
      <c r="GG80" s="2">
        <v>20</v>
      </c>
      <c r="GH80">
        <v>60</v>
      </c>
      <c r="GI80" t="str">
        <f t="shared" si="196"/>
        <v>FALSE</v>
      </c>
      <c r="GJ80">
        <f>VLOOKUP($A80,'FuturesInfo (3)'!$A$2:$V$80,22)</f>
        <v>5</v>
      </c>
      <c r="GK80" s="96">
        <v>0</v>
      </c>
      <c r="GL80">
        <f t="shared" si="219"/>
        <v>5</v>
      </c>
      <c r="GM80" s="139">
        <f>VLOOKUP($A80,'FuturesInfo (3)'!$A$2:$O$80,15)*GL80</f>
        <v>160550.00000000003</v>
      </c>
      <c r="GN80" s="200">
        <f t="shared" si="197"/>
        <v>0</v>
      </c>
      <c r="GO80" s="200">
        <f t="shared" si="220"/>
        <v>0</v>
      </c>
      <c r="GP80" s="200">
        <f t="shared" si="198"/>
        <v>0</v>
      </c>
    </row>
    <row r="81" spans="1:19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1"/>
        <v>0</v>
      </c>
      <c r="BH81">
        <v>-1</v>
      </c>
      <c r="BI81">
        <v>1</v>
      </c>
      <c r="BJ81">
        <f t="shared" si="199"/>
        <v>0</v>
      </c>
      <c r="BK81" s="1">
        <v>1.6523463317900001E-3</v>
      </c>
      <c r="BL81" s="2">
        <v>10</v>
      </c>
      <c r="BM81">
        <v>60</v>
      </c>
      <c r="BN81" t="str">
        <f t="shared" si="222"/>
        <v>TRUE</v>
      </c>
      <c r="BO81">
        <f>VLOOKUP($A81,'FuturesInfo (3)'!$A$2:$V$80,22)</f>
        <v>4</v>
      </c>
      <c r="BP81">
        <f t="shared" si="140"/>
        <v>4</v>
      </c>
      <c r="BQ81" s="139">
        <f>VLOOKUP($A81,'FuturesInfo (3)'!$A$2:$O$80,15)*BP81</f>
        <v>135253.6128</v>
      </c>
      <c r="BR81" s="145">
        <f t="shared" si="200"/>
        <v>-223.485810971425</v>
      </c>
      <c r="BT81">
        <f t="shared" si="201"/>
        <v>-1</v>
      </c>
      <c r="BU81">
        <v>-1</v>
      </c>
      <c r="BV81">
        <v>-1</v>
      </c>
      <c r="BW81">
        <v>-1</v>
      </c>
      <c r="BX81">
        <f t="shared" si="166"/>
        <v>1</v>
      </c>
      <c r="BY81">
        <f t="shared" si="167"/>
        <v>1</v>
      </c>
      <c r="BZ81" s="188">
        <v>-1.3856812933E-2</v>
      </c>
      <c r="CA81" s="2">
        <v>10</v>
      </c>
      <c r="CB81">
        <v>60</v>
      </c>
      <c r="CC81" t="str">
        <f t="shared" si="168"/>
        <v>TRUE</v>
      </c>
      <c r="CD81">
        <f>VLOOKUP($A81,'FuturesInfo (3)'!$A$2:$V$80,22)</f>
        <v>4</v>
      </c>
      <c r="CE81">
        <f t="shared" si="169"/>
        <v>4</v>
      </c>
      <c r="CF81">
        <f t="shared" si="169"/>
        <v>4</v>
      </c>
      <c r="CG81" s="139">
        <f>VLOOKUP($A81,'FuturesInfo (3)'!$A$2:$O$80,15)*CE81</f>
        <v>135253.6128</v>
      </c>
      <c r="CH81" s="145">
        <f t="shared" si="170"/>
        <v>1874.1840110820144</v>
      </c>
      <c r="CI81" s="145">
        <f t="shared" si="202"/>
        <v>1874.1840110820144</v>
      </c>
      <c r="CK81">
        <f t="shared" si="171"/>
        <v>-1</v>
      </c>
      <c r="CL81">
        <v>-1</v>
      </c>
      <c r="CM81">
        <v>-1</v>
      </c>
      <c r="CN81">
        <v>1</v>
      </c>
      <c r="CO81">
        <f t="shared" si="203"/>
        <v>0</v>
      </c>
      <c r="CP81">
        <f t="shared" si="172"/>
        <v>0</v>
      </c>
      <c r="CQ81" s="1">
        <v>4.0147206423599997E-3</v>
      </c>
      <c r="CR81" s="2">
        <v>10</v>
      </c>
      <c r="CS81">
        <v>60</v>
      </c>
      <c r="CT81" t="str">
        <f t="shared" si="173"/>
        <v>TRUE</v>
      </c>
      <c r="CU81">
        <f>VLOOKUP($A81,'FuturesInfo (3)'!$A$2:$V$80,22)</f>
        <v>4</v>
      </c>
      <c r="CV81">
        <f t="shared" si="174"/>
        <v>5</v>
      </c>
      <c r="CW81">
        <f t="shared" si="204"/>
        <v>4</v>
      </c>
      <c r="CX81" s="139">
        <f>VLOOKUP($A81,'FuturesInfo (3)'!$A$2:$O$80,15)*CW81</f>
        <v>135253.6128</v>
      </c>
      <c r="CY81" s="200">
        <f t="shared" si="175"/>
        <v>-543.00547126192669</v>
      </c>
      <c r="CZ81" s="200">
        <f t="shared" si="205"/>
        <v>-543.00547126192669</v>
      </c>
      <c r="DB81">
        <f t="shared" si="176"/>
        <v>-1</v>
      </c>
      <c r="DC81">
        <v>1</v>
      </c>
      <c r="DD81">
        <v>-1</v>
      </c>
      <c r="DE81">
        <v>1</v>
      </c>
      <c r="DF81">
        <f t="shared" ref="DF81:DF92" si="223">IF(DC81=DE81,1,0)</f>
        <v>1</v>
      </c>
      <c r="DG81">
        <f t="shared" si="177"/>
        <v>0</v>
      </c>
      <c r="DH81" s="1">
        <v>1.26624458514E-2</v>
      </c>
      <c r="DI81" s="2">
        <v>10</v>
      </c>
      <c r="DJ81">
        <v>60</v>
      </c>
      <c r="DK81" t="str">
        <f t="shared" si="178"/>
        <v>TRUE</v>
      </c>
      <c r="DL81">
        <f>VLOOKUP($A81,'FuturesInfo (3)'!$A$2:$V$80,22)</f>
        <v>4</v>
      </c>
      <c r="DM81">
        <f t="shared" si="179"/>
        <v>3</v>
      </c>
      <c r="DN81">
        <f t="shared" si="206"/>
        <v>4</v>
      </c>
      <c r="DO81" s="139">
        <f>VLOOKUP($A81,'FuturesInfo (3)'!$A$2:$O$80,15)*DN81</f>
        <v>135253.6128</v>
      </c>
      <c r="DP81" s="200">
        <f t="shared" si="180"/>
        <v>1712.6415482862221</v>
      </c>
      <c r="DQ81" s="200">
        <f t="shared" si="207"/>
        <v>-1712.6415482862221</v>
      </c>
      <c r="DS81">
        <f t="shared" si="181"/>
        <v>1</v>
      </c>
      <c r="DT81">
        <v>1</v>
      </c>
      <c r="DU81">
        <v>-1</v>
      </c>
      <c r="DV81">
        <v>-1</v>
      </c>
      <c r="DW81">
        <f t="shared" ref="DW81:DW92" si="224">IF(DT81=DV81,1,0)</f>
        <v>0</v>
      </c>
      <c r="DX81">
        <f t="shared" si="182"/>
        <v>1</v>
      </c>
      <c r="DY81" s="1">
        <v>-8.2263902599500009E-3</v>
      </c>
      <c r="DZ81" s="2">
        <v>10</v>
      </c>
      <c r="EA81">
        <v>60</v>
      </c>
      <c r="EB81" t="str">
        <f t="shared" si="183"/>
        <v>TRUE</v>
      </c>
      <c r="EC81">
        <f>VLOOKUP($A81,'FuturesInfo (3)'!$A$2:$V$80,22)</f>
        <v>4</v>
      </c>
      <c r="ED81" s="96">
        <v>0</v>
      </c>
      <c r="EE81">
        <f t="shared" si="208"/>
        <v>4</v>
      </c>
      <c r="EF81" s="139">
        <f>VLOOKUP($A81,'FuturesInfo (3)'!$A$2:$O$80,15)*EE81</f>
        <v>135253.6128</v>
      </c>
      <c r="EG81" s="200">
        <f t="shared" si="184"/>
        <v>-1112.6490029609688</v>
      </c>
      <c r="EH81" s="200">
        <f t="shared" si="209"/>
        <v>1112.6490029609688</v>
      </c>
      <c r="EJ81">
        <f t="shared" si="185"/>
        <v>1</v>
      </c>
      <c r="EK81">
        <v>-1</v>
      </c>
      <c r="EL81" s="218">
        <v>-1</v>
      </c>
      <c r="EM81">
        <f t="shared" si="210"/>
        <v>-1</v>
      </c>
      <c r="EN81">
        <v>-1</v>
      </c>
      <c r="EO81">
        <f t="shared" ref="EO81:EO92" si="225">IF(EK81=EN81,1,0)</f>
        <v>1</v>
      </c>
      <c r="EP81">
        <f t="shared" si="211"/>
        <v>1</v>
      </c>
      <c r="EQ81">
        <f t="shared" si="186"/>
        <v>1</v>
      </c>
      <c r="ER81" s="1">
        <v>-8.6264100862600002E-3</v>
      </c>
      <c r="ES81" s="2">
        <v>10</v>
      </c>
      <c r="ET81">
        <v>60</v>
      </c>
      <c r="EU81" t="str">
        <f t="shared" si="187"/>
        <v>TRUE</v>
      </c>
      <c r="EV81">
        <f>VLOOKUP($A81,'FuturesInfo (3)'!$A$2:$V$80,22)</f>
        <v>4</v>
      </c>
      <c r="EW81" s="96">
        <v>0</v>
      </c>
      <c r="EX81">
        <f t="shared" si="212"/>
        <v>4</v>
      </c>
      <c r="EY81" s="139">
        <f>VLOOKUP($A81,'FuturesInfo (3)'!$A$2:$O$80,15)*EX81</f>
        <v>135253.6128</v>
      </c>
      <c r="EZ81" s="200">
        <f t="shared" si="188"/>
        <v>1166.7531296610248</v>
      </c>
      <c r="FA81" s="200">
        <f t="shared" si="213"/>
        <v>1166.7531296610248</v>
      </c>
      <c r="FB81" s="200">
        <f t="shared" si="214"/>
        <v>1166.7531296610248</v>
      </c>
      <c r="FD81">
        <f t="shared" si="189"/>
        <v>-1</v>
      </c>
      <c r="FE81">
        <v>-1</v>
      </c>
      <c r="FF81" s="218">
        <v>-1</v>
      </c>
      <c r="FG81">
        <f t="shared" si="125"/>
        <v>-1</v>
      </c>
      <c r="FH81">
        <v>-1</v>
      </c>
      <c r="FI81">
        <f t="shared" ref="FI81:FI92" si="226">IF(FE81=FH81,1,0)</f>
        <v>1</v>
      </c>
      <c r="FJ81">
        <f t="shared" si="215"/>
        <v>1</v>
      </c>
      <c r="FK81">
        <f t="shared" si="190"/>
        <v>1</v>
      </c>
      <c r="FL81" s="1">
        <v>-2.5435073627799999E-2</v>
      </c>
      <c r="FM81" s="2">
        <v>10</v>
      </c>
      <c r="FN81">
        <v>60</v>
      </c>
      <c r="FO81" t="str">
        <f t="shared" si="191"/>
        <v>TRUE</v>
      </c>
      <c r="FP81">
        <f>VLOOKUP($A81,'FuturesInfo (3)'!$A$2:$V$80,22)</f>
        <v>4</v>
      </c>
      <c r="FQ81" s="96">
        <v>0</v>
      </c>
      <c r="FR81">
        <f t="shared" si="216"/>
        <v>4</v>
      </c>
      <c r="FS81" s="139">
        <f>VLOOKUP($A81,'FuturesInfo (3)'!$A$2:$O$80,15)*FR81</f>
        <v>135253.6128</v>
      </c>
      <c r="FT81" s="200">
        <f t="shared" si="192"/>
        <v>3440.1855999939526</v>
      </c>
      <c r="FU81" s="200">
        <f t="shared" si="217"/>
        <v>3440.1855999939526</v>
      </c>
      <c r="FV81" s="200">
        <f t="shared" si="193"/>
        <v>3440.1855999939526</v>
      </c>
      <c r="FX81">
        <f t="shared" si="194"/>
        <v>-1</v>
      </c>
      <c r="FZ81" s="218">
        <v>-1</v>
      </c>
      <c r="GA81">
        <f t="shared" si="126"/>
        <v>-1</v>
      </c>
      <c r="GC81">
        <f t="shared" ref="GC81:GC92" si="227">IF(FY81=GB81,1,0)</f>
        <v>1</v>
      </c>
      <c r="GD81">
        <f t="shared" si="218"/>
        <v>0</v>
      </c>
      <c r="GE81">
        <f t="shared" si="195"/>
        <v>0</v>
      </c>
      <c r="GF81" s="1"/>
      <c r="GG81" s="2">
        <v>10</v>
      </c>
      <c r="GH81">
        <v>60</v>
      </c>
      <c r="GI81" t="str">
        <f t="shared" si="196"/>
        <v>FALSE</v>
      </c>
      <c r="GJ81">
        <f>VLOOKUP($A81,'FuturesInfo (3)'!$A$2:$V$80,22)</f>
        <v>4</v>
      </c>
      <c r="GK81" s="96">
        <v>0</v>
      </c>
      <c r="GL81">
        <f t="shared" si="219"/>
        <v>4</v>
      </c>
      <c r="GM81" s="139">
        <f>VLOOKUP($A81,'FuturesInfo (3)'!$A$2:$O$80,15)*GL81</f>
        <v>135253.6128</v>
      </c>
      <c r="GN81" s="200">
        <f t="shared" si="197"/>
        <v>0</v>
      </c>
      <c r="GO81" s="200">
        <f t="shared" si="220"/>
        <v>0</v>
      </c>
      <c r="GP81" s="200">
        <f t="shared" si="198"/>
        <v>0</v>
      </c>
    </row>
    <row r="82" spans="1:19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1"/>
        <v>0</v>
      </c>
      <c r="BH82">
        <v>1</v>
      </c>
      <c r="BI82">
        <v>1</v>
      </c>
      <c r="BJ82">
        <f t="shared" si="199"/>
        <v>1</v>
      </c>
      <c r="BK82" s="1">
        <v>8.2651743435200008E-3</v>
      </c>
      <c r="BL82" s="2">
        <v>10</v>
      </c>
      <c r="BM82">
        <v>60</v>
      </c>
      <c r="BN82" t="str">
        <f t="shared" si="222"/>
        <v>TRUE</v>
      </c>
      <c r="BO82">
        <f>VLOOKUP($A82,'FuturesInfo (3)'!$A$2:$V$80,22)</f>
        <v>1</v>
      </c>
      <c r="BP82">
        <f t="shared" si="140"/>
        <v>1</v>
      </c>
      <c r="BQ82" s="139">
        <f>VLOOKUP($A82,'FuturesInfo (3)'!$A$2:$O$80,15)*BP82</f>
        <v>117959.99999999999</v>
      </c>
      <c r="BR82" s="145">
        <f t="shared" si="200"/>
        <v>974.95996556161913</v>
      </c>
      <c r="BT82">
        <f t="shared" si="201"/>
        <v>1</v>
      </c>
      <c r="BU82">
        <v>1</v>
      </c>
      <c r="BV82">
        <v>-1</v>
      </c>
      <c r="BW82">
        <v>-1</v>
      </c>
      <c r="BX82">
        <f t="shared" si="166"/>
        <v>0</v>
      </c>
      <c r="BY82">
        <f t="shared" si="167"/>
        <v>1</v>
      </c>
      <c r="BZ82" s="188">
        <v>-7.7704722056199998E-3</v>
      </c>
      <c r="CA82" s="2">
        <v>10</v>
      </c>
      <c r="CB82">
        <v>60</v>
      </c>
      <c r="CC82" t="str">
        <f t="shared" si="168"/>
        <v>TRUE</v>
      </c>
      <c r="CD82">
        <f>VLOOKUP($A82,'FuturesInfo (3)'!$A$2:$V$80,22)</f>
        <v>1</v>
      </c>
      <c r="CE82">
        <f t="shared" si="169"/>
        <v>1</v>
      </c>
      <c r="CF82">
        <f t="shared" si="169"/>
        <v>1</v>
      </c>
      <c r="CG82" s="139">
        <f>VLOOKUP($A82,'FuturesInfo (3)'!$A$2:$O$80,15)*CE82</f>
        <v>117959.99999999999</v>
      </c>
      <c r="CH82" s="145">
        <f t="shared" si="170"/>
        <v>-916.60490137493503</v>
      </c>
      <c r="CI82" s="145">
        <f t="shared" si="202"/>
        <v>916.60490137493503</v>
      </c>
      <c r="CK82">
        <f t="shared" si="171"/>
        <v>1</v>
      </c>
      <c r="CL82">
        <v>1</v>
      </c>
      <c r="CM82">
        <v>-1</v>
      </c>
      <c r="CN82">
        <v>1</v>
      </c>
      <c r="CO82">
        <f t="shared" si="203"/>
        <v>1</v>
      </c>
      <c r="CP82">
        <f t="shared" si="172"/>
        <v>0</v>
      </c>
      <c r="CQ82" s="1">
        <v>1.23063683305E-2</v>
      </c>
      <c r="CR82" s="2">
        <v>10</v>
      </c>
      <c r="CS82">
        <v>60</v>
      </c>
      <c r="CT82" t="str">
        <f t="shared" si="173"/>
        <v>TRUE</v>
      </c>
      <c r="CU82">
        <f>VLOOKUP($A82,'FuturesInfo (3)'!$A$2:$V$80,22)</f>
        <v>1</v>
      </c>
      <c r="CV82">
        <f t="shared" si="174"/>
        <v>1</v>
      </c>
      <c r="CW82">
        <f t="shared" si="204"/>
        <v>1</v>
      </c>
      <c r="CX82" s="139">
        <f>VLOOKUP($A82,'FuturesInfo (3)'!$A$2:$O$80,15)*CW82</f>
        <v>117959.99999999999</v>
      </c>
      <c r="CY82" s="200">
        <f t="shared" si="175"/>
        <v>1451.6592082657799</v>
      </c>
      <c r="CZ82" s="200">
        <f t="shared" si="205"/>
        <v>-1451.6592082657799</v>
      </c>
      <c r="DB82">
        <f t="shared" si="176"/>
        <v>1</v>
      </c>
      <c r="DC82">
        <v>1</v>
      </c>
      <c r="DD82">
        <v>-1</v>
      </c>
      <c r="DE82">
        <v>1</v>
      </c>
      <c r="DF82">
        <f t="shared" si="223"/>
        <v>1</v>
      </c>
      <c r="DG82">
        <f t="shared" si="177"/>
        <v>0</v>
      </c>
      <c r="DH82" s="1">
        <v>2.63538213041E-3</v>
      </c>
      <c r="DI82" s="2">
        <v>10</v>
      </c>
      <c r="DJ82">
        <v>60</v>
      </c>
      <c r="DK82" t="str">
        <f t="shared" si="178"/>
        <v>TRUE</v>
      </c>
      <c r="DL82">
        <f>VLOOKUP($A82,'FuturesInfo (3)'!$A$2:$V$80,22)</f>
        <v>1</v>
      </c>
      <c r="DM82">
        <f t="shared" si="179"/>
        <v>1</v>
      </c>
      <c r="DN82">
        <f t="shared" si="206"/>
        <v>1</v>
      </c>
      <c r="DO82" s="139">
        <f>VLOOKUP($A82,'FuturesInfo (3)'!$A$2:$O$80,15)*DN82</f>
        <v>117959.99999999999</v>
      </c>
      <c r="DP82" s="200">
        <f t="shared" si="180"/>
        <v>310.86967610316356</v>
      </c>
      <c r="DQ82" s="200">
        <f t="shared" si="207"/>
        <v>-310.86967610316356</v>
      </c>
      <c r="DS82">
        <f t="shared" si="181"/>
        <v>1</v>
      </c>
      <c r="DT82">
        <v>1</v>
      </c>
      <c r="DU82">
        <v>-1</v>
      </c>
      <c r="DV82">
        <v>1</v>
      </c>
      <c r="DW82">
        <f t="shared" si="224"/>
        <v>1</v>
      </c>
      <c r="DX82">
        <f t="shared" si="182"/>
        <v>0</v>
      </c>
      <c r="DY82" s="1">
        <v>7.88536544005E-3</v>
      </c>
      <c r="DZ82" s="2">
        <v>10</v>
      </c>
      <c r="EA82">
        <v>60</v>
      </c>
      <c r="EB82" t="str">
        <f t="shared" si="183"/>
        <v>TRUE</v>
      </c>
      <c r="EC82">
        <f>VLOOKUP($A82,'FuturesInfo (3)'!$A$2:$V$80,22)</f>
        <v>1</v>
      </c>
      <c r="ED82" s="96">
        <v>0</v>
      </c>
      <c r="EE82">
        <f t="shared" si="208"/>
        <v>1</v>
      </c>
      <c r="EF82" s="139">
        <f>VLOOKUP($A82,'FuturesInfo (3)'!$A$2:$O$80,15)*EE82</f>
        <v>117959.99999999999</v>
      </c>
      <c r="EG82" s="200">
        <f t="shared" si="184"/>
        <v>930.15770730829786</v>
      </c>
      <c r="EH82" s="200">
        <f t="shared" si="209"/>
        <v>-930.15770730829786</v>
      </c>
      <c r="EJ82">
        <f t="shared" si="185"/>
        <v>1</v>
      </c>
      <c r="EK82">
        <v>1</v>
      </c>
      <c r="EL82" s="218">
        <v>-1</v>
      </c>
      <c r="EM82">
        <f t="shared" si="210"/>
        <v>-1</v>
      </c>
      <c r="EN82">
        <v>-1</v>
      </c>
      <c r="EO82">
        <f t="shared" si="225"/>
        <v>0</v>
      </c>
      <c r="EP82">
        <f t="shared" si="211"/>
        <v>1</v>
      </c>
      <c r="EQ82">
        <f t="shared" si="186"/>
        <v>1</v>
      </c>
      <c r="ER82" s="1">
        <v>-7.6554218894600004E-3</v>
      </c>
      <c r="ES82" s="2">
        <v>10</v>
      </c>
      <c r="ET82">
        <v>60</v>
      </c>
      <c r="EU82" t="str">
        <f t="shared" si="187"/>
        <v>TRUE</v>
      </c>
      <c r="EV82">
        <f>VLOOKUP($A82,'FuturesInfo (3)'!$A$2:$V$80,22)</f>
        <v>1</v>
      </c>
      <c r="EW82" s="96">
        <v>0</v>
      </c>
      <c r="EX82">
        <f t="shared" si="212"/>
        <v>1</v>
      </c>
      <c r="EY82" s="139">
        <f>VLOOKUP($A82,'FuturesInfo (3)'!$A$2:$O$80,15)*EX82</f>
        <v>117959.99999999999</v>
      </c>
      <c r="EZ82" s="200">
        <f t="shared" si="188"/>
        <v>-903.03356608070158</v>
      </c>
      <c r="FA82" s="200">
        <f t="shared" si="213"/>
        <v>903.03356608070158</v>
      </c>
      <c r="FB82" s="200">
        <f t="shared" si="214"/>
        <v>903.03356608070158</v>
      </c>
      <c r="FD82">
        <f t="shared" si="189"/>
        <v>-1</v>
      </c>
      <c r="FE82">
        <v>1</v>
      </c>
      <c r="FF82" s="218">
        <v>-1</v>
      </c>
      <c r="FG82">
        <f t="shared" si="125"/>
        <v>-1</v>
      </c>
      <c r="FH82">
        <v>-1</v>
      </c>
      <c r="FI82">
        <f t="shared" si="226"/>
        <v>0</v>
      </c>
      <c r="FJ82">
        <f t="shared" si="215"/>
        <v>1</v>
      </c>
      <c r="FK82">
        <f t="shared" si="190"/>
        <v>1</v>
      </c>
      <c r="FL82" s="1">
        <v>-1.30552729739E-2</v>
      </c>
      <c r="FM82" s="2">
        <v>10</v>
      </c>
      <c r="FN82">
        <v>60</v>
      </c>
      <c r="FO82" t="str">
        <f t="shared" si="191"/>
        <v>TRUE</v>
      </c>
      <c r="FP82">
        <f>VLOOKUP($A82,'FuturesInfo (3)'!$A$2:$V$80,22)</f>
        <v>1</v>
      </c>
      <c r="FQ82" s="96">
        <v>0</v>
      </c>
      <c r="FR82">
        <f t="shared" si="216"/>
        <v>1</v>
      </c>
      <c r="FS82" s="139">
        <f>VLOOKUP($A82,'FuturesInfo (3)'!$A$2:$O$80,15)*FR82</f>
        <v>117959.99999999999</v>
      </c>
      <c r="FT82" s="200">
        <f t="shared" si="192"/>
        <v>-1540.0000000012437</v>
      </c>
      <c r="FU82" s="200">
        <f t="shared" si="217"/>
        <v>1540.0000000012437</v>
      </c>
      <c r="FV82" s="200">
        <f t="shared" si="193"/>
        <v>1540.0000000012437</v>
      </c>
      <c r="FX82">
        <f t="shared" si="194"/>
        <v>-1</v>
      </c>
      <c r="FZ82" s="218">
        <v>-1</v>
      </c>
      <c r="GA82">
        <f t="shared" si="126"/>
        <v>-1</v>
      </c>
      <c r="GC82">
        <f t="shared" si="227"/>
        <v>1</v>
      </c>
      <c r="GD82">
        <f t="shared" si="218"/>
        <v>0</v>
      </c>
      <c r="GE82">
        <f t="shared" si="195"/>
        <v>0</v>
      </c>
      <c r="GF82" s="1"/>
      <c r="GG82" s="2">
        <v>10</v>
      </c>
      <c r="GH82">
        <v>60</v>
      </c>
      <c r="GI82" t="str">
        <f t="shared" si="196"/>
        <v>FALSE</v>
      </c>
      <c r="GJ82">
        <f>VLOOKUP($A82,'FuturesInfo (3)'!$A$2:$V$80,22)</f>
        <v>1</v>
      </c>
      <c r="GK82" s="96">
        <v>0</v>
      </c>
      <c r="GL82">
        <f t="shared" si="219"/>
        <v>1</v>
      </c>
      <c r="GM82" s="139">
        <f>VLOOKUP($A82,'FuturesInfo (3)'!$A$2:$O$80,15)*GL82</f>
        <v>117959.99999999999</v>
      </c>
      <c r="GN82" s="200">
        <f t="shared" si="197"/>
        <v>0</v>
      </c>
      <c r="GO82" s="200">
        <f t="shared" si="220"/>
        <v>0</v>
      </c>
      <c r="GP82" s="200">
        <f t="shared" si="198"/>
        <v>0</v>
      </c>
    </row>
    <row r="83" spans="1:19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1"/>
        <v>0</v>
      </c>
      <c r="BH83">
        <v>-1</v>
      </c>
      <c r="BI83">
        <v>1</v>
      </c>
      <c r="BJ83">
        <f t="shared" si="199"/>
        <v>0</v>
      </c>
      <c r="BK83" s="1">
        <v>2.86985220261E-4</v>
      </c>
      <c r="BL83" s="2">
        <v>10</v>
      </c>
      <c r="BM83">
        <v>60</v>
      </c>
      <c r="BN83" t="str">
        <f t="shared" si="222"/>
        <v>TRUE</v>
      </c>
      <c r="BO83">
        <f>VLOOKUP($A83,'FuturesInfo (3)'!$A$2:$V$80,22)</f>
        <v>10</v>
      </c>
      <c r="BP83">
        <f t="shared" si="140"/>
        <v>10</v>
      </c>
      <c r="BQ83" s="139">
        <f>VLOOKUP($A83,'FuturesInfo (3)'!$A$2:$O$80,15)*BP83</f>
        <v>2184531.25</v>
      </c>
      <c r="BR83" s="145">
        <f t="shared" si="200"/>
        <v>-626.9281819482876</v>
      </c>
      <c r="BT83">
        <f t="shared" si="201"/>
        <v>-1</v>
      </c>
      <c r="BU83">
        <v>-1</v>
      </c>
      <c r="BV83">
        <v>1</v>
      </c>
      <c r="BW83">
        <v>1</v>
      </c>
      <c r="BX83">
        <f t="shared" si="166"/>
        <v>0</v>
      </c>
      <c r="BY83">
        <f t="shared" si="167"/>
        <v>1</v>
      </c>
      <c r="BZ83" s="188">
        <v>2.3669487878400001E-3</v>
      </c>
      <c r="CA83" s="2">
        <v>10</v>
      </c>
      <c r="CB83">
        <v>60</v>
      </c>
      <c r="CC83" t="str">
        <f t="shared" si="168"/>
        <v>TRUE</v>
      </c>
      <c r="CD83">
        <f>VLOOKUP($A83,'FuturesInfo (3)'!$A$2:$V$80,22)</f>
        <v>10</v>
      </c>
      <c r="CE83">
        <f t="shared" si="169"/>
        <v>10</v>
      </c>
      <c r="CF83">
        <f t="shared" si="169"/>
        <v>10</v>
      </c>
      <c r="CG83" s="139">
        <f>VLOOKUP($A83,'FuturesInfo (3)'!$A$2:$O$80,15)*CE83</f>
        <v>2184531.25</v>
      </c>
      <c r="CH83" s="145">
        <f t="shared" si="170"/>
        <v>-5170.6735941860998</v>
      </c>
      <c r="CI83" s="145">
        <f t="shared" si="202"/>
        <v>5170.6735941860998</v>
      </c>
      <c r="CK83">
        <f t="shared" si="171"/>
        <v>-1</v>
      </c>
      <c r="CL83">
        <v>1</v>
      </c>
      <c r="CM83">
        <v>1</v>
      </c>
      <c r="CN83">
        <v>-1</v>
      </c>
      <c r="CO83">
        <f t="shared" si="203"/>
        <v>0</v>
      </c>
      <c r="CP83">
        <f t="shared" si="172"/>
        <v>0</v>
      </c>
      <c r="CQ83" s="1">
        <v>-2.86225402504E-4</v>
      </c>
      <c r="CR83" s="2">
        <v>10</v>
      </c>
      <c r="CS83">
        <v>60</v>
      </c>
      <c r="CT83" t="str">
        <f t="shared" si="173"/>
        <v>TRUE</v>
      </c>
      <c r="CU83">
        <f>VLOOKUP($A83,'FuturesInfo (3)'!$A$2:$V$80,22)</f>
        <v>10</v>
      </c>
      <c r="CV83">
        <f t="shared" si="174"/>
        <v>13</v>
      </c>
      <c r="CW83">
        <f t="shared" si="204"/>
        <v>10</v>
      </c>
      <c r="CX83" s="139">
        <f>VLOOKUP($A83,'FuturesInfo (3)'!$A$2:$O$80,15)*CW83</f>
        <v>2184531.25</v>
      </c>
      <c r="CY83" s="200">
        <f t="shared" si="175"/>
        <v>-625.26833631381623</v>
      </c>
      <c r="CZ83" s="200">
        <f t="shared" si="205"/>
        <v>-625.26833631381623</v>
      </c>
      <c r="DB83">
        <f t="shared" si="176"/>
        <v>1</v>
      </c>
      <c r="DC83">
        <v>-1</v>
      </c>
      <c r="DD83">
        <v>1</v>
      </c>
      <c r="DE83">
        <v>1</v>
      </c>
      <c r="DF83">
        <f t="shared" si="223"/>
        <v>0</v>
      </c>
      <c r="DG83">
        <f t="shared" si="177"/>
        <v>1</v>
      </c>
      <c r="DH83" s="1">
        <v>2.8630735094100002E-4</v>
      </c>
      <c r="DI83" s="2">
        <v>10</v>
      </c>
      <c r="DJ83">
        <v>60</v>
      </c>
      <c r="DK83" t="str">
        <f t="shared" si="178"/>
        <v>TRUE</v>
      </c>
      <c r="DL83">
        <f>VLOOKUP($A83,'FuturesInfo (3)'!$A$2:$V$80,22)</f>
        <v>10</v>
      </c>
      <c r="DM83">
        <f t="shared" si="179"/>
        <v>8</v>
      </c>
      <c r="DN83">
        <f t="shared" si="206"/>
        <v>10</v>
      </c>
      <c r="DO83" s="139">
        <f>VLOOKUP($A83,'FuturesInfo (3)'!$A$2:$O$80,15)*DN83</f>
        <v>2184531.25</v>
      </c>
      <c r="DP83" s="200">
        <f t="shared" si="180"/>
        <v>-625.44735523533143</v>
      </c>
      <c r="DQ83" s="200">
        <f t="shared" si="207"/>
        <v>625.44735523533143</v>
      </c>
      <c r="DS83">
        <f t="shared" si="181"/>
        <v>-1</v>
      </c>
      <c r="DT83">
        <v>1</v>
      </c>
      <c r="DU83">
        <v>1</v>
      </c>
      <c r="DV83">
        <v>1</v>
      </c>
      <c r="DW83">
        <f t="shared" si="224"/>
        <v>1</v>
      </c>
      <c r="DX83">
        <f t="shared" si="182"/>
        <v>1</v>
      </c>
      <c r="DY83" s="1">
        <v>7.1556350626199994E-5</v>
      </c>
      <c r="DZ83" s="2">
        <v>10</v>
      </c>
      <c r="EA83">
        <v>60</v>
      </c>
      <c r="EB83" t="str">
        <f t="shared" si="183"/>
        <v>TRUE</v>
      </c>
      <c r="EC83">
        <f>VLOOKUP($A83,'FuturesInfo (3)'!$A$2:$V$80,22)</f>
        <v>10</v>
      </c>
      <c r="ED83" s="96">
        <v>0</v>
      </c>
      <c r="EE83">
        <f t="shared" si="208"/>
        <v>10</v>
      </c>
      <c r="EF83" s="139">
        <f>VLOOKUP($A83,'FuturesInfo (3)'!$A$2:$O$80,15)*EE83</f>
        <v>2184531.25</v>
      </c>
      <c r="EG83" s="200">
        <f t="shared" si="184"/>
        <v>156.31708407889096</v>
      </c>
      <c r="EH83" s="200">
        <f t="shared" si="209"/>
        <v>156.31708407889096</v>
      </c>
      <c r="EJ83">
        <f t="shared" si="185"/>
        <v>1</v>
      </c>
      <c r="EK83">
        <v>-1</v>
      </c>
      <c r="EL83" s="218">
        <v>1</v>
      </c>
      <c r="EM83">
        <f t="shared" si="210"/>
        <v>1</v>
      </c>
      <c r="EN83">
        <v>1</v>
      </c>
      <c r="EO83">
        <f t="shared" si="225"/>
        <v>0</v>
      </c>
      <c r="EP83">
        <f t="shared" si="211"/>
        <v>1</v>
      </c>
      <c r="EQ83">
        <f t="shared" si="186"/>
        <v>1</v>
      </c>
      <c r="ER83" s="1">
        <v>3.5775615340600002E-4</v>
      </c>
      <c r="ES83" s="2">
        <v>10</v>
      </c>
      <c r="ET83">
        <v>60</v>
      </c>
      <c r="EU83" t="str">
        <f t="shared" si="187"/>
        <v>TRUE</v>
      </c>
      <c r="EV83">
        <f>VLOOKUP($A83,'FuturesInfo (3)'!$A$2:$V$80,22)</f>
        <v>10</v>
      </c>
      <c r="EW83" s="96">
        <v>0</v>
      </c>
      <c r="EX83">
        <f t="shared" si="212"/>
        <v>10</v>
      </c>
      <c r="EY83" s="139">
        <f>VLOOKUP($A83,'FuturesInfo (3)'!$A$2:$O$80,15)*EX83</f>
        <v>2184531.25</v>
      </c>
      <c r="EZ83" s="200">
        <f t="shared" si="188"/>
        <v>-781.52949699520093</v>
      </c>
      <c r="FA83" s="200">
        <f t="shared" si="213"/>
        <v>781.52949699520093</v>
      </c>
      <c r="FB83" s="200">
        <f t="shared" si="214"/>
        <v>781.52949699520093</v>
      </c>
      <c r="FD83">
        <f t="shared" si="189"/>
        <v>1</v>
      </c>
      <c r="FE83">
        <v>1</v>
      </c>
      <c r="FF83" s="218">
        <v>1</v>
      </c>
      <c r="FG83">
        <f t="shared" si="125"/>
        <v>1</v>
      </c>
      <c r="FH83">
        <v>1</v>
      </c>
      <c r="FI83">
        <f t="shared" si="226"/>
        <v>1</v>
      </c>
      <c r="FJ83">
        <f t="shared" si="215"/>
        <v>1</v>
      </c>
      <c r="FK83">
        <f t="shared" si="190"/>
        <v>1</v>
      </c>
      <c r="FL83" s="1">
        <v>7.1525641942599995E-4</v>
      </c>
      <c r="FM83" s="2">
        <v>10</v>
      </c>
      <c r="FN83">
        <v>60</v>
      </c>
      <c r="FO83" t="str">
        <f t="shared" si="191"/>
        <v>TRUE</v>
      </c>
      <c r="FP83">
        <f>VLOOKUP($A83,'FuturesInfo (3)'!$A$2:$V$80,22)</f>
        <v>10</v>
      </c>
      <c r="FQ83" s="96">
        <v>0</v>
      </c>
      <c r="FR83">
        <f t="shared" si="216"/>
        <v>10</v>
      </c>
      <c r="FS83" s="139">
        <f>VLOOKUP($A83,'FuturesInfo (3)'!$A$2:$O$80,15)*FR83</f>
        <v>2184531.25</v>
      </c>
      <c r="FT83" s="200">
        <f t="shared" si="192"/>
        <v>1562.499999999204</v>
      </c>
      <c r="FU83" s="200">
        <f t="shared" si="217"/>
        <v>1562.499999999204</v>
      </c>
      <c r="FV83" s="200">
        <f t="shared" si="193"/>
        <v>1562.499999999204</v>
      </c>
      <c r="FX83">
        <f t="shared" si="194"/>
        <v>1</v>
      </c>
      <c r="FZ83" s="218">
        <v>1</v>
      </c>
      <c r="GA83">
        <f t="shared" si="126"/>
        <v>1</v>
      </c>
      <c r="GC83">
        <f t="shared" si="227"/>
        <v>1</v>
      </c>
      <c r="GD83">
        <f t="shared" si="218"/>
        <v>0</v>
      </c>
      <c r="GE83">
        <f t="shared" si="195"/>
        <v>0</v>
      </c>
      <c r="GF83" s="1"/>
      <c r="GG83" s="2">
        <v>10</v>
      </c>
      <c r="GH83">
        <v>60</v>
      </c>
      <c r="GI83" t="str">
        <f t="shared" si="196"/>
        <v>FALSE</v>
      </c>
      <c r="GJ83">
        <f>VLOOKUP($A83,'FuturesInfo (3)'!$A$2:$V$80,22)</f>
        <v>10</v>
      </c>
      <c r="GK83" s="96">
        <v>0</v>
      </c>
      <c r="GL83">
        <f t="shared" si="219"/>
        <v>10</v>
      </c>
      <c r="GM83" s="139">
        <f>VLOOKUP($A83,'FuturesInfo (3)'!$A$2:$O$80,15)*GL83</f>
        <v>2184531.25</v>
      </c>
      <c r="GN83" s="200">
        <f t="shared" si="197"/>
        <v>0</v>
      </c>
      <c r="GO83" s="200">
        <f t="shared" si="220"/>
        <v>0</v>
      </c>
      <c r="GP83" s="200">
        <f t="shared" si="198"/>
        <v>0</v>
      </c>
    </row>
    <row r="84" spans="1:19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1"/>
        <v>0</v>
      </c>
      <c r="BH84">
        <v>-1</v>
      </c>
      <c r="BI84">
        <v>1</v>
      </c>
      <c r="BJ84">
        <f t="shared" si="199"/>
        <v>0</v>
      </c>
      <c r="BK84" s="1">
        <v>2.5328669641800001E-3</v>
      </c>
      <c r="BL84" s="2">
        <v>10</v>
      </c>
      <c r="BM84">
        <v>60</v>
      </c>
      <c r="BN84" t="str">
        <f t="shared" si="222"/>
        <v>TRUE</v>
      </c>
      <c r="BO84">
        <f>VLOOKUP($A84,'FuturesInfo (3)'!$A$2:$V$80,22)</f>
        <v>4</v>
      </c>
      <c r="BP84">
        <f t="shared" ref="BP84:BP92" si="228">BO84</f>
        <v>4</v>
      </c>
      <c r="BQ84" s="139">
        <f>VLOOKUP($A84,'FuturesInfo (3)'!$A$2:$O$80,15)*BP84</f>
        <v>524375</v>
      </c>
      <c r="BR84" s="145">
        <f t="shared" si="200"/>
        <v>-1328.1721143418877</v>
      </c>
      <c r="BT84">
        <f t="shared" si="201"/>
        <v>-1</v>
      </c>
      <c r="BU84">
        <v>-1</v>
      </c>
      <c r="BV84">
        <v>1</v>
      </c>
      <c r="BW84">
        <v>1</v>
      </c>
      <c r="BX84">
        <f t="shared" si="166"/>
        <v>0</v>
      </c>
      <c r="BY84">
        <f t="shared" si="167"/>
        <v>1</v>
      </c>
      <c r="BZ84" s="188">
        <v>8.4215591915300005E-3</v>
      </c>
      <c r="CA84" s="2">
        <v>10</v>
      </c>
      <c r="CB84">
        <v>60</v>
      </c>
      <c r="CC84" t="str">
        <f t="shared" si="168"/>
        <v>TRUE</v>
      </c>
      <c r="CD84">
        <f>VLOOKUP($A84,'FuturesInfo (3)'!$A$2:$V$80,22)</f>
        <v>4</v>
      </c>
      <c r="CE84">
        <f t="shared" si="169"/>
        <v>4</v>
      </c>
      <c r="CF84">
        <f t="shared" si="169"/>
        <v>4</v>
      </c>
      <c r="CG84" s="139">
        <f>VLOOKUP($A84,'FuturesInfo (3)'!$A$2:$O$80,15)*CE84</f>
        <v>524375</v>
      </c>
      <c r="CH84" s="145">
        <f t="shared" si="170"/>
        <v>-4416.0551010585441</v>
      </c>
      <c r="CI84" s="145">
        <f t="shared" si="202"/>
        <v>4416.0551010585441</v>
      </c>
      <c r="CK84">
        <f t="shared" si="171"/>
        <v>-1</v>
      </c>
      <c r="CL84">
        <v>1</v>
      </c>
      <c r="CM84">
        <v>1</v>
      </c>
      <c r="CN84">
        <v>-1</v>
      </c>
      <c r="CO84">
        <f t="shared" si="203"/>
        <v>0</v>
      </c>
      <c r="CP84">
        <f t="shared" si="172"/>
        <v>0</v>
      </c>
      <c r="CQ84" s="1">
        <v>-7.1581961345699996E-4</v>
      </c>
      <c r="CR84" s="2">
        <v>10</v>
      </c>
      <c r="CS84">
        <v>60</v>
      </c>
      <c r="CT84" t="str">
        <f t="shared" si="173"/>
        <v>TRUE</v>
      </c>
      <c r="CU84">
        <f>VLOOKUP($A84,'FuturesInfo (3)'!$A$2:$V$80,22)</f>
        <v>4</v>
      </c>
      <c r="CV84">
        <f t="shared" si="174"/>
        <v>5</v>
      </c>
      <c r="CW84">
        <f t="shared" si="204"/>
        <v>4</v>
      </c>
      <c r="CX84" s="139">
        <f>VLOOKUP($A84,'FuturesInfo (3)'!$A$2:$O$80,15)*CW84</f>
        <v>524375</v>
      </c>
      <c r="CY84" s="200">
        <f t="shared" si="175"/>
        <v>-375.35790980651433</v>
      </c>
      <c r="CZ84" s="200">
        <f t="shared" si="205"/>
        <v>-375.35790980651433</v>
      </c>
      <c r="DB84">
        <f t="shared" si="176"/>
        <v>1</v>
      </c>
      <c r="DC84">
        <v>1</v>
      </c>
      <c r="DD84">
        <v>1</v>
      </c>
      <c r="DE84">
        <v>1</v>
      </c>
      <c r="DF84">
        <f t="shared" si="223"/>
        <v>1</v>
      </c>
      <c r="DG84">
        <f t="shared" si="177"/>
        <v>1</v>
      </c>
      <c r="DH84" s="1">
        <v>5.9694364852000002E-4</v>
      </c>
      <c r="DI84" s="2">
        <v>10</v>
      </c>
      <c r="DJ84">
        <v>60</v>
      </c>
      <c r="DK84" t="str">
        <f t="shared" si="178"/>
        <v>TRUE</v>
      </c>
      <c r="DL84">
        <f>VLOOKUP($A84,'FuturesInfo (3)'!$A$2:$V$80,22)</f>
        <v>4</v>
      </c>
      <c r="DM84">
        <f t="shared" si="179"/>
        <v>5</v>
      </c>
      <c r="DN84">
        <f t="shared" si="206"/>
        <v>4</v>
      </c>
      <c r="DO84" s="139">
        <f>VLOOKUP($A84,'FuturesInfo (3)'!$A$2:$O$80,15)*DN84</f>
        <v>524375</v>
      </c>
      <c r="DP84" s="200">
        <f t="shared" si="180"/>
        <v>313.022325692675</v>
      </c>
      <c r="DQ84" s="200">
        <f t="shared" si="207"/>
        <v>313.022325692675</v>
      </c>
      <c r="DS84">
        <f t="shared" si="181"/>
        <v>1</v>
      </c>
      <c r="DT84">
        <v>1</v>
      </c>
      <c r="DU84">
        <v>1</v>
      </c>
      <c r="DV84">
        <v>-1</v>
      </c>
      <c r="DW84">
        <f t="shared" si="224"/>
        <v>0</v>
      </c>
      <c r="DX84">
        <f t="shared" si="182"/>
        <v>0</v>
      </c>
      <c r="DY84" s="1">
        <v>-3.5795251163400001E-4</v>
      </c>
      <c r="DZ84" s="2">
        <v>10</v>
      </c>
      <c r="EA84">
        <v>60</v>
      </c>
      <c r="EB84" t="str">
        <f t="shared" si="183"/>
        <v>TRUE</v>
      </c>
      <c r="EC84">
        <f>VLOOKUP($A84,'FuturesInfo (3)'!$A$2:$V$80,22)</f>
        <v>4</v>
      </c>
      <c r="ED84" s="96">
        <v>0</v>
      </c>
      <c r="EE84">
        <f t="shared" si="208"/>
        <v>4</v>
      </c>
      <c r="EF84" s="139">
        <f>VLOOKUP($A84,'FuturesInfo (3)'!$A$2:$O$80,15)*EE84</f>
        <v>524375</v>
      </c>
      <c r="EG84" s="200">
        <f t="shared" si="184"/>
        <v>-187.70134828807875</v>
      </c>
      <c r="EH84" s="200">
        <f t="shared" si="209"/>
        <v>-187.70134828807875</v>
      </c>
      <c r="EJ84">
        <f t="shared" si="185"/>
        <v>1</v>
      </c>
      <c r="EK84">
        <v>1</v>
      </c>
      <c r="EL84" s="218">
        <v>1</v>
      </c>
      <c r="EM84">
        <f t="shared" si="210"/>
        <v>1</v>
      </c>
      <c r="EN84">
        <v>1</v>
      </c>
      <c r="EO84">
        <f t="shared" si="225"/>
        <v>1</v>
      </c>
      <c r="EP84">
        <f t="shared" si="211"/>
        <v>1</v>
      </c>
      <c r="EQ84">
        <f t="shared" si="186"/>
        <v>1</v>
      </c>
      <c r="ER84" s="1">
        <v>1.43232275006E-3</v>
      </c>
      <c r="ES84" s="2">
        <v>10</v>
      </c>
      <c r="ET84">
        <v>60</v>
      </c>
      <c r="EU84" t="str">
        <f t="shared" si="187"/>
        <v>TRUE</v>
      </c>
      <c r="EV84">
        <f>VLOOKUP($A84,'FuturesInfo (3)'!$A$2:$V$80,22)</f>
        <v>4</v>
      </c>
      <c r="EW84" s="96">
        <v>0</v>
      </c>
      <c r="EX84">
        <f t="shared" si="212"/>
        <v>4</v>
      </c>
      <c r="EY84" s="139">
        <f>VLOOKUP($A84,'FuturesInfo (3)'!$A$2:$O$80,15)*EX84</f>
        <v>524375</v>
      </c>
      <c r="EZ84" s="200">
        <f t="shared" si="188"/>
        <v>751.07424206271253</v>
      </c>
      <c r="FA84" s="200">
        <f t="shared" si="213"/>
        <v>751.07424206271253</v>
      </c>
      <c r="FB84" s="200">
        <f t="shared" si="214"/>
        <v>751.07424206271253</v>
      </c>
      <c r="FD84">
        <f t="shared" si="189"/>
        <v>1</v>
      </c>
      <c r="FE84">
        <v>1</v>
      </c>
      <c r="FF84" s="218">
        <v>1</v>
      </c>
      <c r="FG84">
        <f t="shared" si="125"/>
        <v>1</v>
      </c>
      <c r="FH84">
        <v>1</v>
      </c>
      <c r="FI84">
        <f t="shared" si="226"/>
        <v>1</v>
      </c>
      <c r="FJ84">
        <f t="shared" si="215"/>
        <v>1</v>
      </c>
      <c r="FK84">
        <f t="shared" si="190"/>
        <v>1</v>
      </c>
      <c r="FL84" s="1">
        <v>3.3373063170400001E-3</v>
      </c>
      <c r="FM84" s="2">
        <v>10</v>
      </c>
      <c r="FN84">
        <v>60</v>
      </c>
      <c r="FO84" t="str">
        <f t="shared" si="191"/>
        <v>TRUE</v>
      </c>
      <c r="FP84">
        <f>VLOOKUP($A84,'FuturesInfo (3)'!$A$2:$V$80,22)</f>
        <v>4</v>
      </c>
      <c r="FQ84" s="96">
        <v>0</v>
      </c>
      <c r="FR84">
        <f t="shared" si="216"/>
        <v>4</v>
      </c>
      <c r="FS84" s="139">
        <f>VLOOKUP($A84,'FuturesInfo (3)'!$A$2:$O$80,15)*FR84</f>
        <v>524375</v>
      </c>
      <c r="FT84" s="200">
        <f t="shared" si="192"/>
        <v>1749.99999999785</v>
      </c>
      <c r="FU84" s="200">
        <f t="shared" si="217"/>
        <v>1749.99999999785</v>
      </c>
      <c r="FV84" s="200">
        <f t="shared" si="193"/>
        <v>1749.99999999785</v>
      </c>
      <c r="FX84">
        <f t="shared" si="194"/>
        <v>1</v>
      </c>
      <c r="FZ84" s="218">
        <v>1</v>
      </c>
      <c r="GA84">
        <f t="shared" si="126"/>
        <v>1</v>
      </c>
      <c r="GC84">
        <f t="shared" si="227"/>
        <v>1</v>
      </c>
      <c r="GD84">
        <f t="shared" si="218"/>
        <v>0</v>
      </c>
      <c r="GE84">
        <f t="shared" si="195"/>
        <v>0</v>
      </c>
      <c r="GF84" s="1"/>
      <c r="GG84" s="2">
        <v>10</v>
      </c>
      <c r="GH84">
        <v>60</v>
      </c>
      <c r="GI84" t="str">
        <f t="shared" si="196"/>
        <v>FALSE</v>
      </c>
      <c r="GJ84">
        <f>VLOOKUP($A84,'FuturesInfo (3)'!$A$2:$V$80,22)</f>
        <v>4</v>
      </c>
      <c r="GK84" s="96">
        <v>0</v>
      </c>
      <c r="GL84">
        <f t="shared" si="219"/>
        <v>4</v>
      </c>
      <c r="GM84" s="139">
        <f>VLOOKUP($A84,'FuturesInfo (3)'!$A$2:$O$80,15)*GL84</f>
        <v>524375</v>
      </c>
      <c r="GN84" s="200">
        <f t="shared" si="197"/>
        <v>0</v>
      </c>
      <c r="GO84" s="200">
        <f t="shared" si="220"/>
        <v>0</v>
      </c>
      <c r="GP84" s="200">
        <f t="shared" si="198"/>
        <v>0</v>
      </c>
    </row>
    <row r="85" spans="1:19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1"/>
        <v>0</v>
      </c>
      <c r="BH85">
        <v>1</v>
      </c>
      <c r="BI85">
        <v>1</v>
      </c>
      <c r="BJ85">
        <f t="shared" si="199"/>
        <v>1</v>
      </c>
      <c r="BK85" s="1">
        <v>6.8794190712799996E-3</v>
      </c>
      <c r="BL85" s="2">
        <v>10</v>
      </c>
      <c r="BM85">
        <v>60</v>
      </c>
      <c r="BN85" t="str">
        <f t="shared" si="222"/>
        <v>TRUE</v>
      </c>
      <c r="BO85">
        <f>VLOOKUP($A85,'FuturesInfo (3)'!$A$2:$V$80,22)</f>
        <v>2</v>
      </c>
      <c r="BP85">
        <f t="shared" si="228"/>
        <v>2</v>
      </c>
      <c r="BQ85" s="139">
        <f>VLOOKUP($A85,'FuturesInfo (3)'!$A$2:$O$80,15)*BP85</f>
        <v>335062.5</v>
      </c>
      <c r="BR85" s="145">
        <f t="shared" si="200"/>
        <v>2305.0353525707546</v>
      </c>
      <c r="BT85">
        <f t="shared" si="201"/>
        <v>1</v>
      </c>
      <c r="BU85">
        <v>1</v>
      </c>
      <c r="BV85">
        <v>1</v>
      </c>
      <c r="BW85">
        <v>1</v>
      </c>
      <c r="BX85">
        <f t="shared" si="166"/>
        <v>1</v>
      </c>
      <c r="BY85">
        <f t="shared" si="167"/>
        <v>1</v>
      </c>
      <c r="BZ85" s="188">
        <v>1.1766938697999999E-2</v>
      </c>
      <c r="CA85" s="2">
        <v>10</v>
      </c>
      <c r="CB85">
        <v>60</v>
      </c>
      <c r="CC85" t="str">
        <f t="shared" si="168"/>
        <v>TRUE</v>
      </c>
      <c r="CD85">
        <f>VLOOKUP($A85,'FuturesInfo (3)'!$A$2:$V$80,22)</f>
        <v>2</v>
      </c>
      <c r="CE85">
        <f t="shared" si="169"/>
        <v>2</v>
      </c>
      <c r="CF85">
        <f t="shared" si="169"/>
        <v>2</v>
      </c>
      <c r="CG85" s="139">
        <f>VLOOKUP($A85,'FuturesInfo (3)'!$A$2:$O$80,15)*CE85</f>
        <v>335062.5</v>
      </c>
      <c r="CH85" s="145">
        <f t="shared" si="170"/>
        <v>3942.6598974986246</v>
      </c>
      <c r="CI85" s="145">
        <f t="shared" si="202"/>
        <v>3942.6598974986246</v>
      </c>
      <c r="CK85">
        <f t="shared" si="171"/>
        <v>1</v>
      </c>
      <c r="CL85">
        <v>1</v>
      </c>
      <c r="CM85">
        <v>1</v>
      </c>
      <c r="CN85">
        <v>-1</v>
      </c>
      <c r="CO85">
        <f t="shared" si="203"/>
        <v>0</v>
      </c>
      <c r="CP85">
        <f t="shared" si="172"/>
        <v>0</v>
      </c>
      <c r="CQ85" s="1">
        <v>-3.0013130744699999E-3</v>
      </c>
      <c r="CR85" s="2">
        <v>10</v>
      </c>
      <c r="CS85">
        <v>60</v>
      </c>
      <c r="CT85" t="str">
        <f t="shared" si="173"/>
        <v>TRUE</v>
      </c>
      <c r="CU85">
        <f>VLOOKUP($A85,'FuturesInfo (3)'!$A$2:$V$80,22)</f>
        <v>2</v>
      </c>
      <c r="CV85">
        <f t="shared" si="174"/>
        <v>3</v>
      </c>
      <c r="CW85">
        <f t="shared" si="204"/>
        <v>2</v>
      </c>
      <c r="CX85" s="139">
        <f>VLOOKUP($A85,'FuturesInfo (3)'!$A$2:$O$80,15)*CW85</f>
        <v>335062.5</v>
      </c>
      <c r="CY85" s="200">
        <f t="shared" si="175"/>
        <v>-1005.6274620146044</v>
      </c>
      <c r="CZ85" s="200">
        <f t="shared" si="205"/>
        <v>-1005.6274620146044</v>
      </c>
      <c r="DB85">
        <f t="shared" si="176"/>
        <v>1</v>
      </c>
      <c r="DC85">
        <v>-1</v>
      </c>
      <c r="DD85">
        <v>1</v>
      </c>
      <c r="DE85">
        <v>1</v>
      </c>
      <c r="DF85">
        <f t="shared" si="223"/>
        <v>0</v>
      </c>
      <c r="DG85">
        <f t="shared" si="177"/>
        <v>1</v>
      </c>
      <c r="DH85" s="1">
        <v>2.25776105362E-3</v>
      </c>
      <c r="DI85" s="2">
        <v>10</v>
      </c>
      <c r="DJ85">
        <v>60</v>
      </c>
      <c r="DK85" t="str">
        <f t="shared" si="178"/>
        <v>TRUE</v>
      </c>
      <c r="DL85">
        <f>VLOOKUP($A85,'FuturesInfo (3)'!$A$2:$V$80,22)</f>
        <v>2</v>
      </c>
      <c r="DM85">
        <f t="shared" si="179"/>
        <v>2</v>
      </c>
      <c r="DN85">
        <f t="shared" si="206"/>
        <v>2</v>
      </c>
      <c r="DO85" s="139">
        <f>VLOOKUP($A85,'FuturesInfo (3)'!$A$2:$O$80,15)*DN85</f>
        <v>335062.5</v>
      </c>
      <c r="DP85" s="200">
        <f t="shared" si="180"/>
        <v>-756.49106302855125</v>
      </c>
      <c r="DQ85" s="200">
        <f t="shared" si="207"/>
        <v>756.49106302855125</v>
      </c>
      <c r="DS85">
        <f t="shared" si="181"/>
        <v>-1</v>
      </c>
      <c r="DT85">
        <v>-1</v>
      </c>
      <c r="DU85">
        <v>1</v>
      </c>
      <c r="DV85">
        <v>1</v>
      </c>
      <c r="DW85">
        <f t="shared" si="224"/>
        <v>0</v>
      </c>
      <c r="DX85">
        <f t="shared" si="182"/>
        <v>1</v>
      </c>
      <c r="DY85" s="1">
        <v>2.2526750516199999E-3</v>
      </c>
      <c r="DZ85" s="2">
        <v>10</v>
      </c>
      <c r="EA85">
        <v>60</v>
      </c>
      <c r="EB85" t="str">
        <f t="shared" si="183"/>
        <v>TRUE</v>
      </c>
      <c r="EC85">
        <f>VLOOKUP($A85,'FuturesInfo (3)'!$A$2:$V$80,22)</f>
        <v>2</v>
      </c>
      <c r="ED85" s="96">
        <v>0</v>
      </c>
      <c r="EE85">
        <f t="shared" si="208"/>
        <v>2</v>
      </c>
      <c r="EF85" s="139">
        <f>VLOOKUP($A85,'FuturesInfo (3)'!$A$2:$O$80,15)*EE85</f>
        <v>335062.5</v>
      </c>
      <c r="EG85" s="200">
        <f t="shared" si="184"/>
        <v>-754.78693448342619</v>
      </c>
      <c r="EH85" s="200">
        <f t="shared" si="209"/>
        <v>754.78693448342619</v>
      </c>
      <c r="EJ85">
        <f t="shared" si="185"/>
        <v>-1</v>
      </c>
      <c r="EK85">
        <v>1</v>
      </c>
      <c r="EL85" s="218">
        <v>1</v>
      </c>
      <c r="EM85">
        <f t="shared" si="210"/>
        <v>1</v>
      </c>
      <c r="EN85">
        <v>1</v>
      </c>
      <c r="EO85">
        <f t="shared" si="225"/>
        <v>1</v>
      </c>
      <c r="EP85">
        <f t="shared" si="211"/>
        <v>1</v>
      </c>
      <c r="EQ85">
        <f t="shared" si="186"/>
        <v>1</v>
      </c>
      <c r="ER85" s="1">
        <v>4.1206218392999998E-3</v>
      </c>
      <c r="ES85" s="2">
        <v>10</v>
      </c>
      <c r="ET85">
        <v>60</v>
      </c>
      <c r="EU85" t="str">
        <f t="shared" si="187"/>
        <v>TRUE</v>
      </c>
      <c r="EV85">
        <f>VLOOKUP($A85,'FuturesInfo (3)'!$A$2:$V$80,22)</f>
        <v>2</v>
      </c>
      <c r="EW85" s="96">
        <v>0</v>
      </c>
      <c r="EX85">
        <f t="shared" si="212"/>
        <v>2</v>
      </c>
      <c r="EY85" s="139">
        <f>VLOOKUP($A85,'FuturesInfo (3)'!$A$2:$O$80,15)*EX85</f>
        <v>335062.5</v>
      </c>
      <c r="EZ85" s="200">
        <f t="shared" si="188"/>
        <v>1380.6658550304562</v>
      </c>
      <c r="FA85" s="200">
        <f t="shared" si="213"/>
        <v>1380.6658550304562</v>
      </c>
      <c r="FB85" s="200">
        <f t="shared" si="214"/>
        <v>1380.6658550304562</v>
      </c>
      <c r="FD85">
        <f t="shared" si="189"/>
        <v>1</v>
      </c>
      <c r="FE85">
        <v>1</v>
      </c>
      <c r="FF85" s="218">
        <v>1</v>
      </c>
      <c r="FG85">
        <f t="shared" ref="FG85:FG92" si="229">IF(VLOOKUP($C85,FD$2:FE$9,2)="normal",FF85,-FF85)</f>
        <v>1</v>
      </c>
      <c r="FH85">
        <v>1</v>
      </c>
      <c r="FI85">
        <f t="shared" si="226"/>
        <v>1</v>
      </c>
      <c r="FJ85">
        <f t="shared" si="215"/>
        <v>1</v>
      </c>
      <c r="FK85">
        <f t="shared" si="190"/>
        <v>1</v>
      </c>
      <c r="FL85" s="1">
        <v>4.8498414474899996E-3</v>
      </c>
      <c r="FM85" s="2">
        <v>10</v>
      </c>
      <c r="FN85">
        <v>60</v>
      </c>
      <c r="FO85" t="str">
        <f t="shared" si="191"/>
        <v>TRUE</v>
      </c>
      <c r="FP85">
        <f>VLOOKUP($A85,'FuturesInfo (3)'!$A$2:$V$80,22)</f>
        <v>2</v>
      </c>
      <c r="FQ85" s="96">
        <v>0</v>
      </c>
      <c r="FR85">
        <f t="shared" si="216"/>
        <v>2</v>
      </c>
      <c r="FS85" s="139">
        <f>VLOOKUP($A85,'FuturesInfo (3)'!$A$2:$O$80,15)*FR85</f>
        <v>335062.5</v>
      </c>
      <c r="FT85" s="200">
        <f t="shared" si="192"/>
        <v>1624.999999999618</v>
      </c>
      <c r="FU85" s="200">
        <f t="shared" si="217"/>
        <v>1624.999999999618</v>
      </c>
      <c r="FV85" s="200">
        <f t="shared" si="193"/>
        <v>1624.999999999618</v>
      </c>
      <c r="FX85">
        <f t="shared" si="194"/>
        <v>1</v>
      </c>
      <c r="FZ85" s="218">
        <v>1</v>
      </c>
      <c r="GA85">
        <f t="shared" ref="GA85:GA92" si="230">IF(VLOOKUP($C85,FX$2:FY$9,2)="normal",FZ85,-FZ85)</f>
        <v>1</v>
      </c>
      <c r="GC85">
        <f t="shared" si="227"/>
        <v>1</v>
      </c>
      <c r="GD85">
        <f t="shared" si="218"/>
        <v>0</v>
      </c>
      <c r="GE85">
        <f t="shared" si="195"/>
        <v>0</v>
      </c>
      <c r="GF85" s="1"/>
      <c r="GG85" s="2">
        <v>10</v>
      </c>
      <c r="GH85">
        <v>60</v>
      </c>
      <c r="GI85" t="str">
        <f t="shared" si="196"/>
        <v>FALSE</v>
      </c>
      <c r="GJ85">
        <f>VLOOKUP($A85,'FuturesInfo (3)'!$A$2:$V$80,22)</f>
        <v>2</v>
      </c>
      <c r="GK85" s="96">
        <v>0</v>
      </c>
      <c r="GL85">
        <f t="shared" si="219"/>
        <v>2</v>
      </c>
      <c r="GM85" s="139">
        <f>VLOOKUP($A85,'FuturesInfo (3)'!$A$2:$O$80,15)*GL85</f>
        <v>335062.5</v>
      </c>
      <c r="GN85" s="200">
        <f t="shared" si="197"/>
        <v>0</v>
      </c>
      <c r="GO85" s="200">
        <f t="shared" si="220"/>
        <v>0</v>
      </c>
      <c r="GP85" s="200">
        <f t="shared" si="198"/>
        <v>0</v>
      </c>
    </row>
    <row r="86" spans="1:19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1"/>
        <v>-2</v>
      </c>
      <c r="BH86">
        <v>-1</v>
      </c>
      <c r="BI86">
        <v>-1</v>
      </c>
      <c r="BJ86">
        <f t="shared" si="199"/>
        <v>1</v>
      </c>
      <c r="BK86" s="1">
        <v>-2.94599018003E-2</v>
      </c>
      <c r="BL86" s="2">
        <v>10</v>
      </c>
      <c r="BM86">
        <v>60</v>
      </c>
      <c r="BN86" t="str">
        <f t="shared" si="222"/>
        <v>TRUE</v>
      </c>
      <c r="BO86">
        <f>VLOOKUP($A86,'FuturesInfo (3)'!$A$2:$V$80,22)</f>
        <v>2</v>
      </c>
      <c r="BP86">
        <f t="shared" si="228"/>
        <v>2</v>
      </c>
      <c r="BQ86" s="139">
        <f>VLOOKUP($A86,'FuturesInfo (3)'!$A$2:$O$80,15)*BP86</f>
        <v>34350</v>
      </c>
      <c r="BR86" s="145">
        <f t="shared" si="200"/>
        <v>1011.947626840305</v>
      </c>
      <c r="BT86">
        <f t="shared" si="201"/>
        <v>-1</v>
      </c>
      <c r="BU86">
        <v>-1</v>
      </c>
      <c r="BV86">
        <v>1</v>
      </c>
      <c r="BW86">
        <v>-1</v>
      </c>
      <c r="BX86">
        <f t="shared" si="166"/>
        <v>1</v>
      </c>
      <c r="BY86">
        <f t="shared" si="167"/>
        <v>0</v>
      </c>
      <c r="BZ86" s="188">
        <v>-6.7453625632400002E-3</v>
      </c>
      <c r="CA86" s="2">
        <v>10</v>
      </c>
      <c r="CB86">
        <v>60</v>
      </c>
      <c r="CC86" t="str">
        <f t="shared" si="168"/>
        <v>TRUE</v>
      </c>
      <c r="CD86">
        <f>VLOOKUP($A86,'FuturesInfo (3)'!$A$2:$V$80,22)</f>
        <v>2</v>
      </c>
      <c r="CE86">
        <f t="shared" si="169"/>
        <v>2</v>
      </c>
      <c r="CF86">
        <f t="shared" si="169"/>
        <v>2</v>
      </c>
      <c r="CG86" s="139">
        <f>VLOOKUP($A86,'FuturesInfo (3)'!$A$2:$O$80,15)*CE86</f>
        <v>34350</v>
      </c>
      <c r="CH86" s="145">
        <f t="shared" si="170"/>
        <v>231.70320404729401</v>
      </c>
      <c r="CI86" s="145">
        <f t="shared" si="202"/>
        <v>-231.70320404729401</v>
      </c>
      <c r="CK86">
        <f t="shared" si="171"/>
        <v>-1</v>
      </c>
      <c r="CL86">
        <v>-1</v>
      </c>
      <c r="CM86">
        <v>1</v>
      </c>
      <c r="CN86">
        <v>-1</v>
      </c>
      <c r="CO86">
        <f t="shared" si="203"/>
        <v>1</v>
      </c>
      <c r="CP86">
        <f t="shared" si="172"/>
        <v>0</v>
      </c>
      <c r="CQ86" s="1">
        <v>-1.6977928692700001E-2</v>
      </c>
      <c r="CR86" s="2">
        <v>10</v>
      </c>
      <c r="CS86">
        <v>60</v>
      </c>
      <c r="CT86" t="str">
        <f t="shared" si="173"/>
        <v>TRUE</v>
      </c>
      <c r="CU86">
        <f>VLOOKUP($A86,'FuturesInfo (3)'!$A$2:$V$80,22)</f>
        <v>2</v>
      </c>
      <c r="CV86">
        <f t="shared" si="174"/>
        <v>2</v>
      </c>
      <c r="CW86">
        <f t="shared" si="204"/>
        <v>2</v>
      </c>
      <c r="CX86" s="139">
        <f>VLOOKUP($A86,'FuturesInfo (3)'!$A$2:$O$80,15)*CW86</f>
        <v>34350</v>
      </c>
      <c r="CY86" s="200">
        <f t="shared" si="175"/>
        <v>583.19185059424501</v>
      </c>
      <c r="CZ86" s="200">
        <f t="shared" si="205"/>
        <v>-583.19185059424501</v>
      </c>
      <c r="DB86">
        <f t="shared" si="176"/>
        <v>-1</v>
      </c>
      <c r="DC86">
        <v>-1</v>
      </c>
      <c r="DD86">
        <v>1</v>
      </c>
      <c r="DE86">
        <v>1</v>
      </c>
      <c r="DF86">
        <f t="shared" si="223"/>
        <v>0</v>
      </c>
      <c r="DG86">
        <f t="shared" si="177"/>
        <v>1</v>
      </c>
      <c r="DH86" s="1">
        <v>1.7271157167499999E-2</v>
      </c>
      <c r="DI86" s="2">
        <v>10</v>
      </c>
      <c r="DJ86">
        <v>60</v>
      </c>
      <c r="DK86" t="str">
        <f t="shared" si="178"/>
        <v>TRUE</v>
      </c>
      <c r="DL86">
        <f>VLOOKUP($A86,'FuturesInfo (3)'!$A$2:$V$80,22)</f>
        <v>2</v>
      </c>
      <c r="DM86">
        <f t="shared" si="179"/>
        <v>2</v>
      </c>
      <c r="DN86">
        <f t="shared" si="206"/>
        <v>2</v>
      </c>
      <c r="DO86" s="139">
        <f>VLOOKUP($A86,'FuturesInfo (3)'!$A$2:$O$80,15)*DN86</f>
        <v>34350</v>
      </c>
      <c r="DP86" s="200">
        <f t="shared" si="180"/>
        <v>-593.26424870362496</v>
      </c>
      <c r="DQ86" s="200">
        <f t="shared" si="207"/>
        <v>593.26424870362496</v>
      </c>
      <c r="DS86">
        <f t="shared" si="181"/>
        <v>-1</v>
      </c>
      <c r="DT86">
        <v>1</v>
      </c>
      <c r="DU86">
        <v>1</v>
      </c>
      <c r="DV86">
        <v>1</v>
      </c>
      <c r="DW86">
        <f t="shared" si="224"/>
        <v>1</v>
      </c>
      <c r="DX86">
        <f t="shared" si="182"/>
        <v>1</v>
      </c>
      <c r="DY86" s="1">
        <v>1.6977928536200001E-2</v>
      </c>
      <c r="DZ86" s="2">
        <v>10</v>
      </c>
      <c r="EA86">
        <v>60</v>
      </c>
      <c r="EB86" t="str">
        <f t="shared" si="183"/>
        <v>TRUE</v>
      </c>
      <c r="EC86">
        <f>VLOOKUP($A86,'FuturesInfo (3)'!$A$2:$V$80,22)</f>
        <v>2</v>
      </c>
      <c r="ED86" s="96">
        <v>0</v>
      </c>
      <c r="EE86">
        <f t="shared" si="208"/>
        <v>2</v>
      </c>
      <c r="EF86" s="139">
        <f>VLOOKUP($A86,'FuturesInfo (3)'!$A$2:$O$80,15)*EE86</f>
        <v>34350</v>
      </c>
      <c r="EG86" s="200">
        <f t="shared" si="184"/>
        <v>583.19184521847001</v>
      </c>
      <c r="EH86" s="200">
        <f t="shared" si="209"/>
        <v>583.19184521847001</v>
      </c>
      <c r="EJ86">
        <f t="shared" si="185"/>
        <v>1</v>
      </c>
      <c r="EK86">
        <v>1</v>
      </c>
      <c r="EL86" s="218">
        <v>1</v>
      </c>
      <c r="EM86">
        <f t="shared" si="210"/>
        <v>1</v>
      </c>
      <c r="EN86">
        <v>1</v>
      </c>
      <c r="EO86">
        <f t="shared" si="225"/>
        <v>1</v>
      </c>
      <c r="EP86">
        <f t="shared" si="211"/>
        <v>1</v>
      </c>
      <c r="EQ86">
        <f t="shared" si="186"/>
        <v>1</v>
      </c>
      <c r="ER86" s="1">
        <v>1.77777777778E-2</v>
      </c>
      <c r="ES86" s="2">
        <v>10</v>
      </c>
      <c r="ET86">
        <v>60</v>
      </c>
      <c r="EU86" t="str">
        <f t="shared" si="187"/>
        <v>TRUE</v>
      </c>
      <c r="EV86">
        <f>VLOOKUP($A86,'FuturesInfo (3)'!$A$2:$V$80,22)</f>
        <v>2</v>
      </c>
      <c r="EW86" s="96">
        <v>0</v>
      </c>
      <c r="EX86">
        <f t="shared" si="212"/>
        <v>2</v>
      </c>
      <c r="EY86" s="139">
        <f>VLOOKUP($A86,'FuturesInfo (3)'!$A$2:$O$80,15)*EX86</f>
        <v>34350</v>
      </c>
      <c r="EZ86" s="200">
        <f t="shared" si="188"/>
        <v>610.66666666743004</v>
      </c>
      <c r="FA86" s="200">
        <f t="shared" si="213"/>
        <v>610.66666666743004</v>
      </c>
      <c r="FB86" s="200">
        <f t="shared" si="214"/>
        <v>610.66666666743004</v>
      </c>
      <c r="FD86">
        <f t="shared" si="189"/>
        <v>1</v>
      </c>
      <c r="FE86">
        <v>1</v>
      </c>
      <c r="FF86" s="218">
        <v>1</v>
      </c>
      <c r="FG86">
        <f t="shared" si="229"/>
        <v>1</v>
      </c>
      <c r="FH86">
        <v>1</v>
      </c>
      <c r="FI86">
        <f t="shared" si="226"/>
        <v>1</v>
      </c>
      <c r="FJ86">
        <f t="shared" si="215"/>
        <v>1</v>
      </c>
      <c r="FK86">
        <f t="shared" si="190"/>
        <v>1</v>
      </c>
      <c r="FL86" s="1">
        <v>7.2780203784599998E-2</v>
      </c>
      <c r="FM86" s="2">
        <v>10</v>
      </c>
      <c r="FN86">
        <v>60</v>
      </c>
      <c r="FO86" t="str">
        <f t="shared" si="191"/>
        <v>TRUE</v>
      </c>
      <c r="FP86">
        <f>VLOOKUP($A86,'FuturesInfo (3)'!$A$2:$V$80,22)</f>
        <v>2</v>
      </c>
      <c r="FQ86" s="96">
        <v>0</v>
      </c>
      <c r="FR86">
        <f t="shared" si="216"/>
        <v>2</v>
      </c>
      <c r="FS86" s="139">
        <f>VLOOKUP($A86,'FuturesInfo (3)'!$A$2:$O$80,15)*FR86</f>
        <v>34350</v>
      </c>
      <c r="FT86" s="200">
        <f t="shared" si="192"/>
        <v>2500.00000000101</v>
      </c>
      <c r="FU86" s="200">
        <f t="shared" si="217"/>
        <v>2500.00000000101</v>
      </c>
      <c r="FV86" s="200">
        <f t="shared" si="193"/>
        <v>2500.00000000101</v>
      </c>
      <c r="FX86">
        <f t="shared" si="194"/>
        <v>1</v>
      </c>
      <c r="FZ86" s="218">
        <v>1</v>
      </c>
      <c r="GA86">
        <f t="shared" si="230"/>
        <v>1</v>
      </c>
      <c r="GC86">
        <f t="shared" si="227"/>
        <v>1</v>
      </c>
      <c r="GD86">
        <f t="shared" si="218"/>
        <v>0</v>
      </c>
      <c r="GE86">
        <f t="shared" si="195"/>
        <v>0</v>
      </c>
      <c r="GF86" s="1"/>
      <c r="GG86" s="2">
        <v>10</v>
      </c>
      <c r="GH86">
        <v>60</v>
      </c>
      <c r="GI86" t="str">
        <f t="shared" si="196"/>
        <v>FALSE</v>
      </c>
      <c r="GJ86">
        <f>VLOOKUP($A86,'FuturesInfo (3)'!$A$2:$V$80,22)</f>
        <v>2</v>
      </c>
      <c r="GK86" s="96">
        <v>0</v>
      </c>
      <c r="GL86">
        <f t="shared" si="219"/>
        <v>2</v>
      </c>
      <c r="GM86" s="139">
        <f>VLOOKUP($A86,'FuturesInfo (3)'!$A$2:$O$80,15)*GL86</f>
        <v>34350</v>
      </c>
      <c r="GN86" s="200">
        <f t="shared" si="197"/>
        <v>0</v>
      </c>
      <c r="GO86" s="200">
        <f t="shared" si="220"/>
        <v>0</v>
      </c>
      <c r="GP86" s="200">
        <f t="shared" si="198"/>
        <v>0</v>
      </c>
    </row>
    <row r="87" spans="1:19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1"/>
        <v>0</v>
      </c>
      <c r="BH87">
        <v>1</v>
      </c>
      <c r="BI87">
        <v>1</v>
      </c>
      <c r="BJ87">
        <f t="shared" si="199"/>
        <v>1</v>
      </c>
      <c r="BK87" s="1">
        <v>2.48021108179E-2</v>
      </c>
      <c r="BL87" s="2">
        <v>10</v>
      </c>
      <c r="BM87">
        <v>60</v>
      </c>
      <c r="BN87" t="str">
        <f t="shared" si="222"/>
        <v>TRUE</v>
      </c>
      <c r="BO87">
        <f>VLOOKUP($A87,'FuturesInfo (3)'!$A$2:$V$80,22)</f>
        <v>3</v>
      </c>
      <c r="BP87">
        <f t="shared" si="228"/>
        <v>3</v>
      </c>
      <c r="BQ87" s="139">
        <f>VLOOKUP($A87,'FuturesInfo (3)'!$A$2:$O$80,15)*BP87</f>
        <v>76537.5</v>
      </c>
      <c r="BR87" s="145">
        <f t="shared" si="200"/>
        <v>1898.2915567250213</v>
      </c>
      <c r="BT87">
        <f t="shared" si="201"/>
        <v>1</v>
      </c>
      <c r="BU87">
        <v>1</v>
      </c>
      <c r="BV87">
        <v>1</v>
      </c>
      <c r="BW87">
        <v>1</v>
      </c>
      <c r="BX87">
        <f t="shared" si="166"/>
        <v>1</v>
      </c>
      <c r="BY87">
        <f t="shared" si="167"/>
        <v>1</v>
      </c>
      <c r="BZ87" s="188">
        <v>2.4201853759000001E-2</v>
      </c>
      <c r="CA87" s="2">
        <v>10</v>
      </c>
      <c r="CB87">
        <v>60</v>
      </c>
      <c r="CC87" t="str">
        <f t="shared" si="168"/>
        <v>TRUE</v>
      </c>
      <c r="CD87">
        <f>VLOOKUP($A87,'FuturesInfo (3)'!$A$2:$V$80,22)</f>
        <v>3</v>
      </c>
      <c r="CE87">
        <f t="shared" si="169"/>
        <v>3</v>
      </c>
      <c r="CF87">
        <f t="shared" si="169"/>
        <v>3</v>
      </c>
      <c r="CG87" s="139">
        <f>VLOOKUP($A87,'FuturesInfo (3)'!$A$2:$O$80,15)*CE87</f>
        <v>76537.5</v>
      </c>
      <c r="CH87" s="145">
        <f t="shared" si="170"/>
        <v>1852.3493820794627</v>
      </c>
      <c r="CI87" s="145">
        <f t="shared" si="202"/>
        <v>1852.3493820794627</v>
      </c>
      <c r="CK87">
        <f t="shared" si="171"/>
        <v>1</v>
      </c>
      <c r="CL87">
        <v>-1</v>
      </c>
      <c r="CM87">
        <v>1</v>
      </c>
      <c r="CN87">
        <v>1</v>
      </c>
      <c r="CO87">
        <f t="shared" si="203"/>
        <v>0</v>
      </c>
      <c r="CP87">
        <f t="shared" si="172"/>
        <v>1</v>
      </c>
      <c r="CQ87" s="1">
        <v>2.0613373554499999E-2</v>
      </c>
      <c r="CR87" s="2">
        <v>10</v>
      </c>
      <c r="CS87">
        <v>60</v>
      </c>
      <c r="CT87" t="str">
        <f t="shared" si="173"/>
        <v>TRUE</v>
      </c>
      <c r="CU87">
        <f>VLOOKUP($A87,'FuturesInfo (3)'!$A$2:$V$80,22)</f>
        <v>3</v>
      </c>
      <c r="CV87">
        <f t="shared" si="174"/>
        <v>2</v>
      </c>
      <c r="CW87">
        <f t="shared" si="204"/>
        <v>3</v>
      </c>
      <c r="CX87" s="139">
        <f>VLOOKUP($A87,'FuturesInfo (3)'!$A$2:$O$80,15)*CW87</f>
        <v>76537.5</v>
      </c>
      <c r="CY87" s="200">
        <f t="shared" si="175"/>
        <v>-1577.6960784275436</v>
      </c>
      <c r="CZ87" s="200">
        <f t="shared" si="205"/>
        <v>1577.6960784275436</v>
      </c>
      <c r="DB87">
        <f t="shared" si="176"/>
        <v>-1</v>
      </c>
      <c r="DC87">
        <v>1</v>
      </c>
      <c r="DD87">
        <v>1</v>
      </c>
      <c r="DE87">
        <v>1</v>
      </c>
      <c r="DF87">
        <f t="shared" si="223"/>
        <v>1</v>
      </c>
      <c r="DG87">
        <f t="shared" si="177"/>
        <v>1</v>
      </c>
      <c r="DH87" s="1">
        <v>2.95566502463E-3</v>
      </c>
      <c r="DI87" s="2">
        <v>10</v>
      </c>
      <c r="DJ87">
        <v>60</v>
      </c>
      <c r="DK87" t="str">
        <f t="shared" si="178"/>
        <v>TRUE</v>
      </c>
      <c r="DL87">
        <f>VLOOKUP($A87,'FuturesInfo (3)'!$A$2:$V$80,22)</f>
        <v>3</v>
      </c>
      <c r="DM87">
        <f t="shared" si="179"/>
        <v>4</v>
      </c>
      <c r="DN87">
        <f t="shared" si="206"/>
        <v>3</v>
      </c>
      <c r="DO87" s="139">
        <f>VLOOKUP($A87,'FuturesInfo (3)'!$A$2:$O$80,15)*DN87</f>
        <v>76537.5</v>
      </c>
      <c r="DP87" s="200">
        <f t="shared" si="180"/>
        <v>226.21921182261863</v>
      </c>
      <c r="DQ87" s="200">
        <f t="shared" si="207"/>
        <v>226.21921182261863</v>
      </c>
      <c r="DS87">
        <f t="shared" si="181"/>
        <v>1</v>
      </c>
      <c r="DT87">
        <v>1</v>
      </c>
      <c r="DU87">
        <v>1</v>
      </c>
      <c r="DV87">
        <v>1</v>
      </c>
      <c r="DW87">
        <f t="shared" si="224"/>
        <v>1</v>
      </c>
      <c r="DX87">
        <f t="shared" si="182"/>
        <v>1</v>
      </c>
      <c r="DY87" s="1">
        <v>2.0628683693499999E-2</v>
      </c>
      <c r="DZ87" s="2">
        <v>10</v>
      </c>
      <c r="EA87">
        <v>60</v>
      </c>
      <c r="EB87" t="str">
        <f t="shared" si="183"/>
        <v>TRUE</v>
      </c>
      <c r="EC87">
        <f>VLOOKUP($A87,'FuturesInfo (3)'!$A$2:$V$80,22)</f>
        <v>3</v>
      </c>
      <c r="ED87" s="96">
        <v>0</v>
      </c>
      <c r="EE87">
        <f t="shared" si="208"/>
        <v>3</v>
      </c>
      <c r="EF87" s="139">
        <f>VLOOKUP($A87,'FuturesInfo (3)'!$A$2:$O$80,15)*EE87</f>
        <v>76537.5</v>
      </c>
      <c r="EG87" s="200">
        <f t="shared" si="184"/>
        <v>1578.8678781912561</v>
      </c>
      <c r="EH87" s="200">
        <f t="shared" si="209"/>
        <v>1578.8678781912561</v>
      </c>
      <c r="EJ87">
        <f t="shared" si="185"/>
        <v>1</v>
      </c>
      <c r="EK87">
        <v>1</v>
      </c>
      <c r="EL87" s="218">
        <v>1</v>
      </c>
      <c r="EM87">
        <f t="shared" si="210"/>
        <v>-1</v>
      </c>
      <c r="EN87">
        <v>-1</v>
      </c>
      <c r="EO87">
        <f t="shared" si="225"/>
        <v>0</v>
      </c>
      <c r="EP87">
        <f t="shared" si="211"/>
        <v>0</v>
      </c>
      <c r="EQ87">
        <f t="shared" si="186"/>
        <v>1</v>
      </c>
      <c r="ER87" s="1">
        <v>-1.7805582290699999E-2</v>
      </c>
      <c r="ES87" s="2">
        <v>10</v>
      </c>
      <c r="ET87">
        <v>60</v>
      </c>
      <c r="EU87" t="str">
        <f t="shared" si="187"/>
        <v>TRUE</v>
      </c>
      <c r="EV87">
        <f>VLOOKUP($A87,'FuturesInfo (3)'!$A$2:$V$80,22)</f>
        <v>3</v>
      </c>
      <c r="EW87" s="96">
        <v>0</v>
      </c>
      <c r="EX87">
        <f t="shared" si="212"/>
        <v>3</v>
      </c>
      <c r="EY87" s="139">
        <f>VLOOKUP($A87,'FuturesInfo (3)'!$A$2:$O$80,15)*EX87</f>
        <v>76537.5</v>
      </c>
      <c r="EZ87" s="200">
        <f t="shared" si="188"/>
        <v>-1362.7947545744512</v>
      </c>
      <c r="FA87" s="200">
        <f t="shared" si="213"/>
        <v>-1362.7947545744512</v>
      </c>
      <c r="FB87" s="200">
        <f t="shared" si="214"/>
        <v>1362.7947545744512</v>
      </c>
      <c r="FD87">
        <f t="shared" si="189"/>
        <v>-1</v>
      </c>
      <c r="FE87">
        <v>1</v>
      </c>
      <c r="FF87" s="218">
        <v>1</v>
      </c>
      <c r="FG87">
        <f t="shared" si="229"/>
        <v>1</v>
      </c>
      <c r="FH87">
        <v>-1</v>
      </c>
      <c r="FI87">
        <f t="shared" si="226"/>
        <v>0</v>
      </c>
      <c r="FJ87">
        <f t="shared" si="215"/>
        <v>0</v>
      </c>
      <c r="FK87">
        <f t="shared" si="190"/>
        <v>0</v>
      </c>
      <c r="FL87" s="1">
        <v>-2.9887310142099999E-2</v>
      </c>
      <c r="FM87" s="2">
        <v>10</v>
      </c>
      <c r="FN87">
        <v>60</v>
      </c>
      <c r="FO87" t="str">
        <f t="shared" si="191"/>
        <v>TRUE</v>
      </c>
      <c r="FP87">
        <f>VLOOKUP($A87,'FuturesInfo (3)'!$A$2:$V$80,22)</f>
        <v>3</v>
      </c>
      <c r="FQ87" s="96">
        <v>0</v>
      </c>
      <c r="FR87">
        <f t="shared" si="216"/>
        <v>3</v>
      </c>
      <c r="FS87" s="139">
        <f>VLOOKUP($A87,'FuturesInfo (3)'!$A$2:$O$80,15)*FR87</f>
        <v>76537.5</v>
      </c>
      <c r="FT87" s="200">
        <f t="shared" si="192"/>
        <v>-2287.5000000009786</v>
      </c>
      <c r="FU87" s="200">
        <f t="shared" si="217"/>
        <v>-2287.5000000009786</v>
      </c>
      <c r="FV87" s="200">
        <f t="shared" si="193"/>
        <v>-2287.5000000009786</v>
      </c>
      <c r="FX87">
        <f t="shared" si="194"/>
        <v>-1</v>
      </c>
      <c r="FY87"/>
      <c r="FZ87" s="218">
        <v>1</v>
      </c>
      <c r="GA87">
        <f t="shared" si="230"/>
        <v>1</v>
      </c>
      <c r="GB87"/>
      <c r="GC87">
        <f t="shared" si="227"/>
        <v>1</v>
      </c>
      <c r="GD87">
        <f t="shared" si="218"/>
        <v>0</v>
      </c>
      <c r="GE87">
        <f t="shared" si="195"/>
        <v>0</v>
      </c>
      <c r="GF87" s="1"/>
      <c r="GG87" s="2">
        <v>10</v>
      </c>
      <c r="GH87">
        <v>60</v>
      </c>
      <c r="GI87" t="str">
        <f t="shared" si="196"/>
        <v>FALSE</v>
      </c>
      <c r="GJ87">
        <f>VLOOKUP($A87,'FuturesInfo (3)'!$A$2:$V$80,22)</f>
        <v>3</v>
      </c>
      <c r="GK87" s="96">
        <v>0</v>
      </c>
      <c r="GL87">
        <f t="shared" si="219"/>
        <v>3</v>
      </c>
      <c r="GM87" s="139">
        <f>VLOOKUP($A87,'FuturesInfo (3)'!$A$2:$O$80,15)*GL87</f>
        <v>76537.5</v>
      </c>
      <c r="GN87" s="200">
        <f t="shared" si="197"/>
        <v>0</v>
      </c>
      <c r="GO87" s="200">
        <f t="shared" si="220"/>
        <v>0</v>
      </c>
      <c r="GP87" s="200">
        <f t="shared" si="198"/>
        <v>0</v>
      </c>
    </row>
    <row r="88" spans="1:19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1"/>
        <v>2</v>
      </c>
      <c r="BH88">
        <v>1</v>
      </c>
      <c r="BI88">
        <v>-1</v>
      </c>
      <c r="BJ88">
        <f t="shared" si="199"/>
        <v>0</v>
      </c>
      <c r="BK88" s="1">
        <v>-9.3826233814999997E-3</v>
      </c>
      <c r="BL88" s="2">
        <v>10</v>
      </c>
      <c r="BM88">
        <v>60</v>
      </c>
      <c r="BN88" t="str">
        <f t="shared" si="222"/>
        <v>TRUE</v>
      </c>
      <c r="BO88">
        <f>VLOOKUP($A88,'FuturesInfo (3)'!$A$2:$V$80,22)</f>
        <v>2</v>
      </c>
      <c r="BP88">
        <f t="shared" si="228"/>
        <v>2</v>
      </c>
      <c r="BQ88" s="139">
        <f>VLOOKUP($A88,'FuturesInfo (3)'!$A$2:$O$80,15)*BP88</f>
        <v>199195.61900000001</v>
      </c>
      <c r="BR88" s="145">
        <f t="shared" si="200"/>
        <v>-1868.9774723217656</v>
      </c>
      <c r="BT88">
        <f t="shared" si="201"/>
        <v>1</v>
      </c>
      <c r="BU88">
        <v>1</v>
      </c>
      <c r="BV88">
        <v>-1</v>
      </c>
      <c r="BW88">
        <v>1</v>
      </c>
      <c r="BX88">
        <f t="shared" si="166"/>
        <v>1</v>
      </c>
      <c r="BY88">
        <f t="shared" si="167"/>
        <v>0</v>
      </c>
      <c r="BZ88" s="188">
        <v>8.3349119151400006E-3</v>
      </c>
      <c r="CA88" s="2">
        <v>10</v>
      </c>
      <c r="CB88">
        <v>60</v>
      </c>
      <c r="CC88" t="str">
        <f t="shared" si="168"/>
        <v>TRUE</v>
      </c>
      <c r="CD88">
        <f>VLOOKUP($A88,'FuturesInfo (3)'!$A$2:$V$80,22)</f>
        <v>2</v>
      </c>
      <c r="CE88">
        <f t="shared" si="169"/>
        <v>2</v>
      </c>
      <c r="CF88">
        <f t="shared" si="169"/>
        <v>2</v>
      </c>
      <c r="CG88" s="139">
        <f>VLOOKUP($A88,'FuturesInfo (3)'!$A$2:$O$80,15)*CE88</f>
        <v>199195.61900000001</v>
      </c>
      <c r="CH88" s="145">
        <f t="shared" si="170"/>
        <v>1660.2779382467879</v>
      </c>
      <c r="CI88" s="145">
        <f t="shared" si="202"/>
        <v>-1660.2779382467879</v>
      </c>
      <c r="CK88">
        <f t="shared" si="171"/>
        <v>1</v>
      </c>
      <c r="CL88">
        <v>1</v>
      </c>
      <c r="CM88">
        <v>-1</v>
      </c>
      <c r="CN88">
        <v>1</v>
      </c>
      <c r="CO88">
        <f t="shared" si="203"/>
        <v>1</v>
      </c>
      <c r="CP88">
        <f t="shared" si="172"/>
        <v>0</v>
      </c>
      <c r="CQ88" s="1">
        <v>7.51455945895E-3</v>
      </c>
      <c r="CR88" s="2">
        <v>10</v>
      </c>
      <c r="CS88">
        <v>60</v>
      </c>
      <c r="CT88" t="str">
        <f t="shared" si="173"/>
        <v>TRUE</v>
      </c>
      <c r="CU88">
        <f>VLOOKUP($A88,'FuturesInfo (3)'!$A$2:$V$80,22)</f>
        <v>2</v>
      </c>
      <c r="CV88">
        <f t="shared" si="174"/>
        <v>2</v>
      </c>
      <c r="CW88">
        <f t="shared" si="204"/>
        <v>2</v>
      </c>
      <c r="CX88" s="139">
        <f>VLOOKUP($A88,'FuturesInfo (3)'!$A$2:$O$80,15)*CW88</f>
        <v>199195.61900000001</v>
      </c>
      <c r="CY88" s="200">
        <f t="shared" si="175"/>
        <v>1496.8673229378503</v>
      </c>
      <c r="CZ88" s="200">
        <f t="shared" si="205"/>
        <v>-1496.8673229378503</v>
      </c>
      <c r="DB88">
        <f t="shared" si="176"/>
        <v>1</v>
      </c>
      <c r="DC88">
        <v>-1</v>
      </c>
      <c r="DD88">
        <v>1</v>
      </c>
      <c r="DE88">
        <v>1</v>
      </c>
      <c r="DF88">
        <f t="shared" si="223"/>
        <v>0</v>
      </c>
      <c r="DG88">
        <f t="shared" si="177"/>
        <v>1</v>
      </c>
      <c r="DH88" s="1">
        <v>2.7969420100700001E-3</v>
      </c>
      <c r="DI88" s="2">
        <v>10</v>
      </c>
      <c r="DJ88">
        <v>60</v>
      </c>
      <c r="DK88" t="str">
        <f t="shared" si="178"/>
        <v>TRUE</v>
      </c>
      <c r="DL88">
        <f>VLOOKUP($A88,'FuturesInfo (3)'!$A$2:$V$80,22)</f>
        <v>2</v>
      </c>
      <c r="DM88">
        <f t="shared" si="179"/>
        <v>2</v>
      </c>
      <c r="DN88">
        <f t="shared" si="206"/>
        <v>2</v>
      </c>
      <c r="DO88" s="139">
        <f>VLOOKUP($A88,'FuturesInfo (3)'!$A$2:$O$80,15)*DN88</f>
        <v>199195.61900000001</v>
      </c>
      <c r="DP88" s="200">
        <f t="shared" si="180"/>
        <v>-557.13859500299793</v>
      </c>
      <c r="DQ88" s="200">
        <f t="shared" si="207"/>
        <v>557.13859500299793</v>
      </c>
      <c r="DS88">
        <f t="shared" si="181"/>
        <v>-1</v>
      </c>
      <c r="DT88">
        <v>-1</v>
      </c>
      <c r="DU88">
        <v>1</v>
      </c>
      <c r="DV88">
        <v>-1</v>
      </c>
      <c r="DW88">
        <f t="shared" si="224"/>
        <v>1</v>
      </c>
      <c r="DX88">
        <f t="shared" si="182"/>
        <v>0</v>
      </c>
      <c r="DY88" s="1">
        <v>-7.4377091855700004E-4</v>
      </c>
      <c r="DZ88" s="2">
        <v>10</v>
      </c>
      <c r="EA88">
        <v>60</v>
      </c>
      <c r="EB88" t="str">
        <f t="shared" si="183"/>
        <v>TRUE</v>
      </c>
      <c r="EC88">
        <f>VLOOKUP($A88,'FuturesInfo (3)'!$A$2:$V$80,22)</f>
        <v>2</v>
      </c>
      <c r="ED88" s="96">
        <v>0</v>
      </c>
      <c r="EE88">
        <f t="shared" si="208"/>
        <v>2</v>
      </c>
      <c r="EF88" s="139">
        <f>VLOOKUP($A88,'FuturesInfo (3)'!$A$2:$O$80,15)*EE88</f>
        <v>199195.61900000001</v>
      </c>
      <c r="EG88" s="200">
        <f t="shared" si="184"/>
        <v>148.15590851616022</v>
      </c>
      <c r="EH88" s="200">
        <f t="shared" si="209"/>
        <v>-148.15590851616022</v>
      </c>
      <c r="EJ88">
        <f t="shared" si="185"/>
        <v>-1</v>
      </c>
      <c r="EK88">
        <v>-1</v>
      </c>
      <c r="EL88" s="218">
        <v>1</v>
      </c>
      <c r="EM88">
        <f t="shared" si="210"/>
        <v>1</v>
      </c>
      <c r="EN88">
        <v>-1</v>
      </c>
      <c r="EO88">
        <f t="shared" si="225"/>
        <v>1</v>
      </c>
      <c r="EP88">
        <f t="shared" si="211"/>
        <v>0</v>
      </c>
      <c r="EQ88">
        <f t="shared" si="186"/>
        <v>0</v>
      </c>
      <c r="ER88" s="1">
        <v>-2.2329735764800001E-3</v>
      </c>
      <c r="ES88" s="2">
        <v>10</v>
      </c>
      <c r="ET88">
        <v>60</v>
      </c>
      <c r="EU88" t="str">
        <f t="shared" si="187"/>
        <v>TRUE</v>
      </c>
      <c r="EV88">
        <f>VLOOKUP($A88,'FuturesInfo (3)'!$A$2:$V$80,22)</f>
        <v>2</v>
      </c>
      <c r="EW88" s="96">
        <v>0</v>
      </c>
      <c r="EX88">
        <f t="shared" si="212"/>
        <v>2</v>
      </c>
      <c r="EY88" s="139">
        <f>VLOOKUP($A88,'FuturesInfo (3)'!$A$2:$O$80,15)*EX88</f>
        <v>199195.61900000001</v>
      </c>
      <c r="EZ88" s="200">
        <f t="shared" si="188"/>
        <v>444.79855377757747</v>
      </c>
      <c r="FA88" s="200">
        <f t="shared" si="213"/>
        <v>-444.79855377757747</v>
      </c>
      <c r="FB88" s="200">
        <f t="shared" si="214"/>
        <v>-444.79855377757747</v>
      </c>
      <c r="FD88">
        <f t="shared" si="189"/>
        <v>-1</v>
      </c>
      <c r="FE88">
        <v>-1</v>
      </c>
      <c r="FF88" s="218">
        <v>1</v>
      </c>
      <c r="FG88">
        <f t="shared" si="229"/>
        <v>1</v>
      </c>
      <c r="FH88">
        <v>-1</v>
      </c>
      <c r="FI88">
        <f t="shared" si="226"/>
        <v>1</v>
      </c>
      <c r="FJ88">
        <f t="shared" si="215"/>
        <v>0</v>
      </c>
      <c r="FK88">
        <f t="shared" si="190"/>
        <v>0</v>
      </c>
      <c r="FL88" s="1">
        <v>-8.2058933233899994E-3</v>
      </c>
      <c r="FM88" s="2">
        <v>10</v>
      </c>
      <c r="FN88">
        <v>60</v>
      </c>
      <c r="FO88" t="str">
        <f t="shared" si="191"/>
        <v>TRUE</v>
      </c>
      <c r="FP88">
        <f>VLOOKUP($A88,'FuturesInfo (3)'!$A$2:$V$80,22)</f>
        <v>2</v>
      </c>
      <c r="FQ88" s="96">
        <v>0</v>
      </c>
      <c r="FR88">
        <f t="shared" si="216"/>
        <v>2</v>
      </c>
      <c r="FS88" s="139">
        <f>VLOOKUP($A88,'FuturesInfo (3)'!$A$2:$O$80,15)*FR88</f>
        <v>199195.61900000001</v>
      </c>
      <c r="FT88" s="200">
        <f t="shared" si="192"/>
        <v>1634.5780000006382</v>
      </c>
      <c r="FU88" s="200">
        <f t="shared" si="217"/>
        <v>-1634.5780000006382</v>
      </c>
      <c r="FV88" s="200">
        <f t="shared" si="193"/>
        <v>-1634.5780000006382</v>
      </c>
      <c r="FX88">
        <f t="shared" si="194"/>
        <v>-1</v>
      </c>
      <c r="FY88"/>
      <c r="FZ88" s="218">
        <v>1</v>
      </c>
      <c r="GA88">
        <f t="shared" si="230"/>
        <v>1</v>
      </c>
      <c r="GB88"/>
      <c r="GC88">
        <f t="shared" si="227"/>
        <v>1</v>
      </c>
      <c r="GD88">
        <f t="shared" si="218"/>
        <v>0</v>
      </c>
      <c r="GE88">
        <f t="shared" si="195"/>
        <v>0</v>
      </c>
      <c r="GF88" s="1"/>
      <c r="GG88" s="2">
        <v>10</v>
      </c>
      <c r="GH88">
        <v>60</v>
      </c>
      <c r="GI88" t="str">
        <f t="shared" si="196"/>
        <v>FALSE</v>
      </c>
      <c r="GJ88">
        <f>VLOOKUP($A88,'FuturesInfo (3)'!$A$2:$V$80,22)</f>
        <v>2</v>
      </c>
      <c r="GK88" s="96">
        <v>0</v>
      </c>
      <c r="GL88">
        <f t="shared" si="219"/>
        <v>2</v>
      </c>
      <c r="GM88" s="139">
        <f>VLOOKUP($A88,'FuturesInfo (3)'!$A$2:$O$80,15)*GL88</f>
        <v>199195.61900000001</v>
      </c>
      <c r="GN88" s="200">
        <f t="shared" si="197"/>
        <v>0</v>
      </c>
      <c r="GO88" s="200">
        <f t="shared" si="220"/>
        <v>0</v>
      </c>
      <c r="GP88" s="200">
        <f t="shared" si="198"/>
        <v>0</v>
      </c>
    </row>
    <row r="89" spans="1:19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1"/>
        <v>2</v>
      </c>
      <c r="BH89">
        <v>1</v>
      </c>
      <c r="BI89">
        <v>1</v>
      </c>
      <c r="BJ89">
        <f t="shared" si="199"/>
        <v>1</v>
      </c>
      <c r="BK89" s="1">
        <v>1.0194719135500001E-4</v>
      </c>
      <c r="BL89" s="2">
        <v>10</v>
      </c>
      <c r="BM89">
        <v>60</v>
      </c>
      <c r="BN89" t="str">
        <f t="shared" si="222"/>
        <v>TRUE</v>
      </c>
      <c r="BO89">
        <f>VLOOKUP($A89,'FuturesInfo (3)'!$A$2:$V$80,22)</f>
        <v>0</v>
      </c>
      <c r="BP89">
        <f t="shared" si="228"/>
        <v>0</v>
      </c>
      <c r="BQ89" s="139">
        <f>VLOOKUP($A89,'FuturesInfo (3)'!$A$2:$O$80,15)*BP89</f>
        <v>0</v>
      </c>
      <c r="BR89" s="145">
        <f t="shared" si="200"/>
        <v>0</v>
      </c>
      <c r="BT89">
        <f t="shared" si="201"/>
        <v>1</v>
      </c>
      <c r="BU89">
        <v>-1</v>
      </c>
      <c r="BV89">
        <v>1</v>
      </c>
      <c r="BW89">
        <v>1</v>
      </c>
      <c r="BX89">
        <f t="shared" si="166"/>
        <v>0</v>
      </c>
      <c r="BY89">
        <f t="shared" si="167"/>
        <v>1</v>
      </c>
      <c r="BZ89" s="188">
        <v>0</v>
      </c>
      <c r="CA89" s="2">
        <v>10</v>
      </c>
      <c r="CB89">
        <v>60</v>
      </c>
      <c r="CC89" t="str">
        <f t="shared" si="168"/>
        <v>TRUE</v>
      </c>
      <c r="CD89">
        <f>VLOOKUP($A89,'FuturesInfo (3)'!$A$2:$V$80,22)</f>
        <v>0</v>
      </c>
      <c r="CE89">
        <f t="shared" si="169"/>
        <v>0</v>
      </c>
      <c r="CF89">
        <f t="shared" si="169"/>
        <v>0</v>
      </c>
      <c r="CG89" s="139">
        <f>VLOOKUP($A89,'FuturesInfo (3)'!$A$2:$O$80,15)*CE89</f>
        <v>0</v>
      </c>
      <c r="CH89" s="145">
        <f t="shared" si="170"/>
        <v>0</v>
      </c>
      <c r="CI89" s="145">
        <f t="shared" si="202"/>
        <v>0</v>
      </c>
      <c r="CK89">
        <f t="shared" si="171"/>
        <v>-1</v>
      </c>
      <c r="CL89">
        <v>-1</v>
      </c>
      <c r="CM89">
        <v>1</v>
      </c>
      <c r="CN89">
        <v>1</v>
      </c>
      <c r="CO89">
        <f t="shared" si="203"/>
        <v>0</v>
      </c>
      <c r="CP89">
        <f t="shared" si="172"/>
        <v>1</v>
      </c>
      <c r="CQ89" s="1">
        <v>2.03873598369E-4</v>
      </c>
      <c r="CR89" s="2">
        <v>10</v>
      </c>
      <c r="CS89">
        <v>60</v>
      </c>
      <c r="CT89" t="str">
        <f t="shared" si="173"/>
        <v>TRUE</v>
      </c>
      <c r="CU89">
        <f>VLOOKUP($A89,'FuturesInfo (3)'!$A$2:$V$80,22)</f>
        <v>0</v>
      </c>
      <c r="CV89">
        <f t="shared" si="174"/>
        <v>0</v>
      </c>
      <c r="CW89">
        <f t="shared" si="204"/>
        <v>0</v>
      </c>
      <c r="CX89" s="139">
        <f>VLOOKUP($A89,'FuturesInfo (3)'!$A$2:$O$80,15)*CW89</f>
        <v>0</v>
      </c>
      <c r="CY89" s="200">
        <f t="shared" si="175"/>
        <v>0</v>
      </c>
      <c r="CZ89" s="200">
        <f t="shared" si="205"/>
        <v>0</v>
      </c>
      <c r="DB89">
        <f t="shared" si="176"/>
        <v>-1</v>
      </c>
      <c r="DC89">
        <v>-1</v>
      </c>
      <c r="DD89">
        <v>1</v>
      </c>
      <c r="DE89">
        <v>-1</v>
      </c>
      <c r="DF89">
        <f t="shared" si="223"/>
        <v>1</v>
      </c>
      <c r="DG89">
        <f t="shared" si="177"/>
        <v>0</v>
      </c>
      <c r="DH89" s="1">
        <v>-4.0766408479400002E-4</v>
      </c>
      <c r="DI89" s="2">
        <v>10</v>
      </c>
      <c r="DJ89">
        <v>60</v>
      </c>
      <c r="DK89" t="str">
        <f t="shared" si="178"/>
        <v>TRUE</v>
      </c>
      <c r="DL89">
        <f>VLOOKUP($A89,'FuturesInfo (3)'!$A$2:$V$80,22)</f>
        <v>0</v>
      </c>
      <c r="DM89">
        <f t="shared" si="179"/>
        <v>0</v>
      </c>
      <c r="DN89">
        <f t="shared" si="206"/>
        <v>0</v>
      </c>
      <c r="DO89" s="139">
        <f>VLOOKUP($A89,'FuturesInfo (3)'!$A$2:$O$80,15)*DN89</f>
        <v>0</v>
      </c>
      <c r="DP89" s="200">
        <f t="shared" si="180"/>
        <v>0</v>
      </c>
      <c r="DQ89" s="200">
        <f t="shared" si="207"/>
        <v>0</v>
      </c>
      <c r="DS89">
        <f t="shared" si="181"/>
        <v>-1</v>
      </c>
      <c r="DT89">
        <v>-1</v>
      </c>
      <c r="DU89">
        <v>1</v>
      </c>
      <c r="DV89">
        <v>1</v>
      </c>
      <c r="DW89">
        <f t="shared" si="224"/>
        <v>0</v>
      </c>
      <c r="DX89">
        <f t="shared" si="182"/>
        <v>1</v>
      </c>
      <c r="DY89" s="1">
        <v>0</v>
      </c>
      <c r="DZ89" s="2">
        <v>10</v>
      </c>
      <c r="EA89">
        <v>60</v>
      </c>
      <c r="EB89" t="str">
        <f t="shared" si="183"/>
        <v>TRUE</v>
      </c>
      <c r="EC89">
        <f>VLOOKUP($A89,'FuturesInfo (3)'!$A$2:$V$80,22)</f>
        <v>0</v>
      </c>
      <c r="ED89" s="96">
        <v>0</v>
      </c>
      <c r="EE89">
        <f t="shared" si="208"/>
        <v>0</v>
      </c>
      <c r="EF89" s="139">
        <f>VLOOKUP($A89,'FuturesInfo (3)'!$A$2:$O$80,15)*EE89</f>
        <v>0</v>
      </c>
      <c r="EG89" s="200">
        <f t="shared" si="184"/>
        <v>0</v>
      </c>
      <c r="EH89" s="200">
        <f t="shared" si="209"/>
        <v>0</v>
      </c>
      <c r="EJ89">
        <f t="shared" si="185"/>
        <v>-1</v>
      </c>
      <c r="EK89">
        <v>1</v>
      </c>
      <c r="EL89" s="218">
        <v>1</v>
      </c>
      <c r="EM89">
        <f t="shared" si="210"/>
        <v>1</v>
      </c>
      <c r="EN89">
        <v>1</v>
      </c>
      <c r="EO89">
        <f t="shared" si="225"/>
        <v>1</v>
      </c>
      <c r="EP89">
        <f t="shared" si="211"/>
        <v>1</v>
      </c>
      <c r="EQ89">
        <f t="shared" si="186"/>
        <v>1</v>
      </c>
      <c r="ER89" s="1">
        <v>1.01957585644E-4</v>
      </c>
      <c r="ES89" s="2">
        <v>10</v>
      </c>
      <c r="ET89">
        <v>60</v>
      </c>
      <c r="EU89" t="str">
        <f t="shared" si="187"/>
        <v>TRUE</v>
      </c>
      <c r="EV89">
        <f>VLOOKUP($A89,'FuturesInfo (3)'!$A$2:$V$80,22)</f>
        <v>0</v>
      </c>
      <c r="EW89" s="96">
        <v>0</v>
      </c>
      <c r="EX89">
        <f t="shared" si="212"/>
        <v>0</v>
      </c>
      <c r="EY89" s="139">
        <f>VLOOKUP($A89,'FuturesInfo (3)'!$A$2:$O$80,15)*EX89</f>
        <v>0</v>
      </c>
      <c r="EZ89" s="200">
        <f t="shared" si="188"/>
        <v>0</v>
      </c>
      <c r="FA89" s="200">
        <f t="shared" si="213"/>
        <v>0</v>
      </c>
      <c r="FB89" s="200">
        <f t="shared" si="214"/>
        <v>0</v>
      </c>
      <c r="FD89">
        <f t="shared" si="189"/>
        <v>1</v>
      </c>
      <c r="FE89">
        <v>1</v>
      </c>
      <c r="FF89" s="218">
        <v>1</v>
      </c>
      <c r="FG89">
        <f t="shared" si="229"/>
        <v>1</v>
      </c>
      <c r="FH89">
        <v>-1</v>
      </c>
      <c r="FI89">
        <f t="shared" si="226"/>
        <v>0</v>
      </c>
      <c r="FJ89">
        <f t="shared" si="215"/>
        <v>0</v>
      </c>
      <c r="FK89">
        <f t="shared" si="190"/>
        <v>0</v>
      </c>
      <c r="FL89" s="1">
        <v>-1.0194719135500001E-4</v>
      </c>
      <c r="FM89" s="2">
        <v>10</v>
      </c>
      <c r="FN89">
        <v>60</v>
      </c>
      <c r="FO89" t="str">
        <f t="shared" si="191"/>
        <v>TRUE</v>
      </c>
      <c r="FP89">
        <f>VLOOKUP($A89,'FuturesInfo (3)'!$A$2:$V$80,22)</f>
        <v>0</v>
      </c>
      <c r="FQ89" s="96">
        <v>0</v>
      </c>
      <c r="FR89">
        <f t="shared" si="216"/>
        <v>0</v>
      </c>
      <c r="FS89" s="139">
        <f>VLOOKUP($A89,'FuturesInfo (3)'!$A$2:$O$80,15)*FR89</f>
        <v>0</v>
      </c>
      <c r="FT89" s="200">
        <f t="shared" si="192"/>
        <v>0</v>
      </c>
      <c r="FU89" s="200">
        <f t="shared" si="217"/>
        <v>0</v>
      </c>
      <c r="FV89" s="200">
        <f t="shared" si="193"/>
        <v>0</v>
      </c>
      <c r="FX89">
        <f t="shared" si="194"/>
        <v>-1</v>
      </c>
      <c r="FY89"/>
      <c r="FZ89" s="218">
        <v>1</v>
      </c>
      <c r="GA89">
        <f t="shared" si="230"/>
        <v>1</v>
      </c>
      <c r="GB89"/>
      <c r="GC89">
        <f t="shared" si="227"/>
        <v>1</v>
      </c>
      <c r="GD89">
        <f t="shared" si="218"/>
        <v>0</v>
      </c>
      <c r="GE89">
        <f t="shared" si="195"/>
        <v>0</v>
      </c>
      <c r="GF89" s="1"/>
      <c r="GG89" s="2">
        <v>10</v>
      </c>
      <c r="GH89">
        <v>60</v>
      </c>
      <c r="GI89" t="str">
        <f t="shared" si="196"/>
        <v>FALSE</v>
      </c>
      <c r="GJ89">
        <f>VLOOKUP($A89,'FuturesInfo (3)'!$A$2:$V$80,22)</f>
        <v>0</v>
      </c>
      <c r="GK89" s="96">
        <v>0</v>
      </c>
      <c r="GL89">
        <f t="shared" si="219"/>
        <v>0</v>
      </c>
      <c r="GM89" s="139">
        <f>VLOOKUP($A89,'FuturesInfo (3)'!$A$2:$O$80,15)*GL89</f>
        <v>0</v>
      </c>
      <c r="GN89" s="200">
        <f t="shared" si="197"/>
        <v>0</v>
      </c>
      <c r="GO89" s="200">
        <f t="shared" si="220"/>
        <v>0</v>
      </c>
      <c r="GP89" s="200">
        <f t="shared" si="198"/>
        <v>0</v>
      </c>
    </row>
    <row r="90" spans="1:19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1"/>
        <v>-2</v>
      </c>
      <c r="BH90">
        <v>-1</v>
      </c>
      <c r="BI90">
        <v>1</v>
      </c>
      <c r="BJ90">
        <f t="shared" si="199"/>
        <v>0</v>
      </c>
      <c r="BK90" s="1">
        <v>2.5873221216E-3</v>
      </c>
      <c r="BL90" s="2">
        <v>10</v>
      </c>
      <c r="BM90">
        <v>60</v>
      </c>
      <c r="BN90" t="str">
        <f t="shared" si="222"/>
        <v>TRUE</v>
      </c>
      <c r="BO90">
        <f>VLOOKUP($A90,'FuturesInfo (3)'!$A$2:$V$80,22)</f>
        <v>3</v>
      </c>
      <c r="BP90">
        <f t="shared" si="228"/>
        <v>3</v>
      </c>
      <c r="BQ90" s="139">
        <f>VLOOKUP($A90,'FuturesInfo (3)'!$A$2:$O$80,15)*BP90</f>
        <v>269595</v>
      </c>
      <c r="BR90" s="145">
        <f t="shared" si="200"/>
        <v>-697.52910737275204</v>
      </c>
      <c r="BT90">
        <f t="shared" si="201"/>
        <v>-1</v>
      </c>
      <c r="BU90">
        <v>1</v>
      </c>
      <c r="BV90">
        <v>-1</v>
      </c>
      <c r="BW90">
        <v>-1</v>
      </c>
      <c r="BX90">
        <f t="shared" si="166"/>
        <v>0</v>
      </c>
      <c r="BY90">
        <f t="shared" si="167"/>
        <v>1</v>
      </c>
      <c r="BZ90" s="188">
        <v>-1.4025245441799999E-3</v>
      </c>
      <c r="CA90" s="2">
        <v>10</v>
      </c>
      <c r="CB90">
        <v>60</v>
      </c>
      <c r="CC90" t="str">
        <f t="shared" si="168"/>
        <v>TRUE</v>
      </c>
      <c r="CD90">
        <f>VLOOKUP($A90,'FuturesInfo (3)'!$A$2:$V$80,22)</f>
        <v>3</v>
      </c>
      <c r="CE90">
        <f t="shared" si="169"/>
        <v>3</v>
      </c>
      <c r="CF90">
        <f t="shared" si="169"/>
        <v>3</v>
      </c>
      <c r="CG90" s="139">
        <f>VLOOKUP($A90,'FuturesInfo (3)'!$A$2:$O$80,15)*CE90</f>
        <v>269595</v>
      </c>
      <c r="CH90" s="145">
        <f t="shared" si="170"/>
        <v>-378.1136044882071</v>
      </c>
      <c r="CI90" s="145">
        <f t="shared" si="202"/>
        <v>378.1136044882071</v>
      </c>
      <c r="CK90">
        <f t="shared" si="171"/>
        <v>1</v>
      </c>
      <c r="CL90">
        <v>-1</v>
      </c>
      <c r="CM90">
        <v>-1</v>
      </c>
      <c r="CN90">
        <v>1</v>
      </c>
      <c r="CO90">
        <f t="shared" si="203"/>
        <v>0</v>
      </c>
      <c r="CP90">
        <f t="shared" si="172"/>
        <v>0</v>
      </c>
      <c r="CQ90" s="1">
        <v>6.4606741572999999E-3</v>
      </c>
      <c r="CR90" s="2">
        <v>10</v>
      </c>
      <c r="CS90">
        <v>60</v>
      </c>
      <c r="CT90" t="str">
        <f t="shared" si="173"/>
        <v>TRUE</v>
      </c>
      <c r="CU90">
        <f>VLOOKUP($A90,'FuturesInfo (3)'!$A$2:$V$80,22)</f>
        <v>3</v>
      </c>
      <c r="CV90">
        <f t="shared" si="174"/>
        <v>4</v>
      </c>
      <c r="CW90">
        <f t="shared" si="204"/>
        <v>3</v>
      </c>
      <c r="CX90" s="139">
        <f>VLOOKUP($A90,'FuturesInfo (3)'!$A$2:$O$80,15)*CW90</f>
        <v>269595</v>
      </c>
      <c r="CY90" s="200">
        <f t="shared" si="175"/>
        <v>-1741.7654494372935</v>
      </c>
      <c r="CZ90" s="200">
        <f t="shared" si="205"/>
        <v>-1741.7654494372935</v>
      </c>
      <c r="DB90">
        <f t="shared" si="176"/>
        <v>-1</v>
      </c>
      <c r="DC90">
        <v>1</v>
      </c>
      <c r="DD90">
        <v>-1</v>
      </c>
      <c r="DE90">
        <v>1</v>
      </c>
      <c r="DF90">
        <f t="shared" si="223"/>
        <v>1</v>
      </c>
      <c r="DG90">
        <f t="shared" si="177"/>
        <v>0</v>
      </c>
      <c r="DH90" s="1">
        <v>1.0047446274099999E-3</v>
      </c>
      <c r="DI90" s="2">
        <v>10</v>
      </c>
      <c r="DJ90">
        <v>60</v>
      </c>
      <c r="DK90" t="str">
        <f t="shared" si="178"/>
        <v>TRUE</v>
      </c>
      <c r="DL90">
        <f>VLOOKUP($A90,'FuturesInfo (3)'!$A$2:$V$80,22)</f>
        <v>3</v>
      </c>
      <c r="DM90">
        <f t="shared" si="179"/>
        <v>2</v>
      </c>
      <c r="DN90">
        <f t="shared" si="206"/>
        <v>3</v>
      </c>
      <c r="DO90" s="139">
        <f>VLOOKUP($A90,'FuturesInfo (3)'!$A$2:$O$80,15)*DN90</f>
        <v>269595</v>
      </c>
      <c r="DP90" s="200">
        <f t="shared" si="180"/>
        <v>270.87412782659891</v>
      </c>
      <c r="DQ90" s="200">
        <f t="shared" si="207"/>
        <v>-270.87412782659891</v>
      </c>
      <c r="DS90">
        <f t="shared" si="181"/>
        <v>1</v>
      </c>
      <c r="DT90">
        <v>1</v>
      </c>
      <c r="DU90">
        <v>-1</v>
      </c>
      <c r="DV90">
        <v>1</v>
      </c>
      <c r="DW90">
        <f t="shared" si="224"/>
        <v>1</v>
      </c>
      <c r="DX90">
        <f t="shared" si="182"/>
        <v>0</v>
      </c>
      <c r="DY90" s="1">
        <v>3.4573133329599999E-3</v>
      </c>
      <c r="DZ90" s="2">
        <v>10</v>
      </c>
      <c r="EA90">
        <v>60</v>
      </c>
      <c r="EB90" t="str">
        <f t="shared" si="183"/>
        <v>TRUE</v>
      </c>
      <c r="EC90">
        <f>VLOOKUP($A90,'FuturesInfo (3)'!$A$2:$V$80,22)</f>
        <v>3</v>
      </c>
      <c r="ED90" s="96">
        <v>0</v>
      </c>
      <c r="EE90">
        <f t="shared" si="208"/>
        <v>3</v>
      </c>
      <c r="EF90" s="139">
        <f>VLOOKUP($A90,'FuturesInfo (3)'!$A$2:$O$80,15)*EE90</f>
        <v>269595</v>
      </c>
      <c r="EG90" s="200">
        <f t="shared" si="184"/>
        <v>932.07438799935119</v>
      </c>
      <c r="EH90" s="200">
        <f t="shared" si="209"/>
        <v>-932.07438799935119</v>
      </c>
      <c r="EJ90">
        <f t="shared" si="185"/>
        <v>1</v>
      </c>
      <c r="EK90">
        <v>1</v>
      </c>
      <c r="EL90" s="218">
        <v>-1</v>
      </c>
      <c r="EM90">
        <f t="shared" si="210"/>
        <v>-1</v>
      </c>
      <c r="EN90">
        <v>-1</v>
      </c>
      <c r="EO90">
        <f t="shared" si="225"/>
        <v>0</v>
      </c>
      <c r="EP90">
        <f t="shared" si="211"/>
        <v>1</v>
      </c>
      <c r="EQ90">
        <f t="shared" si="186"/>
        <v>1</v>
      </c>
      <c r="ER90" s="1">
        <v>-1.2225618227300001E-3</v>
      </c>
      <c r="ES90" s="2">
        <v>10</v>
      </c>
      <c r="ET90">
        <v>60</v>
      </c>
      <c r="EU90" t="str">
        <f t="shared" si="187"/>
        <v>TRUE</v>
      </c>
      <c r="EV90">
        <f>VLOOKUP($A90,'FuturesInfo (3)'!$A$2:$V$80,22)</f>
        <v>3</v>
      </c>
      <c r="EW90" s="96">
        <v>0</v>
      </c>
      <c r="EX90">
        <f t="shared" si="212"/>
        <v>3</v>
      </c>
      <c r="EY90" s="139">
        <f>VLOOKUP($A90,'FuturesInfo (3)'!$A$2:$O$80,15)*EX90</f>
        <v>269595</v>
      </c>
      <c r="EZ90" s="200">
        <f t="shared" si="188"/>
        <v>-329.59655459889439</v>
      </c>
      <c r="FA90" s="200">
        <f t="shared" si="213"/>
        <v>329.59655459889439</v>
      </c>
      <c r="FB90" s="200">
        <f t="shared" si="214"/>
        <v>329.59655459889439</v>
      </c>
      <c r="FD90">
        <f t="shared" si="189"/>
        <v>-1</v>
      </c>
      <c r="FE90">
        <v>1</v>
      </c>
      <c r="FF90" s="218">
        <v>-1</v>
      </c>
      <c r="FG90">
        <f t="shared" si="229"/>
        <v>-1</v>
      </c>
      <c r="FH90">
        <v>-1</v>
      </c>
      <c r="FI90">
        <f t="shared" si="226"/>
        <v>0</v>
      </c>
      <c r="FJ90">
        <f t="shared" si="215"/>
        <v>1</v>
      </c>
      <c r="FK90">
        <f t="shared" si="190"/>
        <v>1</v>
      </c>
      <c r="FL90" s="1">
        <v>-5.9533745062000003E-3</v>
      </c>
      <c r="FM90" s="2">
        <v>10</v>
      </c>
      <c r="FN90">
        <v>60</v>
      </c>
      <c r="FO90" t="str">
        <f t="shared" si="191"/>
        <v>TRUE</v>
      </c>
      <c r="FP90">
        <f>VLOOKUP($A90,'FuturesInfo (3)'!$A$2:$V$80,22)</f>
        <v>3</v>
      </c>
      <c r="FQ90" s="96">
        <v>0</v>
      </c>
      <c r="FR90">
        <f t="shared" si="216"/>
        <v>3</v>
      </c>
      <c r="FS90" s="139">
        <f>VLOOKUP($A90,'FuturesInfo (3)'!$A$2:$O$80,15)*FR90</f>
        <v>269595</v>
      </c>
      <c r="FT90" s="200">
        <f t="shared" si="192"/>
        <v>-1604.9999999989891</v>
      </c>
      <c r="FU90" s="200">
        <f t="shared" si="217"/>
        <v>1604.9999999989891</v>
      </c>
      <c r="FV90" s="200">
        <f t="shared" si="193"/>
        <v>1604.9999999989891</v>
      </c>
      <c r="FX90">
        <f t="shared" si="194"/>
        <v>-1</v>
      </c>
      <c r="FY90"/>
      <c r="FZ90" s="218">
        <v>-1</v>
      </c>
      <c r="GA90">
        <f t="shared" si="230"/>
        <v>-1</v>
      </c>
      <c r="GB90"/>
      <c r="GC90">
        <f t="shared" si="227"/>
        <v>1</v>
      </c>
      <c r="GD90">
        <f t="shared" si="218"/>
        <v>0</v>
      </c>
      <c r="GE90">
        <f t="shared" si="195"/>
        <v>0</v>
      </c>
      <c r="GF90" s="1"/>
      <c r="GG90" s="2">
        <v>10</v>
      </c>
      <c r="GH90">
        <v>60</v>
      </c>
      <c r="GI90" t="str">
        <f t="shared" si="196"/>
        <v>FALSE</v>
      </c>
      <c r="GJ90">
        <f>VLOOKUP($A90,'FuturesInfo (3)'!$A$2:$V$80,22)</f>
        <v>3</v>
      </c>
      <c r="GK90" s="96">
        <v>0</v>
      </c>
      <c r="GL90">
        <f t="shared" si="219"/>
        <v>3</v>
      </c>
      <c r="GM90" s="139">
        <f>VLOOKUP($A90,'FuturesInfo (3)'!$A$2:$O$80,15)*GL90</f>
        <v>269595</v>
      </c>
      <c r="GN90" s="200">
        <f t="shared" si="197"/>
        <v>0</v>
      </c>
      <c r="GO90" s="200">
        <f t="shared" si="220"/>
        <v>0</v>
      </c>
      <c r="GP90" s="200">
        <f t="shared" si="198"/>
        <v>0</v>
      </c>
    </row>
    <row r="91" spans="1:19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1"/>
        <v>0</v>
      </c>
      <c r="BH91">
        <v>1</v>
      </c>
      <c r="BI91">
        <v>1</v>
      </c>
      <c r="BJ91">
        <f t="shared" si="199"/>
        <v>1</v>
      </c>
      <c r="BK91" s="1">
        <v>3.0500203334699998E-4</v>
      </c>
      <c r="BL91" s="2">
        <v>10</v>
      </c>
      <c r="BM91">
        <v>60</v>
      </c>
      <c r="BN91" t="str">
        <f t="shared" si="222"/>
        <v>TRUE</v>
      </c>
      <c r="BO91">
        <f>VLOOKUP($A91,'FuturesInfo (3)'!$A$2:$V$80,22)</f>
        <v>15</v>
      </c>
      <c r="BP91">
        <f t="shared" si="228"/>
        <v>15</v>
      </c>
      <c r="BQ91" s="139">
        <f>VLOOKUP($A91,'FuturesInfo (3)'!$A$2:$O$80,15)*BP91</f>
        <v>3072033.3231000006</v>
      </c>
      <c r="BR91" s="145">
        <f t="shared" si="200"/>
        <v>936.97641005524156</v>
      </c>
      <c r="BT91">
        <f t="shared" si="201"/>
        <v>1</v>
      </c>
      <c r="BU91">
        <v>-1</v>
      </c>
      <c r="BV91">
        <v>-1</v>
      </c>
      <c r="BW91">
        <v>1</v>
      </c>
      <c r="BX91">
        <f t="shared" si="166"/>
        <v>0</v>
      </c>
      <c r="BY91">
        <f t="shared" si="167"/>
        <v>0</v>
      </c>
      <c r="BZ91" s="188">
        <v>2.03272690314E-4</v>
      </c>
      <c r="CA91" s="2">
        <v>10</v>
      </c>
      <c r="CB91">
        <v>60</v>
      </c>
      <c r="CC91" t="str">
        <f t="shared" si="168"/>
        <v>TRUE</v>
      </c>
      <c r="CD91">
        <f>VLOOKUP($A91,'FuturesInfo (3)'!$A$2:$V$80,22)</f>
        <v>15</v>
      </c>
      <c r="CE91">
        <f t="shared" si="169"/>
        <v>15</v>
      </c>
      <c r="CF91">
        <f t="shared" si="169"/>
        <v>15</v>
      </c>
      <c r="CG91" s="139">
        <f>VLOOKUP($A91,'FuturesInfo (3)'!$A$2:$O$80,15)*CE91</f>
        <v>3072033.3231000006</v>
      </c>
      <c r="CH91" s="145">
        <f t="shared" si="170"/>
        <v>-624.46047832079478</v>
      </c>
      <c r="CI91" s="145">
        <f t="shared" si="202"/>
        <v>-624.46047832079478</v>
      </c>
      <c r="CK91">
        <f t="shared" si="171"/>
        <v>-1</v>
      </c>
      <c r="CL91">
        <v>1</v>
      </c>
      <c r="CM91">
        <v>-1</v>
      </c>
      <c r="CN91">
        <v>1</v>
      </c>
      <c r="CO91">
        <f t="shared" si="203"/>
        <v>1</v>
      </c>
      <c r="CP91">
        <f t="shared" si="172"/>
        <v>0</v>
      </c>
      <c r="CQ91" s="1">
        <v>6.09694136775E-4</v>
      </c>
      <c r="CR91" s="2">
        <v>10</v>
      </c>
      <c r="CS91">
        <v>60</v>
      </c>
      <c r="CT91" t="str">
        <f t="shared" si="173"/>
        <v>TRUE</v>
      </c>
      <c r="CU91">
        <f>VLOOKUP($A91,'FuturesInfo (3)'!$A$2:$V$80,22)</f>
        <v>15</v>
      </c>
      <c r="CV91">
        <f t="shared" si="174"/>
        <v>11</v>
      </c>
      <c r="CW91">
        <f t="shared" si="204"/>
        <v>15</v>
      </c>
      <c r="CX91" s="139">
        <f>VLOOKUP($A91,'FuturesInfo (3)'!$A$2:$O$80,15)*CW91</f>
        <v>3072033.3231000006</v>
      </c>
      <c r="CY91" s="200">
        <f t="shared" si="175"/>
        <v>1873.0007050714896</v>
      </c>
      <c r="CZ91" s="200">
        <f t="shared" si="205"/>
        <v>-1873.0007050714896</v>
      </c>
      <c r="DB91">
        <f t="shared" si="176"/>
        <v>1</v>
      </c>
      <c r="DC91">
        <v>1</v>
      </c>
      <c r="DD91">
        <v>-1</v>
      </c>
      <c r="DE91">
        <v>-1</v>
      </c>
      <c r="DF91">
        <f t="shared" si="223"/>
        <v>0</v>
      </c>
      <c r="DG91">
        <f t="shared" si="177"/>
        <v>1</v>
      </c>
      <c r="DH91" s="1">
        <v>-7.1087640905900004E-4</v>
      </c>
      <c r="DI91" s="2">
        <v>10</v>
      </c>
      <c r="DJ91">
        <v>60</v>
      </c>
      <c r="DK91" t="str">
        <f t="shared" si="178"/>
        <v>TRUE</v>
      </c>
      <c r="DL91">
        <f>VLOOKUP($A91,'FuturesInfo (3)'!$A$2:$V$80,22)</f>
        <v>15</v>
      </c>
      <c r="DM91">
        <f t="shared" si="179"/>
        <v>11</v>
      </c>
      <c r="DN91">
        <f t="shared" si="206"/>
        <v>15</v>
      </c>
      <c r="DO91" s="139">
        <f>VLOOKUP($A91,'FuturesInfo (3)'!$A$2:$O$80,15)*DN91</f>
        <v>3072033.3231000006</v>
      </c>
      <c r="DP91" s="200">
        <f t="shared" si="180"/>
        <v>-2183.8360172349153</v>
      </c>
      <c r="DQ91" s="200">
        <f t="shared" si="207"/>
        <v>2183.8360172349153</v>
      </c>
      <c r="DS91">
        <f t="shared" si="181"/>
        <v>1</v>
      </c>
      <c r="DT91">
        <v>1</v>
      </c>
      <c r="DU91">
        <v>-1</v>
      </c>
      <c r="DV91">
        <v>1</v>
      </c>
      <c r="DW91">
        <f t="shared" si="224"/>
        <v>1</v>
      </c>
      <c r="DX91">
        <f t="shared" si="182"/>
        <v>0</v>
      </c>
      <c r="DY91" s="1">
        <v>3.0487804878000002E-4</v>
      </c>
      <c r="DZ91" s="2">
        <v>10</v>
      </c>
      <c r="EA91">
        <v>60</v>
      </c>
      <c r="EB91" t="str">
        <f t="shared" si="183"/>
        <v>TRUE</v>
      </c>
      <c r="EC91">
        <f>VLOOKUP($A91,'FuturesInfo (3)'!$A$2:$V$80,22)</f>
        <v>15</v>
      </c>
      <c r="ED91" s="96">
        <v>0</v>
      </c>
      <c r="EE91">
        <f t="shared" si="208"/>
        <v>15</v>
      </c>
      <c r="EF91" s="139">
        <f>VLOOKUP($A91,'FuturesInfo (3)'!$A$2:$O$80,15)*EE91</f>
        <v>3072033.3231000006</v>
      </c>
      <c r="EG91" s="200">
        <f t="shared" si="184"/>
        <v>936.59552533386761</v>
      </c>
      <c r="EH91" s="200">
        <f t="shared" si="209"/>
        <v>-936.59552533386761</v>
      </c>
      <c r="EJ91">
        <f t="shared" si="185"/>
        <v>1</v>
      </c>
      <c r="EK91">
        <v>-1</v>
      </c>
      <c r="EL91" s="218">
        <v>1</v>
      </c>
      <c r="EM91">
        <f t="shared" si="210"/>
        <v>1</v>
      </c>
      <c r="EN91">
        <v>1</v>
      </c>
      <c r="EO91">
        <f t="shared" si="225"/>
        <v>0</v>
      </c>
      <c r="EP91">
        <f t="shared" si="211"/>
        <v>1</v>
      </c>
      <c r="EQ91">
        <f t="shared" si="186"/>
        <v>1</v>
      </c>
      <c r="ER91" s="1">
        <v>1.5239256324300001E-4</v>
      </c>
      <c r="ES91" s="2">
        <v>10</v>
      </c>
      <c r="ET91">
        <v>60</v>
      </c>
      <c r="EU91" t="str">
        <f t="shared" si="187"/>
        <v>TRUE</v>
      </c>
      <c r="EV91">
        <f>VLOOKUP($A91,'FuturesInfo (3)'!$A$2:$V$80,22)</f>
        <v>15</v>
      </c>
      <c r="EW91" s="96">
        <v>0</v>
      </c>
      <c r="EX91">
        <f t="shared" si="212"/>
        <v>15</v>
      </c>
      <c r="EY91" s="139">
        <f>VLOOKUP($A91,'FuturesInfo (3)'!$A$2:$O$80,15)*EX91</f>
        <v>3072033.3231000006</v>
      </c>
      <c r="EZ91" s="200">
        <f t="shared" si="188"/>
        <v>-468.15503247512032</v>
      </c>
      <c r="FA91" s="200">
        <f t="shared" si="213"/>
        <v>468.15503247512032</v>
      </c>
      <c r="FB91" s="200">
        <f t="shared" si="214"/>
        <v>468.15503247512032</v>
      </c>
      <c r="FD91">
        <f t="shared" si="189"/>
        <v>1</v>
      </c>
      <c r="FE91">
        <v>1</v>
      </c>
      <c r="FF91" s="218">
        <v>1</v>
      </c>
      <c r="FG91">
        <f t="shared" si="229"/>
        <v>1</v>
      </c>
      <c r="FH91">
        <v>-1</v>
      </c>
      <c r="FI91">
        <f t="shared" si="226"/>
        <v>0</v>
      </c>
      <c r="FJ91">
        <f t="shared" si="215"/>
        <v>0</v>
      </c>
      <c r="FK91">
        <f t="shared" si="190"/>
        <v>0</v>
      </c>
      <c r="FL91" s="1">
        <v>-3.0473868657599997E-4</v>
      </c>
      <c r="FM91" s="2">
        <v>10</v>
      </c>
      <c r="FN91">
        <v>60</v>
      </c>
      <c r="FO91" t="str">
        <f t="shared" si="191"/>
        <v>TRUE</v>
      </c>
      <c r="FP91">
        <f>VLOOKUP($A91,'FuturesInfo (3)'!$A$2:$V$80,22)</f>
        <v>15</v>
      </c>
      <c r="FQ91" s="96">
        <v>0</v>
      </c>
      <c r="FR91">
        <f t="shared" si="216"/>
        <v>15</v>
      </c>
      <c r="FS91" s="139">
        <f>VLOOKUP($A91,'FuturesInfo (3)'!$A$2:$O$80,15)*FR91</f>
        <v>3072033.3231000006</v>
      </c>
      <c r="FT91" s="200">
        <f t="shared" si="192"/>
        <v>-936.16739999919878</v>
      </c>
      <c r="FU91" s="200">
        <f t="shared" si="217"/>
        <v>-936.16739999919878</v>
      </c>
      <c r="FV91" s="200">
        <f t="shared" si="193"/>
        <v>-936.16739999919878</v>
      </c>
      <c r="FX91">
        <f t="shared" si="194"/>
        <v>-1</v>
      </c>
      <c r="FY91"/>
      <c r="FZ91" s="218">
        <v>1</v>
      </c>
      <c r="GA91">
        <f t="shared" si="230"/>
        <v>1</v>
      </c>
      <c r="GB91"/>
      <c r="GC91">
        <f t="shared" si="227"/>
        <v>1</v>
      </c>
      <c r="GD91">
        <f t="shared" si="218"/>
        <v>0</v>
      </c>
      <c r="GE91">
        <f t="shared" si="195"/>
        <v>0</v>
      </c>
      <c r="GF91" s="1"/>
      <c r="GG91" s="2">
        <v>10</v>
      </c>
      <c r="GH91">
        <v>60</v>
      </c>
      <c r="GI91" t="str">
        <f t="shared" si="196"/>
        <v>FALSE</v>
      </c>
      <c r="GJ91">
        <f>VLOOKUP($A91,'FuturesInfo (3)'!$A$2:$V$80,22)</f>
        <v>15</v>
      </c>
      <c r="GK91" s="96">
        <v>0</v>
      </c>
      <c r="GL91">
        <f t="shared" si="219"/>
        <v>15</v>
      </c>
      <c r="GM91" s="139">
        <f>VLOOKUP($A91,'FuturesInfo (3)'!$A$2:$O$80,15)*GL91</f>
        <v>3072033.3231000006</v>
      </c>
      <c r="GN91" s="200">
        <f t="shared" si="197"/>
        <v>0</v>
      </c>
      <c r="GO91" s="200">
        <f t="shared" si="220"/>
        <v>0</v>
      </c>
      <c r="GP91" s="200">
        <f t="shared" si="198"/>
        <v>0</v>
      </c>
    </row>
    <row r="92" spans="1:19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1"/>
        <v>0</v>
      </c>
      <c r="BH92">
        <v>1</v>
      </c>
      <c r="BI92">
        <v>1</v>
      </c>
      <c r="BJ92">
        <f t="shared" si="199"/>
        <v>1</v>
      </c>
      <c r="BK92" s="1">
        <v>2.5585917511E-4</v>
      </c>
      <c r="BL92" s="2">
        <v>10</v>
      </c>
      <c r="BM92">
        <v>60</v>
      </c>
      <c r="BN92" t="str">
        <f t="shared" si="222"/>
        <v>TRUE</v>
      </c>
      <c r="BO92">
        <f>VLOOKUP($A92,'FuturesInfo (3)'!$A$2:$V$80,22)</f>
        <v>6</v>
      </c>
      <c r="BP92">
        <f t="shared" si="228"/>
        <v>6</v>
      </c>
      <c r="BQ92" s="139">
        <f>VLOOKUP($A92,'FuturesInfo (3)'!$A$2:$O$80,15)*BP92</f>
        <v>3491708.2526400005</v>
      </c>
      <c r="BR92" s="145">
        <f t="shared" si="200"/>
        <v>893.38559324524999</v>
      </c>
      <c r="BT92">
        <f t="shared" si="201"/>
        <v>1</v>
      </c>
      <c r="BU92">
        <v>1</v>
      </c>
      <c r="BV92">
        <v>1</v>
      </c>
      <c r="BW92">
        <v>1</v>
      </c>
      <c r="BX92">
        <f t="shared" si="166"/>
        <v>1</v>
      </c>
      <c r="BY92">
        <f t="shared" si="167"/>
        <v>1</v>
      </c>
      <c r="BZ92" s="188">
        <v>3.5811121911299997E-4</v>
      </c>
      <c r="CA92" s="2">
        <v>10</v>
      </c>
      <c r="CB92">
        <v>60</v>
      </c>
      <c r="CC92" t="str">
        <f t="shared" si="168"/>
        <v>TRUE</v>
      </c>
      <c r="CD92">
        <f>VLOOKUP($A92,'FuturesInfo (3)'!$A$2:$V$80,22)</f>
        <v>6</v>
      </c>
      <c r="CE92">
        <f t="shared" si="169"/>
        <v>6</v>
      </c>
      <c r="CF92">
        <f t="shared" si="169"/>
        <v>6</v>
      </c>
      <c r="CG92" s="139">
        <f>VLOOKUP($A92,'FuturesInfo (3)'!$A$2:$O$80,15)*CE92</f>
        <v>3491708.2526400005</v>
      </c>
      <c r="CH92" s="145">
        <f t="shared" si="170"/>
        <v>1250.4198991398334</v>
      </c>
      <c r="CI92" s="145">
        <f t="shared" si="202"/>
        <v>1250.4198991398334</v>
      </c>
      <c r="CK92">
        <f t="shared" si="171"/>
        <v>1</v>
      </c>
      <c r="CL92">
        <v>1</v>
      </c>
      <c r="CM92">
        <v>1</v>
      </c>
      <c r="CN92">
        <v>1</v>
      </c>
      <c r="CO92">
        <f t="shared" si="203"/>
        <v>1</v>
      </c>
      <c r="CP92">
        <f t="shared" si="172"/>
        <v>1</v>
      </c>
      <c r="CQ92" s="1">
        <v>7.6710647437899999E-4</v>
      </c>
      <c r="CR92" s="2">
        <v>10</v>
      </c>
      <c r="CS92">
        <v>60</v>
      </c>
      <c r="CT92" t="str">
        <f t="shared" si="173"/>
        <v>TRUE</v>
      </c>
      <c r="CU92">
        <f>VLOOKUP($A92,'FuturesInfo (3)'!$A$2:$V$80,22)</f>
        <v>6</v>
      </c>
      <c r="CV92">
        <f t="shared" si="174"/>
        <v>8</v>
      </c>
      <c r="CW92">
        <f t="shared" si="204"/>
        <v>6</v>
      </c>
      <c r="CX92" s="139">
        <f>VLOOKUP($A92,'FuturesInfo (3)'!$A$2:$O$80,15)*CW92</f>
        <v>3491708.2526400005</v>
      </c>
      <c r="CY92" s="200">
        <f t="shared" si="175"/>
        <v>2678.5120072427294</v>
      </c>
      <c r="CZ92" s="200">
        <f t="shared" si="205"/>
        <v>2678.5120072427294</v>
      </c>
      <c r="DB92">
        <f t="shared" si="176"/>
        <v>1</v>
      </c>
      <c r="DC92">
        <v>-1</v>
      </c>
      <c r="DD92">
        <v>1</v>
      </c>
      <c r="DE92">
        <v>-1</v>
      </c>
      <c r="DF92">
        <f t="shared" si="223"/>
        <v>1</v>
      </c>
      <c r="DG92">
        <f t="shared" si="177"/>
        <v>0</v>
      </c>
      <c r="DH92" s="1">
        <v>-3.5770862077800001E-4</v>
      </c>
      <c r="DI92" s="2">
        <v>10</v>
      </c>
      <c r="DJ92">
        <v>60</v>
      </c>
      <c r="DK92" t="str">
        <f t="shared" si="178"/>
        <v>TRUE</v>
      </c>
      <c r="DL92">
        <f>VLOOKUP($A92,'FuturesInfo (3)'!$A$2:$V$80,22)</f>
        <v>6</v>
      </c>
      <c r="DM92">
        <f t="shared" si="179"/>
        <v>5</v>
      </c>
      <c r="DN92">
        <f t="shared" si="206"/>
        <v>6</v>
      </c>
      <c r="DO92" s="139">
        <f>VLOOKUP($A92,'FuturesInfo (3)'!$A$2:$O$80,15)*DN92</f>
        <v>3491708.2526400005</v>
      </c>
      <c r="DP92" s="200">
        <f t="shared" si="180"/>
        <v>1249.0141432110149</v>
      </c>
      <c r="DQ92" s="200">
        <f t="shared" si="207"/>
        <v>-1249.0141432110149</v>
      </c>
      <c r="DS92">
        <f t="shared" si="181"/>
        <v>-1</v>
      </c>
      <c r="DT92">
        <v>-1</v>
      </c>
      <c r="DU92">
        <v>1</v>
      </c>
      <c r="DV92">
        <v>1</v>
      </c>
      <c r="DW92">
        <f t="shared" si="224"/>
        <v>0</v>
      </c>
      <c r="DX92">
        <f t="shared" si="182"/>
        <v>1</v>
      </c>
      <c r="DY92" s="1">
        <v>4.0895613945399998E-4</v>
      </c>
      <c r="DZ92" s="2">
        <v>10</v>
      </c>
      <c r="EA92">
        <v>60</v>
      </c>
      <c r="EB92" t="str">
        <f t="shared" si="183"/>
        <v>TRUE</v>
      </c>
      <c r="EC92">
        <f>VLOOKUP($A92,'FuturesInfo (3)'!$A$2:$V$80,22)</f>
        <v>6</v>
      </c>
      <c r="ED92" s="96">
        <v>0</v>
      </c>
      <c r="EE92">
        <f t="shared" si="208"/>
        <v>6</v>
      </c>
      <c r="EF92" s="139">
        <f>VLOOKUP($A92,'FuturesInfo (3)'!$A$2:$O$80,15)*EE92</f>
        <v>3491708.2526400005</v>
      </c>
      <c r="EG92" s="200">
        <f t="shared" si="184"/>
        <v>-1427.9555270993267</v>
      </c>
      <c r="EH92" s="200">
        <f t="shared" si="209"/>
        <v>1427.9555270993267</v>
      </c>
      <c r="EJ92">
        <f t="shared" si="185"/>
        <v>-1</v>
      </c>
      <c r="EK92">
        <v>1</v>
      </c>
      <c r="EL92" s="219">
        <v>1</v>
      </c>
      <c r="EM92">
        <f t="shared" si="210"/>
        <v>1</v>
      </c>
      <c r="EN92">
        <v>1</v>
      </c>
      <c r="EO92">
        <f t="shared" si="225"/>
        <v>1</v>
      </c>
      <c r="EP92">
        <f t="shared" si="211"/>
        <v>1</v>
      </c>
      <c r="EQ92">
        <f t="shared" si="186"/>
        <v>1</v>
      </c>
      <c r="ER92" s="1">
        <v>5.8252427184500002E-4</v>
      </c>
      <c r="ES92" s="2">
        <v>10</v>
      </c>
      <c r="ET92">
        <v>60</v>
      </c>
      <c r="EU92" t="str">
        <f t="shared" si="187"/>
        <v>TRUE</v>
      </c>
      <c r="EV92">
        <f>VLOOKUP($A92,'FuturesInfo (3)'!$A$2:$V$80,22)</f>
        <v>6</v>
      </c>
      <c r="EW92" s="96">
        <v>0</v>
      </c>
      <c r="EX92">
        <f t="shared" si="212"/>
        <v>6</v>
      </c>
      <c r="EY92" s="139">
        <f>VLOOKUP($A92,'FuturesInfo (3)'!$A$2:$O$80,15)*EX92</f>
        <v>3491708.2526400005</v>
      </c>
      <c r="EZ92" s="200">
        <f t="shared" si="188"/>
        <v>2034.0048073642938</v>
      </c>
      <c r="FA92" s="200">
        <f t="shared" si="213"/>
        <v>2034.0048073642938</v>
      </c>
      <c r="FB92" s="200">
        <f t="shared" si="214"/>
        <v>2034.0048073642938</v>
      </c>
      <c r="FD92">
        <f t="shared" si="189"/>
        <v>1</v>
      </c>
      <c r="FE92">
        <v>1</v>
      </c>
      <c r="FF92" s="219">
        <v>1</v>
      </c>
      <c r="FG92">
        <f t="shared" si="229"/>
        <v>1</v>
      </c>
      <c r="FH92">
        <v>-1</v>
      </c>
      <c r="FI92">
        <f t="shared" si="226"/>
        <v>0</v>
      </c>
      <c r="FJ92">
        <f t="shared" si="215"/>
        <v>0</v>
      </c>
      <c r="FK92">
        <f t="shared" si="190"/>
        <v>0</v>
      </c>
      <c r="FL92" s="1">
        <v>-1.0213774296E-4</v>
      </c>
      <c r="FM92" s="2">
        <v>10</v>
      </c>
      <c r="FN92">
        <v>60</v>
      </c>
      <c r="FO92" t="str">
        <f t="shared" si="191"/>
        <v>TRUE</v>
      </c>
      <c r="FP92">
        <f>VLOOKUP($A92,'FuturesInfo (3)'!$A$2:$V$80,22)</f>
        <v>6</v>
      </c>
      <c r="FQ92" s="96">
        <v>0</v>
      </c>
      <c r="FR92">
        <f t="shared" si="216"/>
        <v>6</v>
      </c>
      <c r="FS92" s="139">
        <f>VLOOKUP($A92,'FuturesInfo (3)'!$A$2:$O$80,15)*FR92</f>
        <v>3491708.2526400005</v>
      </c>
      <c r="FT92" s="200">
        <f t="shared" si="192"/>
        <v>-356.6351999994551</v>
      </c>
      <c r="FU92" s="200">
        <f t="shared" si="217"/>
        <v>-356.6351999994551</v>
      </c>
      <c r="FV92" s="200">
        <f t="shared" si="193"/>
        <v>-356.6351999994551</v>
      </c>
      <c r="FX92">
        <f t="shared" si="194"/>
        <v>-1</v>
      </c>
      <c r="FY92"/>
      <c r="FZ92" s="219">
        <v>1</v>
      </c>
      <c r="GA92">
        <f t="shared" si="230"/>
        <v>1</v>
      </c>
      <c r="GB92"/>
      <c r="GC92">
        <f t="shared" si="227"/>
        <v>1</v>
      </c>
      <c r="GD92">
        <f t="shared" si="218"/>
        <v>0</v>
      </c>
      <c r="GE92">
        <f t="shared" si="195"/>
        <v>0</v>
      </c>
      <c r="GF92" s="1"/>
      <c r="GG92" s="2">
        <v>10</v>
      </c>
      <c r="GH92">
        <v>60</v>
      </c>
      <c r="GI92" t="str">
        <f t="shared" si="196"/>
        <v>FALSE</v>
      </c>
      <c r="GJ92">
        <f>VLOOKUP($A92,'FuturesInfo (3)'!$A$2:$V$80,22)</f>
        <v>6</v>
      </c>
      <c r="GK92" s="96">
        <v>0</v>
      </c>
      <c r="GL92">
        <f t="shared" si="219"/>
        <v>6</v>
      </c>
      <c r="GM92" s="139">
        <f>VLOOKUP($A92,'FuturesInfo (3)'!$A$2:$O$80,15)*GL92</f>
        <v>3491708.2526400005</v>
      </c>
      <c r="GN92" s="200">
        <f t="shared" si="197"/>
        <v>0</v>
      </c>
      <c r="GO92" s="200">
        <f t="shared" si="220"/>
        <v>0</v>
      </c>
      <c r="GP92" s="200">
        <f t="shared" si="198"/>
        <v>0</v>
      </c>
    </row>
    <row r="94" spans="1:19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1">BI12</f>
        <v>ACT</v>
      </c>
      <c r="BJ94" t="str">
        <f t="shared" si="231"/>
        <v>ACC</v>
      </c>
      <c r="BK94" t="s">
        <v>928</v>
      </c>
      <c r="BL94" t="s">
        <v>431</v>
      </c>
      <c r="BM94" t="s">
        <v>1</v>
      </c>
      <c r="BN94" t="s">
        <v>34</v>
      </c>
      <c r="BO94" t="s">
        <v>785</v>
      </c>
      <c r="BP94" t="s">
        <v>787</v>
      </c>
      <c r="BU94">
        <f>BU12</f>
        <v>20160602</v>
      </c>
      <c r="BV94" t="str">
        <f>BV12</f>
        <v>SEA</v>
      </c>
      <c r="BW94" t="str">
        <f t="shared" ref="BW94:BY94" si="232">BW12</f>
        <v>ACT</v>
      </c>
      <c r="BX94" t="str">
        <f t="shared" si="232"/>
        <v>ACCSIG</v>
      </c>
      <c r="BY94" t="str">
        <f t="shared" si="232"/>
        <v>ACCSEA</v>
      </c>
      <c r="BZ94" s="187" t="str">
        <f>BZ12</f>
        <v>PctChg</v>
      </c>
      <c r="CA94" t="s">
        <v>431</v>
      </c>
      <c r="CB94" t="s">
        <v>1</v>
      </c>
      <c r="CC94" t="s">
        <v>34</v>
      </c>
      <c r="CD94" t="s">
        <v>785</v>
      </c>
      <c r="CE94" t="s">
        <v>787</v>
      </c>
      <c r="CF94" t="str">
        <f t="shared" ref="CF94" si="233">CF12</f>
        <v>$$$</v>
      </c>
      <c r="CG94" t="s">
        <v>987</v>
      </c>
      <c r="CH94" t="s">
        <v>1157</v>
      </c>
      <c r="CL94">
        <f>CL12</f>
        <v>20160603</v>
      </c>
      <c r="CM94" t="str">
        <f>CM12</f>
        <v>SEA</v>
      </c>
      <c r="CN94" t="str">
        <f t="shared" ref="CN94:CZ94" si="234">CN12</f>
        <v>ACT</v>
      </c>
      <c r="CO94" t="str">
        <f t="shared" si="234"/>
        <v>ACCSIG</v>
      </c>
      <c r="CP94" t="str">
        <f t="shared" si="234"/>
        <v>ACCSEA</v>
      </c>
      <c r="CQ94" t="str">
        <f t="shared" si="234"/>
        <v>PctChg</v>
      </c>
      <c r="CR94" t="str">
        <f t="shared" si="234"/>
        <v>pivot</v>
      </c>
      <c r="CS94" t="str">
        <f t="shared" si="234"/>
        <v>lb</v>
      </c>
      <c r="CT94" t="str">
        <f t="shared" si="234"/>
        <v>Submit</v>
      </c>
      <c r="CU94" t="str">
        <f t="shared" si="234"/>
        <v>c2qty</v>
      </c>
      <c r="CV94" t="str">
        <f t="shared" si="234"/>
        <v>adj</v>
      </c>
      <c r="CW94" t="str">
        <f t="shared" si="234"/>
        <v>$$$</v>
      </c>
      <c r="CX94" t="str">
        <f t="shared" si="234"/>
        <v>value</v>
      </c>
      <c r="CY94" s="198" t="str">
        <f t="shared" si="234"/>
        <v>PNL SIG</v>
      </c>
      <c r="CZ94" s="198" t="str">
        <f t="shared" si="234"/>
        <v>PNL SEA</v>
      </c>
      <c r="DC94">
        <f>DC12</f>
        <v>20160606</v>
      </c>
      <c r="DD94" t="s">
        <v>1201</v>
      </c>
      <c r="DE94" t="str">
        <f t="shared" ref="DE94:DQ94" si="235">DE12</f>
        <v>ACT</v>
      </c>
      <c r="DF94" t="str">
        <f t="shared" si="235"/>
        <v>ACCSIG</v>
      </c>
      <c r="DG94" t="str">
        <f t="shared" si="235"/>
        <v>ACCSEA</v>
      </c>
      <c r="DH94" t="str">
        <f t="shared" si="235"/>
        <v>PctChg</v>
      </c>
      <c r="DI94" t="str">
        <f t="shared" si="235"/>
        <v>pivot</v>
      </c>
      <c r="DJ94" t="str">
        <f t="shared" si="235"/>
        <v>lb</v>
      </c>
      <c r="DK94" t="str">
        <f t="shared" si="235"/>
        <v>Submit</v>
      </c>
      <c r="DL94" t="str">
        <f t="shared" si="235"/>
        <v>c2qty</v>
      </c>
      <c r="DM94" t="str">
        <f t="shared" si="235"/>
        <v>adj</v>
      </c>
      <c r="DN94" t="str">
        <f t="shared" si="235"/>
        <v>$$$</v>
      </c>
      <c r="DO94" t="str">
        <f t="shared" si="235"/>
        <v>value</v>
      </c>
      <c r="DP94" s="198" t="str">
        <f t="shared" si="235"/>
        <v>PNL SIG</v>
      </c>
      <c r="DQ94" s="198" t="str">
        <f t="shared" si="235"/>
        <v>PNL SEA</v>
      </c>
      <c r="DS94" t="str">
        <f>DS12</f>
        <v>prev</v>
      </c>
      <c r="DT94">
        <f>DT12</f>
        <v>20160607</v>
      </c>
      <c r="DU94" t="str">
        <f>DU12</f>
        <v>SEA</v>
      </c>
      <c r="DV94" t="str">
        <f t="shared" ref="DV94:EH94" si="236">DV12</f>
        <v>ACT</v>
      </c>
      <c r="DW94" t="str">
        <f t="shared" si="236"/>
        <v>SIG</v>
      </c>
      <c r="DX94" t="str">
        <f t="shared" si="236"/>
        <v>ME</v>
      </c>
      <c r="DY94" t="str">
        <f t="shared" si="236"/>
        <v>PctChg</v>
      </c>
      <c r="DZ94" t="str">
        <f t="shared" si="236"/>
        <v>pivot</v>
      </c>
      <c r="EA94" t="str">
        <f t="shared" si="236"/>
        <v>lb</v>
      </c>
      <c r="EB94" t="str">
        <f t="shared" si="236"/>
        <v>Submit</v>
      </c>
      <c r="EC94" t="str">
        <f t="shared" si="236"/>
        <v>c2qty</v>
      </c>
      <c r="ED94" t="str">
        <f t="shared" si="236"/>
        <v>S-adj</v>
      </c>
      <c r="EE94" t="str">
        <f t="shared" si="236"/>
        <v>FIN</v>
      </c>
      <c r="EF94" t="str">
        <f t="shared" si="236"/>
        <v>value</v>
      </c>
      <c r="EG94" s="198" t="str">
        <f t="shared" si="236"/>
        <v>PNL SIG</v>
      </c>
      <c r="EH94" s="198" t="str">
        <f t="shared" si="236"/>
        <v>PNL SEA</v>
      </c>
      <c r="EJ94" t="str">
        <f>EJ12</f>
        <v>prev</v>
      </c>
      <c r="EK94">
        <f>EK12</f>
        <v>20160608</v>
      </c>
      <c r="EL94" t="str">
        <f>EL12</f>
        <v>SEA1</v>
      </c>
      <c r="EM94" t="str">
        <f>EM12</f>
        <v>SEA2</v>
      </c>
      <c r="EN94" t="str">
        <f t="shared" ref="EN94:FB94" si="237">EN12</f>
        <v>ACT</v>
      </c>
      <c r="EO94" t="str">
        <f t="shared" si="237"/>
        <v>SIG</v>
      </c>
      <c r="EQ94" t="str">
        <f t="shared" si="237"/>
        <v>SEA2</v>
      </c>
      <c r="ER94" t="str">
        <f t="shared" si="237"/>
        <v>PctChg</v>
      </c>
      <c r="ES94" t="str">
        <f t="shared" si="237"/>
        <v>pivot</v>
      </c>
      <c r="ET94" t="str">
        <f t="shared" si="237"/>
        <v>lb</v>
      </c>
      <c r="EU94" t="str">
        <f t="shared" si="237"/>
        <v>Submit</v>
      </c>
      <c r="EV94" t="str">
        <f t="shared" si="237"/>
        <v>c2qty</v>
      </c>
      <c r="EW94" t="str">
        <f t="shared" si="237"/>
        <v>S-adj</v>
      </c>
      <c r="EX94" t="str">
        <f t="shared" si="237"/>
        <v>FIN</v>
      </c>
      <c r="EY94" t="str">
        <f t="shared" si="237"/>
        <v>value</v>
      </c>
      <c r="EZ94" s="198" t="str">
        <f t="shared" si="237"/>
        <v>PNL SIG</v>
      </c>
      <c r="FB94" s="198" t="str">
        <f t="shared" si="237"/>
        <v>PNL SEA2</v>
      </c>
      <c r="FD94" t="str">
        <f>FD12</f>
        <v>prev</v>
      </c>
      <c r="FE94">
        <f>FE12</f>
        <v>20160609</v>
      </c>
      <c r="FF94" t="str">
        <f>FF12</f>
        <v>SEA1</v>
      </c>
      <c r="FG94" t="str">
        <f>FG12</f>
        <v>SEA2</v>
      </c>
      <c r="FH94" t="str">
        <f t="shared" ref="FH94:FI94" si="238">FH12</f>
        <v>ACT</v>
      </c>
      <c r="FI94" t="str">
        <f t="shared" si="238"/>
        <v>SIG</v>
      </c>
      <c r="FK94" t="str">
        <f t="shared" ref="FK94:FT94" si="239">FK12</f>
        <v>SEA2</v>
      </c>
      <c r="FL94" t="str">
        <f t="shared" si="239"/>
        <v>PctChg</v>
      </c>
      <c r="FM94" t="str">
        <f t="shared" si="239"/>
        <v>pivot</v>
      </c>
      <c r="FN94" t="str">
        <f t="shared" si="239"/>
        <v>lb</v>
      </c>
      <c r="FO94" t="str">
        <f t="shared" si="239"/>
        <v>Submit</v>
      </c>
      <c r="FP94" t="str">
        <f t="shared" si="239"/>
        <v>c2qty</v>
      </c>
      <c r="FQ94" t="str">
        <f t="shared" si="239"/>
        <v>S-adj</v>
      </c>
      <c r="FR94" t="str">
        <f t="shared" si="239"/>
        <v>FIN</v>
      </c>
      <c r="FS94" t="str">
        <f t="shared" si="239"/>
        <v>value</v>
      </c>
      <c r="FT94" s="198" t="str">
        <f t="shared" si="239"/>
        <v>PNL SIG</v>
      </c>
      <c r="FV94" s="198" t="str">
        <f t="shared" ref="FV94" si="240">FV12</f>
        <v>PNL SEA2</v>
      </c>
      <c r="FX94" t="str">
        <f>FX12</f>
        <v>prev</v>
      </c>
      <c r="FY94">
        <f>FY12</f>
        <v>20160610</v>
      </c>
      <c r="FZ94" t="str">
        <f>FZ12</f>
        <v>SEA1</v>
      </c>
      <c r="GA94" t="str">
        <f>GA12</f>
        <v>SEA2</v>
      </c>
      <c r="GB94" t="str">
        <f t="shared" ref="GB94:GC94" si="241">GB12</f>
        <v>ACT</v>
      </c>
      <c r="GC94" t="str">
        <f t="shared" si="241"/>
        <v>SIG</v>
      </c>
      <c r="GE94" t="str">
        <f t="shared" ref="GE94:GN94" si="242">GE12</f>
        <v>SEA2</v>
      </c>
      <c r="GF94" t="str">
        <f t="shared" si="242"/>
        <v>PctChg</v>
      </c>
      <c r="GG94" t="str">
        <f t="shared" si="242"/>
        <v>pivot</v>
      </c>
      <c r="GH94" t="str">
        <f t="shared" si="242"/>
        <v>lb</v>
      </c>
      <c r="GI94" t="str">
        <f t="shared" si="242"/>
        <v>Submit</v>
      </c>
      <c r="GJ94" t="str">
        <f t="shared" si="242"/>
        <v>c2qty</v>
      </c>
      <c r="GK94" t="str">
        <f t="shared" si="242"/>
        <v>S-adj</v>
      </c>
      <c r="GL94" t="str">
        <f t="shared" si="242"/>
        <v>FIN</v>
      </c>
      <c r="GM94" t="str">
        <f t="shared" si="242"/>
        <v>value</v>
      </c>
      <c r="GN94" s="198" t="str">
        <f t="shared" si="242"/>
        <v>PNL SIG</v>
      </c>
      <c r="GP94" s="198" t="str">
        <f t="shared" ref="GP94" si="243">GP12</f>
        <v>PNL SEA2</v>
      </c>
    </row>
    <row r="95" spans="1:19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f>COUNTIF(GA96:GA123,1)/28</f>
        <v>0.5714285714285714</v>
      </c>
      <c r="GB95" s="197">
        <f>COUNTIF(GB96:GB123,1)/28</f>
        <v>0</v>
      </c>
      <c r="GC95" s="194">
        <f>SUM(GC96:GC123)/28</f>
        <v>1</v>
      </c>
      <c r="GD95" s="194"/>
      <c r="GE95" s="194">
        <f>SUM(GE96:GE123)/28</f>
        <v>0</v>
      </c>
      <c r="GF95" s="128"/>
      <c r="GG95" s="128"/>
      <c r="GH95" s="128"/>
      <c r="GI95" s="128"/>
      <c r="GJ95" s="128"/>
      <c r="GK95" s="190">
        <v>0.25</v>
      </c>
      <c r="GL95" s="128"/>
      <c r="GM95" s="195">
        <f>SUM(GM96:GM173)</f>
        <v>2141498.577189873</v>
      </c>
      <c r="GN95" s="199">
        <f>SUM(GN96:GN173)</f>
        <v>0</v>
      </c>
      <c r="GO95" s="199"/>
      <c r="GP95" s="199">
        <f>SUM(GP96:GP123)</f>
        <v>0</v>
      </c>
    </row>
    <row r="96" spans="1:198"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4">IF(J96="","FALSE","TRUE")</f>
        <v>TRUE</v>
      </c>
      <c r="N96">
        <f>ROUND(MARGIN!$J15,0)</f>
        <v>10</v>
      </c>
      <c r="P96">
        <f t="shared" ref="P96:P123" si="245">-J96+Q96</f>
        <v>0</v>
      </c>
      <c r="Q96">
        <v>-1</v>
      </c>
      <c r="T96" s="117" t="s">
        <v>788</v>
      </c>
      <c r="U96">
        <v>50</v>
      </c>
      <c r="V96" t="str">
        <f t="shared" ref="V96:V123" si="246">IF(Q96="","FALSE","TRUE")</f>
        <v>TRUE</v>
      </c>
      <c r="W96">
        <f>ROUND(MARGIN!$J15,0)</f>
        <v>10</v>
      </c>
      <c r="Z96">
        <f t="shared" ref="Z96:Z123" si="247">-Q96+AA96</f>
        <v>2</v>
      </c>
      <c r="AA96">
        <v>1</v>
      </c>
      <c r="AD96" s="117" t="s">
        <v>962</v>
      </c>
      <c r="AE96">
        <v>50</v>
      </c>
      <c r="AF96" t="str">
        <f t="shared" ref="AF96:AF123" si="248">IF(AA96="","FALSE","TRUE")</f>
        <v>TRUE</v>
      </c>
      <c r="AG96">
        <f>ROUND(MARGIN!$J15,0)</f>
        <v>10</v>
      </c>
      <c r="AH96">
        <f t="shared" ref="AH96:AH123" si="249">IF(ABS(AA96+AB96)=2,ROUND(AG96*(1+$X$13),0),IF(AB96="",AG96,ROUND(AG96*(1+-$AH$13),0)))</f>
        <v>10</v>
      </c>
      <c r="AK96">
        <f t="shared" ref="AK96:AK123" si="250">-AA96+AL96</f>
        <v>-2</v>
      </c>
      <c r="AL96">
        <v>-1</v>
      </c>
      <c r="AO96" s="117" t="s">
        <v>962</v>
      </c>
      <c r="AP96">
        <v>50</v>
      </c>
      <c r="AQ96" t="str">
        <f t="shared" ref="AQ96:AQ123" si="251">IF(AL96="","FALSE","TRUE")</f>
        <v>TRUE</v>
      </c>
      <c r="AR96">
        <f>ROUND(MARGIN!$J15,0)</f>
        <v>10</v>
      </c>
      <c r="AS96">
        <f t="shared" ref="AS96:AS123" si="252">IF(ABS(AL96+AM96)=2,ROUND(AR96*(1+$X$13),0),IF(AM96="",AR96,ROUND(AR96*(1+-$AH$13),0)))</f>
        <v>10</v>
      </c>
      <c r="AV96">
        <f t="shared" ref="AV96:AV123" si="253">-AL96+AW96</f>
        <v>0</v>
      </c>
      <c r="AW96">
        <v>-1</v>
      </c>
      <c r="AZ96" s="117" t="s">
        <v>962</v>
      </c>
      <c r="BA96">
        <v>50</v>
      </c>
      <c r="BB96" t="str">
        <f t="shared" ref="BB96:BB123" si="254">IF(AW96="","FALSE","TRUE")</f>
        <v>TRUE</v>
      </c>
      <c r="BC96">
        <f>ROUND(MARGIN!$J15,0)</f>
        <v>10</v>
      </c>
      <c r="BD96">
        <f t="shared" ref="BD96:BD123" si="255">IF(ABS(AW96+AX96)=2,ROUND(BC96*(1+$X$13),0),IF(AX96="",BC96,ROUND(BC96*(1+-$AH$13),0)))</f>
        <v>10</v>
      </c>
      <c r="BG96">
        <f t="shared" ref="BG96:BG123" si="256">-AW96+BH96</f>
        <v>1</v>
      </c>
      <c r="BL96" s="117" t="s">
        <v>962</v>
      </c>
      <c r="BM96">
        <v>50</v>
      </c>
      <c r="BN96" t="str">
        <f t="shared" ref="BN96:BN123" si="257">IF(BH96="","FALSE","TRUE")</f>
        <v>FALSE</v>
      </c>
      <c r="BO96">
        <f>ROUND(MARGIN!$J15,0)</f>
        <v>10</v>
      </c>
      <c r="BP96">
        <f t="shared" ref="BP96:BP123" si="258">IF(ABS(BH96+BI96)=2,ROUND(BO96*(1+$X$13),0),IF(BI96="",BO96,ROUND(BO96*(1+-$AH$13),0)))</f>
        <v>10</v>
      </c>
      <c r="BT96">
        <f t="shared" ref="BT96:BT123" si="259">-BI96+BU96</f>
        <v>-1</v>
      </c>
      <c r="BU96">
        <v>-1</v>
      </c>
      <c r="BV96">
        <v>-1</v>
      </c>
      <c r="BW96">
        <v>-1</v>
      </c>
      <c r="BX96">
        <f t="shared" ref="BX96:BX123" si="260">IF(BU96=BW96,1,0)</f>
        <v>1</v>
      </c>
      <c r="BY96">
        <f t="shared" ref="BY96:BY123" si="261">IF(BW96=BV96,1,0)</f>
        <v>1</v>
      </c>
      <c r="BZ96" s="187">
        <v>-3.3833771570200002E-3</v>
      </c>
      <c r="CA96" s="117" t="s">
        <v>962</v>
      </c>
      <c r="CB96">
        <v>50</v>
      </c>
      <c r="CC96" t="str">
        <f t="shared" ref="CC96:CC123" si="262">IF(BU96="","FALSE","TRUE")</f>
        <v>TRUE</v>
      </c>
      <c r="CD96">
        <f>ROUND(MARGIN!$J12,0)</f>
        <v>10</v>
      </c>
      <c r="CE96">
        <f t="shared" ref="CE96:CE123" si="263">IF(ABS(BU96+BW96)=2,ROUND(CD96*(1+$X$13),0),IF(BW96="",CD96,ROUND(CD96*(1+-$AH$13),0)))</f>
        <v>13</v>
      </c>
      <c r="CF96">
        <f>CD96</f>
        <v>10</v>
      </c>
      <c r="CG96" s="139">
        <f>CF96*10000*MARGIN!$G12/MARGIN!$D12</f>
        <v>74243.756120000005</v>
      </c>
      <c r="CH96" s="145">
        <f t="shared" ref="CH96:CH123" si="264">IF(BX96=1,ABS(CG96*BZ96),-ABS(CG96*BZ96))</f>
        <v>251.19462850777185</v>
      </c>
      <c r="CI96" s="145">
        <f t="shared" ref="CI96:CI123" si="265">IF(BY96=1,ABS(CG96*BZ96),-ABS(CG96*BZ96))</f>
        <v>251.19462850777185</v>
      </c>
      <c r="CK96">
        <f t="shared" ref="CK96:CK123" si="266">-BU96+CL96</f>
        <v>0</v>
      </c>
      <c r="CL96">
        <v>-1</v>
      </c>
      <c r="CM96">
        <v>-1</v>
      </c>
      <c r="CN96">
        <v>1</v>
      </c>
      <c r="CO96">
        <f t="shared" ref="CO96:CO123" si="267">IF(CL96=CN96,1,0)</f>
        <v>0</v>
      </c>
      <c r="CP96">
        <f t="shared" ref="CP96:CP123" si="268">IF(CN96=CM96,1,0)</f>
        <v>0</v>
      </c>
      <c r="CQ96">
        <v>5.8157128267200004E-3</v>
      </c>
      <c r="CR96" s="117" t="s">
        <v>1190</v>
      </c>
      <c r="CS96">
        <v>50</v>
      </c>
      <c r="CT96" t="str">
        <f t="shared" ref="CT96:CT123" si="269">IF(CL96="","FALSE","TRUE")</f>
        <v>TRUE</v>
      </c>
      <c r="CU96">
        <f>ROUND(MARGIN!$J12,0)</f>
        <v>10</v>
      </c>
      <c r="CV96">
        <f>ROUND(IF(CL96=CM96,CU96*(1+$CV$95),CU96*(1-$CV$95)),0)</f>
        <v>13</v>
      </c>
      <c r="CW96">
        <f>CU96</f>
        <v>10</v>
      </c>
      <c r="CX96" s="139">
        <f>CW96*10000*MARGIN!$G12/MARGIN!$D12</f>
        <v>74243.756120000005</v>
      </c>
      <c r="CY96" s="200">
        <f t="shared" ref="CY96:CY123" si="270">IF(CO96=1,ABS(CX96*CQ96),-ABS(CX96*CQ96))</f>
        <v>-431.78036477095554</v>
      </c>
      <c r="CZ96" s="200">
        <f t="shared" ref="CZ96:CZ123" si="271">IF(CP96=1,ABS(CX96*CQ96),-ABS(CX96*CQ96))</f>
        <v>-431.78036477095554</v>
      </c>
      <c r="DB96">
        <f t="shared" ref="DB96:DB123" si="272">-CL96+DC96</f>
        <v>0</v>
      </c>
      <c r="DC96">
        <v>-1</v>
      </c>
      <c r="DD96">
        <v>-1</v>
      </c>
      <c r="DE96">
        <v>1</v>
      </c>
      <c r="DF96">
        <f t="shared" ref="DF96:DF123" si="273">IF(DC96=DE96,1,0)</f>
        <v>0</v>
      </c>
      <c r="DG96">
        <f t="shared" ref="DG96:DG123" si="274">IF(DE96=DD96,1,0)</f>
        <v>0</v>
      </c>
      <c r="DH96">
        <v>4.2119910119099999E-3</v>
      </c>
      <c r="DI96" s="117" t="s">
        <v>1190</v>
      </c>
      <c r="DJ96">
        <v>50</v>
      </c>
      <c r="DK96" t="str">
        <f t="shared" ref="DK96:DK123" si="275">IF(DC96="","FALSE","TRUE")</f>
        <v>TRUE</v>
      </c>
      <c r="DL96">
        <f>ROUND(MARGIN!$J12,0)</f>
        <v>10</v>
      </c>
      <c r="DM96">
        <f>ROUND(IF(DC96=DD96,DL96*(1+$CV$95),DL96*(1-$CV$95)),0)</f>
        <v>13</v>
      </c>
      <c r="DN96">
        <f>DL96</f>
        <v>10</v>
      </c>
      <c r="DO96" s="139">
        <f>DN96*10000*MARGIN!$G12/MARGIN!$D12</f>
        <v>74243.756120000005</v>
      </c>
      <c r="DP96" s="200">
        <f t="shared" ref="DP96:DP123" si="276">IF(DF96=1,ABS(DO96*DH96),-ABS(DO96*DH96))</f>
        <v>-312.7140334678781</v>
      </c>
      <c r="DQ96" s="200">
        <f t="shared" ref="DQ96:DQ123" si="277">IF(DG96=1,ABS(DO96*DH96),-ABS(DO96*DH96))</f>
        <v>-312.7140334678781</v>
      </c>
      <c r="DS96">
        <f t="shared" ref="DS96:DS123" si="278">-DC96+DT96</f>
        <v>2</v>
      </c>
      <c r="DT96">
        <v>1</v>
      </c>
      <c r="DU96">
        <v>1</v>
      </c>
      <c r="DV96">
        <v>-1</v>
      </c>
      <c r="DW96">
        <f t="shared" ref="DW96:DW123" si="279">IF(DT96=DV96,1,0)</f>
        <v>0</v>
      </c>
      <c r="DX96">
        <f>IF(DV96=DU96,1,0)</f>
        <v>0</v>
      </c>
      <c r="DY96">
        <v>-4.1849622229900001E-3</v>
      </c>
      <c r="DZ96" s="117" t="s">
        <v>1190</v>
      </c>
      <c r="EA96">
        <v>50</v>
      </c>
      <c r="EB96" t="str">
        <f t="shared" ref="EB96:EB123" si="280">IF(DT96="","FALSE","TRUE")</f>
        <v>TRUE</v>
      </c>
      <c r="EC96">
        <f>ROUND(MARGIN!$J12,0)</f>
        <v>10</v>
      </c>
      <c r="ED96">
        <f>ROUND(IF(DT96=DU96,EC96*(1+$CV$95),EC96*(1-$CV$95)),0)</f>
        <v>13</v>
      </c>
      <c r="EE96">
        <f>EC96</f>
        <v>10</v>
      </c>
      <c r="EF96" s="139">
        <f>EE96*10000*MARGIN!$G12/MARGIN!$D12</f>
        <v>74243.756120000005</v>
      </c>
      <c r="EG96" s="200">
        <f t="shared" ref="EG96:EG123" si="281">IF(DW96=1,ABS(EF96*DY96),-ABS(EF96*DY96))</f>
        <v>-310.70731465508266</v>
      </c>
      <c r="EH96" s="200">
        <f t="shared" ref="EH96:EH123" si="282">IF(DX96=1,ABS(EF96*DY96),-ABS(EF96*DY96))</f>
        <v>-310.70731465508266</v>
      </c>
      <c r="EJ96">
        <f t="shared" ref="EJ96:EJ123" si="283">-DU96+EK96</f>
        <v>-2</v>
      </c>
      <c r="EK96">
        <v>-1</v>
      </c>
      <c r="EL96">
        <v>1</v>
      </c>
      <c r="EM96">
        <v>1</v>
      </c>
      <c r="EN96">
        <v>-1</v>
      </c>
      <c r="EO96">
        <f t="shared" ref="EO96:EO101" si="284">IF(EK96=EN96,1,0)</f>
        <v>1</v>
      </c>
      <c r="EQ96">
        <f>IF(EN96=EM96,1,0)</f>
        <v>0</v>
      </c>
      <c r="ER96">
        <v>-1.7045240871000001E-2</v>
      </c>
      <c r="ES96" s="117" t="s">
        <v>1190</v>
      </c>
      <c r="ET96">
        <v>50</v>
      </c>
      <c r="EU96" t="str">
        <f t="shared" ref="EU96:EU101" si="285">IF(EK96="","FALSE","TRUE")</f>
        <v>TRUE</v>
      </c>
      <c r="EV96">
        <f>ROUND(MARGIN!$J12,0)</f>
        <v>10</v>
      </c>
      <c r="EW96">
        <f>ROUND(IF(EK96=EM96,EV96*(1+$CV$95),EV96*(1-$CV$95)),0)</f>
        <v>8</v>
      </c>
      <c r="EX96">
        <f>EV96</f>
        <v>10</v>
      </c>
      <c r="EY96" s="139">
        <f>EX96*10000*MARGIN!$G12/MARGIN!$D12</f>
        <v>74243.756120000005</v>
      </c>
      <c r="EZ96" s="200">
        <f t="shared" ref="EZ96:EZ101" si="286">IF(EO96=1,ABS(EY96*ER96),-ABS(EY96*ER96))</f>
        <v>1265.5027062331806</v>
      </c>
      <c r="FA96" s="200"/>
      <c r="FB96" s="200">
        <f t="shared" ref="FB96:FB101" si="287">IF(EQ96=1,ABS(EY96*ER96),-ABS(EY96*ER96))</f>
        <v>-1265.5027062331806</v>
      </c>
      <c r="FD96">
        <f t="shared" ref="FD96:FD123" si="288">-EO96+FE96</f>
        <v>-2</v>
      </c>
      <c r="FE96">
        <v>-1</v>
      </c>
      <c r="FF96">
        <v>1</v>
      </c>
      <c r="FG96">
        <v>1</v>
      </c>
      <c r="FI96">
        <f t="shared" ref="FI96:FI101" si="289">IF(FE96=FH96,1,0)</f>
        <v>0</v>
      </c>
      <c r="FK96">
        <f>IF(FH96=FG96,1,0)</f>
        <v>0</v>
      </c>
      <c r="FM96" s="117" t="s">
        <v>1190</v>
      </c>
      <c r="FN96">
        <v>50</v>
      </c>
      <c r="FO96" t="str">
        <f t="shared" ref="FO96:FO101" si="290">IF(FE96="","FALSE","TRUE")</f>
        <v>TRUE</v>
      </c>
      <c r="FP96">
        <f>ROUND(MARGIN!$J12,0)</f>
        <v>10</v>
      </c>
      <c r="FQ96">
        <f>ROUND(IF(FE96=FG96,FP96*(1+$CV$95),FP96*(1-$CV$95)),0)</f>
        <v>8</v>
      </c>
      <c r="FR96">
        <f>FP96</f>
        <v>10</v>
      </c>
      <c r="FS96" s="139">
        <f>FR96*10000*MARGIN!$G12/MARGIN!$D12</f>
        <v>74243.756120000005</v>
      </c>
      <c r="FT96" s="200">
        <f t="shared" ref="FT96:FT101" si="291">IF(FI96=1,ABS(FS96*FL96),-ABS(FS96*FL96))</f>
        <v>0</v>
      </c>
      <c r="FU96" s="200"/>
      <c r="FV96" s="200">
        <f t="shared" ref="FV96:FV101" si="292">IF(FK96=1,ABS(FS96*FL96),-ABS(FS96*FL96))</f>
        <v>0</v>
      </c>
      <c r="FX96">
        <f t="shared" ref="FX96:FX123" si="293">-FI96+FY96</f>
        <v>0</v>
      </c>
      <c r="FZ96">
        <v>1</v>
      </c>
      <c r="GA96">
        <v>1</v>
      </c>
      <c r="GC96">
        <f t="shared" ref="GC96:GC101" si="294">IF(FY96=GB96,1,0)</f>
        <v>1</v>
      </c>
      <c r="GE96">
        <f>IF(GB96=GA96,1,0)</f>
        <v>0</v>
      </c>
      <c r="GG96" s="117" t="s">
        <v>1190</v>
      </c>
      <c r="GH96">
        <v>50</v>
      </c>
      <c r="GI96" t="str">
        <f t="shared" ref="GI96:GI101" si="295">IF(FY96="","FALSE","TRUE")</f>
        <v>FALSE</v>
      </c>
      <c r="GJ96">
        <f>ROUND(MARGIN!$J12,0)</f>
        <v>10</v>
      </c>
      <c r="GK96">
        <f>ROUND(IF(FY96=GA96,GJ96*(1+$CV$95),GJ96*(1-$CV$95)),0)</f>
        <v>8</v>
      </c>
      <c r="GL96">
        <f>GJ96</f>
        <v>10</v>
      </c>
      <c r="GM96" s="139">
        <f>GL96*10000*MARGIN!$G12/MARGIN!$D12</f>
        <v>74243.756120000005</v>
      </c>
      <c r="GN96" s="200">
        <f t="shared" ref="GN96:GN101" si="296">IF(GC96=1,ABS(GM96*GF96),-ABS(GM96*GF96))</f>
        <v>0</v>
      </c>
      <c r="GO96" s="200"/>
      <c r="GP96" s="200">
        <f t="shared" ref="GP96:GP101" si="297">IF(GE96=1,ABS(GM96*GF96),-ABS(GM96*GF96))</f>
        <v>0</v>
      </c>
    </row>
    <row r="97" spans="1:198" x14ac:dyDescent="0.25">
      <c r="A97" s="186" t="s">
        <v>1208</v>
      </c>
      <c r="B97" s="167" t="s">
        <v>23</v>
      </c>
      <c r="D97" s="117" t="s">
        <v>788</v>
      </c>
      <c r="E97">
        <v>50</v>
      </c>
      <c r="F97" t="e">
        <f>IF(#REF!="","FALSE","TRUE")</f>
        <v>#REF!</v>
      </c>
      <c r="G97">
        <f>ROUND(MARGIN!$J28,0)</f>
        <v>7</v>
      </c>
      <c r="I97" t="e">
        <f>-#REF!+J97</f>
        <v>#REF!</v>
      </c>
      <c r="J97">
        <v>1</v>
      </c>
      <c r="K97" s="117" t="s">
        <v>788</v>
      </c>
      <c r="L97">
        <v>50</v>
      </c>
      <c r="M97" t="str">
        <f t="shared" si="244"/>
        <v>TRUE</v>
      </c>
      <c r="N97">
        <f>ROUND(MARGIN!$J28,0)</f>
        <v>7</v>
      </c>
      <c r="P97">
        <f t="shared" si="245"/>
        <v>0</v>
      </c>
      <c r="Q97">
        <v>1</v>
      </c>
      <c r="T97" s="117" t="s">
        <v>788</v>
      </c>
      <c r="U97">
        <v>50</v>
      </c>
      <c r="V97" t="str">
        <f t="shared" si="246"/>
        <v>TRUE</v>
      </c>
      <c r="W97">
        <f>ROUND(MARGIN!$J28,0)</f>
        <v>7</v>
      </c>
      <c r="Z97">
        <f t="shared" si="247"/>
        <v>0</v>
      </c>
      <c r="AA97">
        <v>1</v>
      </c>
      <c r="AD97" s="117" t="s">
        <v>962</v>
      </c>
      <c r="AE97">
        <v>50</v>
      </c>
      <c r="AF97" t="str">
        <f t="shared" si="248"/>
        <v>TRUE</v>
      </c>
      <c r="AG97">
        <f>ROUND(MARGIN!$J28,0)</f>
        <v>7</v>
      </c>
      <c r="AH97">
        <f t="shared" si="249"/>
        <v>7</v>
      </c>
      <c r="AK97">
        <f t="shared" si="250"/>
        <v>0</v>
      </c>
      <c r="AL97">
        <v>1</v>
      </c>
      <c r="AO97" s="117" t="s">
        <v>962</v>
      </c>
      <c r="AP97">
        <v>50</v>
      </c>
      <c r="AQ97" t="str">
        <f t="shared" si="251"/>
        <v>TRUE</v>
      </c>
      <c r="AR97">
        <f>ROUND(MARGIN!$J28,0)</f>
        <v>7</v>
      </c>
      <c r="AS97">
        <f t="shared" si="252"/>
        <v>7</v>
      </c>
      <c r="AV97">
        <f t="shared" si="253"/>
        <v>0</v>
      </c>
      <c r="AW97">
        <v>1</v>
      </c>
      <c r="AZ97" s="117" t="s">
        <v>962</v>
      </c>
      <c r="BA97">
        <v>50</v>
      </c>
      <c r="BB97" t="str">
        <f t="shared" si="254"/>
        <v>TRUE</v>
      </c>
      <c r="BC97">
        <f>ROUND(MARGIN!$J28,0)</f>
        <v>7</v>
      </c>
      <c r="BD97">
        <f t="shared" si="255"/>
        <v>7</v>
      </c>
      <c r="BG97">
        <f t="shared" si="256"/>
        <v>-1</v>
      </c>
      <c r="BL97" s="117" t="s">
        <v>962</v>
      </c>
      <c r="BM97">
        <v>50</v>
      </c>
      <c r="BN97" t="str">
        <f t="shared" si="257"/>
        <v>FALSE</v>
      </c>
      <c r="BO97">
        <f>ROUND(MARGIN!$J28,0)</f>
        <v>7</v>
      </c>
      <c r="BP97">
        <f t="shared" si="258"/>
        <v>7</v>
      </c>
      <c r="BT97">
        <f t="shared" si="259"/>
        <v>1</v>
      </c>
      <c r="BU97">
        <v>1</v>
      </c>
      <c r="BV97">
        <v>1</v>
      </c>
      <c r="BW97">
        <v>-1</v>
      </c>
      <c r="BX97">
        <f t="shared" si="260"/>
        <v>0</v>
      </c>
      <c r="BY97">
        <f t="shared" si="261"/>
        <v>0</v>
      </c>
      <c r="BZ97" s="187">
        <v>-1.3062591165E-2</v>
      </c>
      <c r="CA97" s="117" t="s">
        <v>962</v>
      </c>
      <c r="CB97">
        <v>50</v>
      </c>
      <c r="CC97" t="str">
        <f t="shared" si="262"/>
        <v>TRUE</v>
      </c>
      <c r="CD97">
        <f>ROUND(MARGIN!$J13,0)</f>
        <v>5</v>
      </c>
      <c r="CE97">
        <f t="shared" si="263"/>
        <v>4</v>
      </c>
      <c r="CF97">
        <f t="shared" ref="CF97:CF123" si="298">CD97</f>
        <v>5</v>
      </c>
      <c r="CG97" s="139">
        <f>CF97*10000*MARGIN!$G13/MARGIN!$D13</f>
        <v>72253.54853</v>
      </c>
      <c r="CH97" s="145">
        <f t="shared" si="264"/>
        <v>-943.81856466787679</v>
      </c>
      <c r="CI97" s="145">
        <f t="shared" si="265"/>
        <v>-943.81856466787679</v>
      </c>
      <c r="CK97">
        <f t="shared" si="266"/>
        <v>-2</v>
      </c>
      <c r="CL97">
        <v>-1</v>
      </c>
      <c r="CM97">
        <v>1</v>
      </c>
      <c r="CN97">
        <v>-1</v>
      </c>
      <c r="CO97">
        <f t="shared" si="267"/>
        <v>1</v>
      </c>
      <c r="CP97">
        <f t="shared" si="268"/>
        <v>0</v>
      </c>
      <c r="CQ97">
        <v>-4.85030092181E-3</v>
      </c>
      <c r="CR97" s="117" t="s">
        <v>1190</v>
      </c>
      <c r="CS97">
        <v>50</v>
      </c>
      <c r="CT97" t="str">
        <f t="shared" si="269"/>
        <v>TRUE</v>
      </c>
      <c r="CU97">
        <f>ROUND(MARGIN!$J13,0)</f>
        <v>5</v>
      </c>
      <c r="CV97">
        <f t="shared" ref="CV97:CV123" si="299">ROUND(IF(CL97=CM97,CU97*(1+$CV$95),CU97*(1-$CV$95)),0)</f>
        <v>4</v>
      </c>
      <c r="CW97">
        <f t="shared" ref="CW97:CW123" si="300">CU97</f>
        <v>5</v>
      </c>
      <c r="CX97" s="139">
        <f>CW97*10000*MARGIN!$G13/MARGIN!$D13</f>
        <v>72253.54853</v>
      </c>
      <c r="CY97" s="200">
        <f t="shared" si="270"/>
        <v>350.45145303910255</v>
      </c>
      <c r="CZ97" s="200">
        <f t="shared" si="271"/>
        <v>-350.45145303910255</v>
      </c>
      <c r="DB97">
        <f t="shared" si="272"/>
        <v>2</v>
      </c>
      <c r="DC97">
        <v>1</v>
      </c>
      <c r="DD97">
        <v>1</v>
      </c>
      <c r="DE97">
        <v>-1</v>
      </c>
      <c r="DF97">
        <f t="shared" si="273"/>
        <v>0</v>
      </c>
      <c r="DG97">
        <f t="shared" si="274"/>
        <v>0</v>
      </c>
      <c r="DH97">
        <v>-5.1189139532499999E-3</v>
      </c>
      <c r="DI97" s="117" t="s">
        <v>1190</v>
      </c>
      <c r="DJ97">
        <v>50</v>
      </c>
      <c r="DK97" t="str">
        <f t="shared" si="275"/>
        <v>TRUE</v>
      </c>
      <c r="DL97">
        <f>ROUND(MARGIN!$J13,0)</f>
        <v>5</v>
      </c>
      <c r="DM97">
        <f t="shared" ref="DM97:DM123" si="301">ROUND(IF(DC97=DD97,DL97*(1+$CV$95),DL97*(1-$CV$95)),0)</f>
        <v>6</v>
      </c>
      <c r="DN97">
        <f t="shared" ref="DN97:DN123" si="302">DL97</f>
        <v>5</v>
      </c>
      <c r="DO97" s="139">
        <f>DN97*10000*MARGIN!$G13/MARGIN!$D13</f>
        <v>72253.54853</v>
      </c>
      <c r="DP97" s="200">
        <f t="shared" si="276"/>
        <v>-369.85969774204301</v>
      </c>
      <c r="DQ97" s="200">
        <f t="shared" si="277"/>
        <v>-369.85969774204301</v>
      </c>
      <c r="DS97">
        <f t="shared" si="278"/>
        <v>-2</v>
      </c>
      <c r="DT97">
        <v>-1</v>
      </c>
      <c r="DU97">
        <v>-1</v>
      </c>
      <c r="DV97">
        <v>-1</v>
      </c>
      <c r="DW97">
        <f t="shared" si="279"/>
        <v>1</v>
      </c>
      <c r="DX97">
        <f t="shared" ref="DX97:DX123" si="303">IF(DV97=DU97,1,0)</f>
        <v>1</v>
      </c>
      <c r="DY97">
        <v>-4.5758373218E-3</v>
      </c>
      <c r="DZ97" s="117" t="s">
        <v>1190</v>
      </c>
      <c r="EA97">
        <v>50</v>
      </c>
      <c r="EB97" t="str">
        <f t="shared" si="280"/>
        <v>TRUE</v>
      </c>
      <c r="EC97">
        <f>ROUND(MARGIN!$J13,0)</f>
        <v>5</v>
      </c>
      <c r="ED97">
        <f t="shared" ref="ED97:ED123" si="304">ROUND(IF(DT97=DU97,EC97*(1+$CV$95),EC97*(1-$CV$95)),0)</f>
        <v>6</v>
      </c>
      <c r="EE97">
        <f t="shared" ref="EE97:EE123" si="305">EC97</f>
        <v>5</v>
      </c>
      <c r="EF97" s="139">
        <f>EE97*10000*MARGIN!$G13/MARGIN!$D13</f>
        <v>72253.54853</v>
      </c>
      <c r="EG97" s="200">
        <f t="shared" si="281"/>
        <v>330.62048399606152</v>
      </c>
      <c r="EH97" s="200">
        <f t="shared" si="282"/>
        <v>330.62048399606152</v>
      </c>
      <c r="EJ97">
        <f t="shared" si="283"/>
        <v>0</v>
      </c>
      <c r="EK97">
        <v>-1</v>
      </c>
      <c r="EL97">
        <v>-1</v>
      </c>
      <c r="EM97">
        <v>-1</v>
      </c>
      <c r="EN97">
        <v>1</v>
      </c>
      <c r="EO97">
        <f t="shared" si="284"/>
        <v>0</v>
      </c>
      <c r="EQ97">
        <f t="shared" ref="EQ97:EQ101" si="306">IF(EN97=EM97,1,0)</f>
        <v>0</v>
      </c>
      <c r="ER97">
        <v>2.3138962611800001E-3</v>
      </c>
      <c r="ES97" s="117" t="s">
        <v>1190</v>
      </c>
      <c r="ET97">
        <v>50</v>
      </c>
      <c r="EU97" t="str">
        <f t="shared" si="285"/>
        <v>TRUE</v>
      </c>
      <c r="EV97">
        <f>ROUND(MARGIN!$J13,0)</f>
        <v>5</v>
      </c>
      <c r="EW97">
        <f t="shared" ref="EW97:EW101" si="307">ROUND(IF(EK97=EM97,EV97*(1+$CV$95),EV97*(1-$CV$95)),0)</f>
        <v>6</v>
      </c>
      <c r="EX97">
        <f t="shared" ref="EX97:EX101" si="308">EV97</f>
        <v>5</v>
      </c>
      <c r="EY97" s="139">
        <f>EX97*10000*MARGIN!$G13/MARGIN!$D13</f>
        <v>72253.54853</v>
      </c>
      <c r="EZ97" s="200">
        <f t="shared" si="286"/>
        <v>-167.1872158005547</v>
      </c>
      <c r="FA97" s="200"/>
      <c r="FB97" s="200">
        <f t="shared" si="287"/>
        <v>-167.1872158005547</v>
      </c>
      <c r="FD97">
        <f t="shared" si="288"/>
        <v>-1</v>
      </c>
      <c r="FE97">
        <v>-1</v>
      </c>
      <c r="FF97">
        <v>-1</v>
      </c>
      <c r="FG97">
        <v>-1</v>
      </c>
      <c r="FI97">
        <f t="shared" si="289"/>
        <v>0</v>
      </c>
      <c r="FK97">
        <f t="shared" ref="FK97:FK101" si="309">IF(FH97=FG97,1,0)</f>
        <v>0</v>
      </c>
      <c r="FM97" s="117" t="s">
        <v>1190</v>
      </c>
      <c r="FN97">
        <v>50</v>
      </c>
      <c r="FO97" t="str">
        <f t="shared" si="290"/>
        <v>TRUE</v>
      </c>
      <c r="FP97">
        <f>ROUND(MARGIN!$J13,0)</f>
        <v>5</v>
      </c>
      <c r="FQ97">
        <f t="shared" ref="FQ97:FQ101" si="310">ROUND(IF(FE97=FG97,FP97*(1+$CV$95),FP97*(1-$CV$95)),0)</f>
        <v>6</v>
      </c>
      <c r="FR97">
        <f t="shared" ref="FR97:FR101" si="311">FP97</f>
        <v>5</v>
      </c>
      <c r="FS97" s="139">
        <f>FR97*10000*MARGIN!$G13/MARGIN!$D13</f>
        <v>72253.54853</v>
      </c>
      <c r="FT97" s="200">
        <f t="shared" si="291"/>
        <v>0</v>
      </c>
      <c r="FU97" s="200"/>
      <c r="FV97" s="200">
        <f t="shared" si="292"/>
        <v>0</v>
      </c>
      <c r="FX97">
        <f t="shared" si="293"/>
        <v>0</v>
      </c>
      <c r="FZ97">
        <v>-1</v>
      </c>
      <c r="GA97">
        <v>-1</v>
      </c>
      <c r="GC97">
        <f t="shared" si="294"/>
        <v>1</v>
      </c>
      <c r="GE97">
        <f t="shared" ref="GE97:GE101" si="312">IF(GB97=GA97,1,0)</f>
        <v>0</v>
      </c>
      <c r="GG97" s="117" t="s">
        <v>1190</v>
      </c>
      <c r="GH97">
        <v>50</v>
      </c>
      <c r="GI97" t="str">
        <f t="shared" si="295"/>
        <v>FALSE</v>
      </c>
      <c r="GJ97">
        <f>ROUND(MARGIN!$J13,0)</f>
        <v>5</v>
      </c>
      <c r="GK97">
        <f t="shared" ref="GK97:GK101" si="313">ROUND(IF(FY97=GA97,GJ97*(1+$CV$95),GJ97*(1-$CV$95)),0)</f>
        <v>4</v>
      </c>
      <c r="GL97">
        <f t="shared" ref="GL97:GL101" si="314">GJ97</f>
        <v>5</v>
      </c>
      <c r="GM97" s="139">
        <f>GL97*10000*MARGIN!$G13/MARGIN!$D13</f>
        <v>72253.54853</v>
      </c>
      <c r="GN97" s="200">
        <f t="shared" si="296"/>
        <v>0</v>
      </c>
      <c r="GO97" s="200"/>
      <c r="GP97" s="200">
        <f t="shared" si="297"/>
        <v>0</v>
      </c>
    </row>
    <row r="98" spans="1:198" x14ac:dyDescent="0.25">
      <c r="A98" t="s">
        <v>1163</v>
      </c>
      <c r="B98" s="167" t="s">
        <v>7</v>
      </c>
      <c r="D98" s="117" t="s">
        <v>788</v>
      </c>
      <c r="E98">
        <v>50</v>
      </c>
      <c r="F98" t="e">
        <f>IF(#REF!="","FALSE","TRUE")</f>
        <v>#REF!</v>
      </c>
      <c r="G98">
        <f>ROUND(MARGIN!$J14,0)</f>
        <v>10</v>
      </c>
      <c r="I98" t="e">
        <f>-#REF!+J98</f>
        <v>#REF!</v>
      </c>
      <c r="J98">
        <v>-1</v>
      </c>
      <c r="K98" s="117" t="s">
        <v>788</v>
      </c>
      <c r="L98">
        <v>50</v>
      </c>
      <c r="M98" t="str">
        <f t="shared" si="244"/>
        <v>TRUE</v>
      </c>
      <c r="N98">
        <f>ROUND(MARGIN!$J14,0)</f>
        <v>10</v>
      </c>
      <c r="P98">
        <f t="shared" si="245"/>
        <v>2</v>
      </c>
      <c r="Q98">
        <v>1</v>
      </c>
      <c r="S98" t="str">
        <f>FORECAST!B58</f>
        <v>High: Apr // Low: Aug</v>
      </c>
      <c r="T98" s="117" t="s">
        <v>788</v>
      </c>
      <c r="U98">
        <v>50</v>
      </c>
      <c r="V98" t="str">
        <f t="shared" si="246"/>
        <v>TRUE</v>
      </c>
      <c r="W98">
        <f>ROUND(MARGIN!$J14,0)</f>
        <v>10</v>
      </c>
      <c r="Z98">
        <f t="shared" si="247"/>
        <v>-2</v>
      </c>
      <c r="AA98">
        <v>-1</v>
      </c>
      <c r="AB98">
        <v>-1</v>
      </c>
      <c r="AC98" t="s">
        <v>961</v>
      </c>
      <c r="AD98" s="117" t="s">
        <v>789</v>
      </c>
      <c r="AE98">
        <v>50</v>
      </c>
      <c r="AF98" t="str">
        <f t="shared" si="248"/>
        <v>TRUE</v>
      </c>
      <c r="AG98">
        <f>ROUND(MARGIN!$J14,0)</f>
        <v>10</v>
      </c>
      <c r="AH98">
        <f t="shared" si="249"/>
        <v>13</v>
      </c>
      <c r="AK98">
        <f t="shared" si="250"/>
        <v>0</v>
      </c>
      <c r="AL98">
        <v>-1</v>
      </c>
      <c r="AN98" t="s">
        <v>961</v>
      </c>
      <c r="AO98" s="117" t="s">
        <v>963</v>
      </c>
      <c r="AP98">
        <v>50</v>
      </c>
      <c r="AQ98" t="str">
        <f t="shared" si="251"/>
        <v>TRUE</v>
      </c>
      <c r="AR98">
        <f>ROUND(MARGIN!$J14,0)</f>
        <v>10</v>
      </c>
      <c r="AS98">
        <f t="shared" si="252"/>
        <v>10</v>
      </c>
      <c r="AV98">
        <f t="shared" si="253"/>
        <v>2</v>
      </c>
      <c r="AW98">
        <v>1</v>
      </c>
      <c r="AY98" t="s">
        <v>961</v>
      </c>
      <c r="AZ98" s="117" t="s">
        <v>963</v>
      </c>
      <c r="BA98">
        <v>50</v>
      </c>
      <c r="BB98" t="str">
        <f t="shared" si="254"/>
        <v>TRUE</v>
      </c>
      <c r="BC98">
        <f>ROUND(MARGIN!$J14,0)</f>
        <v>10</v>
      </c>
      <c r="BD98">
        <f t="shared" si="255"/>
        <v>10</v>
      </c>
      <c r="BG98">
        <f t="shared" si="256"/>
        <v>-1</v>
      </c>
      <c r="BK98" t="s">
        <v>961</v>
      </c>
      <c r="BL98" s="117" t="s">
        <v>963</v>
      </c>
      <c r="BM98">
        <v>50</v>
      </c>
      <c r="BN98" t="str">
        <f t="shared" si="257"/>
        <v>FALSE</v>
      </c>
      <c r="BO98">
        <f>ROUND(MARGIN!$J14,0)</f>
        <v>10</v>
      </c>
      <c r="BP98">
        <f t="shared" si="258"/>
        <v>10</v>
      </c>
      <c r="BT98">
        <f t="shared" si="259"/>
        <v>1</v>
      </c>
      <c r="BU98">
        <v>1</v>
      </c>
      <c r="BV98">
        <v>-1</v>
      </c>
      <c r="BW98">
        <v>-1</v>
      </c>
      <c r="BX98">
        <f t="shared" si="260"/>
        <v>0</v>
      </c>
      <c r="BY98">
        <f t="shared" si="261"/>
        <v>1</v>
      </c>
      <c r="BZ98" s="187">
        <v>-3.2285536333900001E-3</v>
      </c>
      <c r="CA98" s="117" t="s">
        <v>963</v>
      </c>
      <c r="CB98">
        <v>50</v>
      </c>
      <c r="CC98" t="str">
        <f t="shared" si="262"/>
        <v>TRUE</v>
      </c>
      <c r="CD98">
        <f>ROUND(MARGIN!$J14,0)</f>
        <v>10</v>
      </c>
      <c r="CE98">
        <f t="shared" si="263"/>
        <v>8</v>
      </c>
      <c r="CF98">
        <f t="shared" si="298"/>
        <v>10</v>
      </c>
      <c r="CG98" s="139">
        <f>CF98*10000*MARGIN!$G14/MARGIN!$D14</f>
        <v>74282.779230481887</v>
      </c>
      <c r="CH98" s="145">
        <f t="shared" si="264"/>
        <v>-239.82593678287952</v>
      </c>
      <c r="CI98" s="145">
        <f t="shared" si="265"/>
        <v>239.82593678287952</v>
      </c>
      <c r="CK98">
        <f t="shared" si="266"/>
        <v>-2</v>
      </c>
      <c r="CL98">
        <v>-1</v>
      </c>
      <c r="CM98">
        <v>-1</v>
      </c>
      <c r="CN98">
        <v>1</v>
      </c>
      <c r="CO98">
        <f t="shared" si="267"/>
        <v>0</v>
      </c>
      <c r="CP98">
        <f t="shared" si="268"/>
        <v>0</v>
      </c>
      <c r="CQ98">
        <v>9.8955610247499996E-3</v>
      </c>
      <c r="CR98" s="117" t="s">
        <v>1190</v>
      </c>
      <c r="CS98">
        <v>50</v>
      </c>
      <c r="CT98" t="str">
        <f t="shared" si="269"/>
        <v>TRUE</v>
      </c>
      <c r="CU98">
        <f>ROUND(MARGIN!$J14,0)</f>
        <v>10</v>
      </c>
      <c r="CV98">
        <f t="shared" si="299"/>
        <v>13</v>
      </c>
      <c r="CW98">
        <f t="shared" si="300"/>
        <v>10</v>
      </c>
      <c r="CX98" s="139">
        <f>CW98*10000*MARGIN!$G14/MARGIN!$D14</f>
        <v>74282.779230481887</v>
      </c>
      <c r="CY98" s="200">
        <f t="shared" si="270"/>
        <v>-735.06977496326533</v>
      </c>
      <c r="CZ98" s="200">
        <f t="shared" si="271"/>
        <v>-735.06977496326533</v>
      </c>
      <c r="DB98">
        <f t="shared" si="272"/>
        <v>2</v>
      </c>
      <c r="DC98">
        <v>1</v>
      </c>
      <c r="DD98">
        <v>1</v>
      </c>
      <c r="DE98">
        <v>1</v>
      </c>
      <c r="DF98">
        <f t="shared" si="273"/>
        <v>1</v>
      </c>
      <c r="DG98">
        <f t="shared" si="274"/>
        <v>1</v>
      </c>
      <c r="DH98">
        <v>1.0518340804299999E-2</v>
      </c>
      <c r="DI98" s="117" t="s">
        <v>1190</v>
      </c>
      <c r="DJ98">
        <v>50</v>
      </c>
      <c r="DK98" t="str">
        <f t="shared" si="275"/>
        <v>TRUE</v>
      </c>
      <c r="DL98">
        <f>ROUND(MARGIN!$J14,0)</f>
        <v>10</v>
      </c>
      <c r="DM98">
        <f t="shared" si="301"/>
        <v>13</v>
      </c>
      <c r="DN98">
        <f t="shared" si="302"/>
        <v>10</v>
      </c>
      <c r="DO98" s="139">
        <f>DN98*10000*MARGIN!$G14/MARGIN!$D14</f>
        <v>74282.779230481887</v>
      </c>
      <c r="DP98" s="200">
        <f t="shared" si="276"/>
        <v>781.33158783678607</v>
      </c>
      <c r="DQ98" s="200">
        <f t="shared" si="277"/>
        <v>781.33158783678607</v>
      </c>
      <c r="DS98">
        <f t="shared" si="278"/>
        <v>0</v>
      </c>
      <c r="DT98">
        <v>1</v>
      </c>
      <c r="DU98">
        <v>1</v>
      </c>
      <c r="DV98">
        <v>-1</v>
      </c>
      <c r="DW98">
        <f t="shared" si="279"/>
        <v>0</v>
      </c>
      <c r="DX98">
        <f t="shared" si="303"/>
        <v>0</v>
      </c>
      <c r="DY98">
        <v>-1.57444894287E-3</v>
      </c>
      <c r="DZ98" s="117" t="s">
        <v>1190</v>
      </c>
      <c r="EA98">
        <v>50</v>
      </c>
      <c r="EB98" t="str">
        <f t="shared" si="280"/>
        <v>TRUE</v>
      </c>
      <c r="EC98">
        <f>ROUND(MARGIN!$J14,0)</f>
        <v>10</v>
      </c>
      <c r="ED98">
        <f t="shared" si="304"/>
        <v>13</v>
      </c>
      <c r="EE98">
        <f t="shared" si="305"/>
        <v>10</v>
      </c>
      <c r="EF98" s="139">
        <f>EE98*10000*MARGIN!$G14/MARGIN!$D14</f>
        <v>74282.779230481887</v>
      </c>
      <c r="EG98" s="200">
        <f t="shared" si="281"/>
        <v>-116.95444323287779</v>
      </c>
      <c r="EH98" s="200">
        <f t="shared" si="282"/>
        <v>-116.95444323287779</v>
      </c>
      <c r="EJ98">
        <f t="shared" si="283"/>
        <v>0</v>
      </c>
      <c r="EK98">
        <v>1</v>
      </c>
      <c r="EL98">
        <v>1</v>
      </c>
      <c r="EM98">
        <v>1</v>
      </c>
      <c r="EN98">
        <v>-1</v>
      </c>
      <c r="EO98">
        <f t="shared" si="284"/>
        <v>0</v>
      </c>
      <c r="EQ98">
        <f t="shared" si="306"/>
        <v>0</v>
      </c>
      <c r="ER98">
        <v>-4.5055192610899998E-3</v>
      </c>
      <c r="ES98" s="117" t="s">
        <v>1190</v>
      </c>
      <c r="ET98">
        <v>50</v>
      </c>
      <c r="EU98" t="str">
        <f t="shared" si="285"/>
        <v>TRUE</v>
      </c>
      <c r="EV98">
        <f>ROUND(MARGIN!$J14,0)</f>
        <v>10</v>
      </c>
      <c r="EW98">
        <f t="shared" si="307"/>
        <v>13</v>
      </c>
      <c r="EX98">
        <f t="shared" si="308"/>
        <v>10</v>
      </c>
      <c r="EY98" s="139">
        <f>EX98*10000*MARGIN!$G14/MARGIN!$D14</f>
        <v>74282.779230481887</v>
      </c>
      <c r="EZ98" s="200">
        <f t="shared" si="286"/>
        <v>-334.68249259023236</v>
      </c>
      <c r="FA98" s="200"/>
      <c r="FB98" s="200">
        <f t="shared" si="287"/>
        <v>-334.68249259023236</v>
      </c>
      <c r="FD98">
        <f t="shared" si="288"/>
        <v>1</v>
      </c>
      <c r="FE98">
        <v>1</v>
      </c>
      <c r="FF98">
        <v>1</v>
      </c>
      <c r="FG98">
        <v>1</v>
      </c>
      <c r="FI98">
        <f t="shared" si="289"/>
        <v>0</v>
      </c>
      <c r="FK98">
        <f t="shared" si="309"/>
        <v>0</v>
      </c>
      <c r="FM98" s="117" t="s">
        <v>1190</v>
      </c>
      <c r="FN98">
        <v>50</v>
      </c>
      <c r="FO98" t="str">
        <f t="shared" si="290"/>
        <v>TRUE</v>
      </c>
      <c r="FP98">
        <f>ROUND(MARGIN!$J14,0)</f>
        <v>10</v>
      </c>
      <c r="FQ98">
        <f t="shared" si="310"/>
        <v>13</v>
      </c>
      <c r="FR98">
        <f t="shared" si="311"/>
        <v>10</v>
      </c>
      <c r="FS98" s="139">
        <f>FR98*10000*MARGIN!$G14/MARGIN!$D14</f>
        <v>74282.779230481887</v>
      </c>
      <c r="FT98" s="200">
        <f t="shared" si="291"/>
        <v>0</v>
      </c>
      <c r="FU98" s="200"/>
      <c r="FV98" s="200">
        <f t="shared" si="292"/>
        <v>0</v>
      </c>
      <c r="FX98">
        <f t="shared" si="293"/>
        <v>0</v>
      </c>
      <c r="FZ98">
        <v>1</v>
      </c>
      <c r="GA98">
        <v>1</v>
      </c>
      <c r="GC98">
        <f t="shared" si="294"/>
        <v>1</v>
      </c>
      <c r="GE98">
        <f t="shared" si="312"/>
        <v>0</v>
      </c>
      <c r="GG98" s="117" t="s">
        <v>1190</v>
      </c>
      <c r="GH98">
        <v>50</v>
      </c>
      <c r="GI98" t="str">
        <f t="shared" si="295"/>
        <v>FALSE</v>
      </c>
      <c r="GJ98">
        <f>ROUND(MARGIN!$J14,0)</f>
        <v>10</v>
      </c>
      <c r="GK98">
        <f t="shared" si="313"/>
        <v>8</v>
      </c>
      <c r="GL98">
        <f t="shared" si="314"/>
        <v>10</v>
      </c>
      <c r="GM98" s="139">
        <f>GL98*10000*MARGIN!$G14/MARGIN!$D14</f>
        <v>74282.779230481887</v>
      </c>
      <c r="GN98" s="200">
        <f t="shared" si="296"/>
        <v>0</v>
      </c>
      <c r="GO98" s="200"/>
      <c r="GP98" s="200">
        <f t="shared" si="297"/>
        <v>0</v>
      </c>
    </row>
    <row r="99" spans="1:198" x14ac:dyDescent="0.25">
      <c r="A99" t="s">
        <v>1164</v>
      </c>
      <c r="B99" s="167" t="s">
        <v>21</v>
      </c>
      <c r="D99" s="117" t="s">
        <v>788</v>
      </c>
      <c r="E99">
        <v>50</v>
      </c>
      <c r="F99" t="e">
        <f>IF(#REF!="","FALSE","TRUE")</f>
        <v>#REF!</v>
      </c>
      <c r="G99">
        <f>ROUND(MARGIN!$J13,0)</f>
        <v>5</v>
      </c>
      <c r="I99" t="e">
        <f>-#REF!+J99</f>
        <v>#REF!</v>
      </c>
      <c r="J99">
        <v>1</v>
      </c>
      <c r="K99" s="117" t="s">
        <v>788</v>
      </c>
      <c r="L99">
        <v>50</v>
      </c>
      <c r="M99" t="str">
        <f t="shared" si="244"/>
        <v>TRUE</v>
      </c>
      <c r="N99">
        <f>ROUND(MARGIN!$J13,0)</f>
        <v>5</v>
      </c>
      <c r="P99">
        <f t="shared" si="245"/>
        <v>0</v>
      </c>
      <c r="Q99">
        <v>1</v>
      </c>
      <c r="T99" s="117" t="s">
        <v>788</v>
      </c>
      <c r="U99">
        <v>50</v>
      </c>
      <c r="V99" t="str">
        <f t="shared" si="246"/>
        <v>TRUE</v>
      </c>
      <c r="W99">
        <f>ROUND(MARGIN!$J13,0)</f>
        <v>5</v>
      </c>
      <c r="Z99">
        <f t="shared" si="247"/>
        <v>0</v>
      </c>
      <c r="AA99">
        <v>1</v>
      </c>
      <c r="AD99" s="117" t="s">
        <v>962</v>
      </c>
      <c r="AE99">
        <v>50</v>
      </c>
      <c r="AF99" t="str">
        <f t="shared" si="248"/>
        <v>TRUE</v>
      </c>
      <c r="AG99">
        <f>ROUND(MARGIN!$J13,0)</f>
        <v>5</v>
      </c>
      <c r="AH99">
        <f t="shared" si="249"/>
        <v>5</v>
      </c>
      <c r="AK99">
        <f t="shared" si="250"/>
        <v>0</v>
      </c>
      <c r="AL99">
        <v>1</v>
      </c>
      <c r="AO99" s="117" t="s">
        <v>962</v>
      </c>
      <c r="AP99">
        <v>50</v>
      </c>
      <c r="AQ99" t="str">
        <f t="shared" si="251"/>
        <v>TRUE</v>
      </c>
      <c r="AR99">
        <f>ROUND(MARGIN!$J13,0)</f>
        <v>5</v>
      </c>
      <c r="AS99">
        <f t="shared" si="252"/>
        <v>5</v>
      </c>
      <c r="AV99">
        <f t="shared" si="253"/>
        <v>0</v>
      </c>
      <c r="AW99">
        <v>1</v>
      </c>
      <c r="AZ99" s="117" t="s">
        <v>962</v>
      </c>
      <c r="BA99">
        <v>50</v>
      </c>
      <c r="BB99" t="str">
        <f t="shared" si="254"/>
        <v>TRUE</v>
      </c>
      <c r="BC99">
        <f>ROUND(MARGIN!$J13,0)</f>
        <v>5</v>
      </c>
      <c r="BD99">
        <f t="shared" si="255"/>
        <v>5</v>
      </c>
      <c r="BG99">
        <f t="shared" si="256"/>
        <v>-1</v>
      </c>
      <c r="BL99" s="117" t="s">
        <v>962</v>
      </c>
      <c r="BM99">
        <v>50</v>
      </c>
      <c r="BN99" t="str">
        <f t="shared" si="257"/>
        <v>FALSE</v>
      </c>
      <c r="BO99">
        <f>ROUND(MARGIN!$J13,0)</f>
        <v>5</v>
      </c>
      <c r="BP99">
        <f t="shared" si="258"/>
        <v>5</v>
      </c>
      <c r="BT99">
        <f t="shared" si="259"/>
        <v>-1</v>
      </c>
      <c r="BU99">
        <v>-1</v>
      </c>
      <c r="BV99">
        <v>-1</v>
      </c>
      <c r="BW99">
        <v>1</v>
      </c>
      <c r="BX99">
        <f t="shared" si="260"/>
        <v>0</v>
      </c>
      <c r="BY99">
        <f t="shared" si="261"/>
        <v>0</v>
      </c>
      <c r="BZ99" s="187">
        <v>4.0381175944600002E-3</v>
      </c>
      <c r="CA99" s="117" t="s">
        <v>962</v>
      </c>
      <c r="CB99">
        <v>50</v>
      </c>
      <c r="CC99" t="str">
        <f t="shared" si="262"/>
        <v>TRUE</v>
      </c>
      <c r="CD99">
        <f>ROUND(MARGIN!$J15,0)</f>
        <v>10</v>
      </c>
      <c r="CE99">
        <f t="shared" si="263"/>
        <v>8</v>
      </c>
      <c r="CF99">
        <f t="shared" si="298"/>
        <v>10</v>
      </c>
      <c r="CG99" s="139">
        <f>CF99*10000*MARGIN!$G15/MARGIN!$D15</f>
        <v>74297.684354616256</v>
      </c>
      <c r="CH99" s="145">
        <f t="shared" si="264"/>
        <v>-300.02278642001141</v>
      </c>
      <c r="CI99" s="145">
        <f t="shared" si="265"/>
        <v>-300.02278642001141</v>
      </c>
      <c r="CK99">
        <f t="shared" si="266"/>
        <v>2</v>
      </c>
      <c r="CL99">
        <v>1</v>
      </c>
      <c r="CM99">
        <v>-1</v>
      </c>
      <c r="CN99">
        <v>-1</v>
      </c>
      <c r="CO99">
        <f t="shared" si="267"/>
        <v>0</v>
      </c>
      <c r="CP99">
        <f t="shared" si="268"/>
        <v>1</v>
      </c>
      <c r="CQ99">
        <v>-5.4552792351499997E-3</v>
      </c>
      <c r="CR99" s="117" t="s">
        <v>1190</v>
      </c>
      <c r="CS99">
        <v>50</v>
      </c>
      <c r="CT99" t="str">
        <f t="shared" si="269"/>
        <v>TRUE</v>
      </c>
      <c r="CU99">
        <f>ROUND(MARGIN!$J15,0)</f>
        <v>10</v>
      </c>
      <c r="CV99">
        <f t="shared" si="299"/>
        <v>8</v>
      </c>
      <c r="CW99">
        <f t="shared" si="300"/>
        <v>10</v>
      </c>
      <c r="CX99" s="139">
        <f>CW99*10000*MARGIN!$G15/MARGIN!$D15</f>
        <v>74297.684354616256</v>
      </c>
      <c r="CY99" s="200">
        <f t="shared" si="270"/>
        <v>-405.31461467946707</v>
      </c>
      <c r="CZ99" s="200">
        <f t="shared" si="271"/>
        <v>405.31461467946707</v>
      </c>
      <c r="DB99">
        <f t="shared" si="272"/>
        <v>-2</v>
      </c>
      <c r="DC99">
        <v>-1</v>
      </c>
      <c r="DD99">
        <v>-1</v>
      </c>
      <c r="DE99">
        <v>1</v>
      </c>
      <c r="DF99">
        <f t="shared" si="273"/>
        <v>0</v>
      </c>
      <c r="DG99">
        <f t="shared" si="274"/>
        <v>0</v>
      </c>
      <c r="DH99">
        <v>6.8005317288200003E-3</v>
      </c>
      <c r="DI99" s="117" t="s">
        <v>1190</v>
      </c>
      <c r="DJ99">
        <v>50</v>
      </c>
      <c r="DK99" t="str">
        <f t="shared" si="275"/>
        <v>TRUE</v>
      </c>
      <c r="DL99">
        <f>ROUND(MARGIN!$J15,0)</f>
        <v>10</v>
      </c>
      <c r="DM99">
        <f t="shared" si="301"/>
        <v>13</v>
      </c>
      <c r="DN99">
        <f t="shared" si="302"/>
        <v>10</v>
      </c>
      <c r="DO99" s="139">
        <f>DN99*10000*MARGIN!$G15/MARGIN!$D15</f>
        <v>74297.684354616256</v>
      </c>
      <c r="DP99" s="200">
        <f t="shared" si="276"/>
        <v>-505.26375983142117</v>
      </c>
      <c r="DQ99" s="200">
        <f t="shared" si="277"/>
        <v>-505.26375983142117</v>
      </c>
      <c r="DS99">
        <f t="shared" si="278"/>
        <v>0</v>
      </c>
      <c r="DT99">
        <v>-1</v>
      </c>
      <c r="DU99">
        <v>1</v>
      </c>
      <c r="DV99">
        <v>-1</v>
      </c>
      <c r="DW99">
        <f t="shared" si="279"/>
        <v>1</v>
      </c>
      <c r="DX99">
        <f t="shared" si="303"/>
        <v>0</v>
      </c>
      <c r="DY99">
        <v>-4.3779794582400004E-3</v>
      </c>
      <c r="DZ99" s="117" t="s">
        <v>1190</v>
      </c>
      <c r="EA99">
        <v>50</v>
      </c>
      <c r="EB99" t="str">
        <f t="shared" si="280"/>
        <v>TRUE</v>
      </c>
      <c r="EC99">
        <f>ROUND(MARGIN!$J15,0)</f>
        <v>10</v>
      </c>
      <c r="ED99">
        <f t="shared" si="304"/>
        <v>8</v>
      </c>
      <c r="EE99">
        <f t="shared" si="305"/>
        <v>10</v>
      </c>
      <c r="EF99" s="139">
        <f>EE99*10000*MARGIN!$G15/MARGIN!$D15</f>
        <v>74297.684354616256</v>
      </c>
      <c r="EG99" s="200">
        <f t="shared" si="281"/>
        <v>325.27373589930943</v>
      </c>
      <c r="EH99" s="200">
        <f t="shared" si="282"/>
        <v>-325.27373589930943</v>
      </c>
      <c r="EJ99">
        <f t="shared" si="283"/>
        <v>-2</v>
      </c>
      <c r="EK99">
        <v>-1</v>
      </c>
      <c r="EL99">
        <v>1</v>
      </c>
      <c r="EM99">
        <v>1</v>
      </c>
      <c r="EN99">
        <v>1</v>
      </c>
      <c r="EO99">
        <f t="shared" si="284"/>
        <v>0</v>
      </c>
      <c r="EQ99">
        <f t="shared" si="306"/>
        <v>1</v>
      </c>
      <c r="ER99">
        <v>1.3959461723200001E-4</v>
      </c>
      <c r="ES99" s="117" t="s">
        <v>1190</v>
      </c>
      <c r="ET99">
        <v>50</v>
      </c>
      <c r="EU99" t="str">
        <f t="shared" si="285"/>
        <v>TRUE</v>
      </c>
      <c r="EV99">
        <f>ROUND(MARGIN!$J15,0)</f>
        <v>10</v>
      </c>
      <c r="EW99">
        <f t="shared" si="307"/>
        <v>8</v>
      </c>
      <c r="EX99">
        <f t="shared" si="308"/>
        <v>10</v>
      </c>
      <c r="EY99" s="139">
        <f>EX99*10000*MARGIN!$G15/MARGIN!$D15</f>
        <v>74297.684354616256</v>
      </c>
      <c r="EZ99" s="200">
        <f t="shared" si="286"/>
        <v>-10.371556808706613</v>
      </c>
      <c r="FA99" s="200"/>
      <c r="FB99" s="200">
        <f t="shared" si="287"/>
        <v>10.371556808706613</v>
      </c>
      <c r="FD99">
        <f t="shared" si="288"/>
        <v>-1</v>
      </c>
      <c r="FE99">
        <v>-1</v>
      </c>
      <c r="FF99">
        <v>1</v>
      </c>
      <c r="FG99">
        <v>1</v>
      </c>
      <c r="FI99">
        <f t="shared" si="289"/>
        <v>0</v>
      </c>
      <c r="FK99">
        <f t="shared" si="309"/>
        <v>0</v>
      </c>
      <c r="FM99" s="117" t="s">
        <v>1190</v>
      </c>
      <c r="FN99">
        <v>50</v>
      </c>
      <c r="FO99" t="str">
        <f t="shared" si="290"/>
        <v>TRUE</v>
      </c>
      <c r="FP99">
        <f>ROUND(MARGIN!$J15,0)</f>
        <v>10</v>
      </c>
      <c r="FQ99">
        <f t="shared" si="310"/>
        <v>8</v>
      </c>
      <c r="FR99">
        <f t="shared" si="311"/>
        <v>10</v>
      </c>
      <c r="FS99" s="139">
        <f>FR99*10000*MARGIN!$G15/MARGIN!$D15</f>
        <v>74297.684354616256</v>
      </c>
      <c r="FT99" s="200">
        <f t="shared" si="291"/>
        <v>0</v>
      </c>
      <c r="FU99" s="200"/>
      <c r="FV99" s="200">
        <f t="shared" si="292"/>
        <v>0</v>
      </c>
      <c r="FX99">
        <f t="shared" si="293"/>
        <v>0</v>
      </c>
      <c r="FZ99">
        <v>1</v>
      </c>
      <c r="GA99">
        <v>1</v>
      </c>
      <c r="GC99">
        <f t="shared" si="294"/>
        <v>1</v>
      </c>
      <c r="GE99">
        <f t="shared" si="312"/>
        <v>0</v>
      </c>
      <c r="GG99" s="117" t="s">
        <v>1190</v>
      </c>
      <c r="GH99">
        <v>50</v>
      </c>
      <c r="GI99" t="str">
        <f t="shared" si="295"/>
        <v>FALSE</v>
      </c>
      <c r="GJ99">
        <f>ROUND(MARGIN!$J15,0)</f>
        <v>10</v>
      </c>
      <c r="GK99">
        <f t="shared" si="313"/>
        <v>8</v>
      </c>
      <c r="GL99">
        <f t="shared" si="314"/>
        <v>10</v>
      </c>
      <c r="GM99" s="139">
        <f>GL99*10000*MARGIN!$G15/MARGIN!$D15</f>
        <v>74297.684354616256</v>
      </c>
      <c r="GN99" s="200">
        <f t="shared" si="296"/>
        <v>0</v>
      </c>
      <c r="GO99" s="200"/>
      <c r="GP99" s="200">
        <f t="shared" si="297"/>
        <v>0</v>
      </c>
    </row>
    <row r="100" spans="1:198" x14ac:dyDescent="0.25">
      <c r="A100" t="s">
        <v>1165</v>
      </c>
      <c r="B100" s="167" t="s">
        <v>9</v>
      </c>
      <c r="D100" s="117" t="s">
        <v>788</v>
      </c>
      <c r="E100">
        <v>50</v>
      </c>
      <c r="F100" t="e">
        <f>IF(#REF!="","FALSE","TRUE")</f>
        <v>#REF!</v>
      </c>
      <c r="G100">
        <f>ROUND(MARGIN!$J16,0)</f>
        <v>10</v>
      </c>
      <c r="I100" t="e">
        <f>-#REF!+J100</f>
        <v>#REF!</v>
      </c>
      <c r="J100">
        <v>1</v>
      </c>
      <c r="K100" s="117" t="s">
        <v>788</v>
      </c>
      <c r="L100">
        <v>50</v>
      </c>
      <c r="M100" t="str">
        <f t="shared" si="244"/>
        <v>TRUE</v>
      </c>
      <c r="N100">
        <f>ROUND(MARGIN!$J16,0)</f>
        <v>10</v>
      </c>
      <c r="P100">
        <f t="shared" si="245"/>
        <v>0</v>
      </c>
      <c r="Q100">
        <v>1</v>
      </c>
      <c r="S100" t="str">
        <f>FORECAST!$B$60</f>
        <v>High: Apr-May // Low: Aug-Sept</v>
      </c>
      <c r="T100" s="117" t="s">
        <v>788</v>
      </c>
      <c r="U100">
        <v>50</v>
      </c>
      <c r="V100" t="str">
        <f t="shared" si="246"/>
        <v>TRUE</v>
      </c>
      <c r="W100">
        <f>ROUND(MARGIN!$J16,0)</f>
        <v>10</v>
      </c>
      <c r="Z100">
        <f t="shared" si="247"/>
        <v>-2</v>
      </c>
      <c r="AA100">
        <v>-1</v>
      </c>
      <c r="AC100" t="s">
        <v>933</v>
      </c>
      <c r="AD100" s="117" t="s">
        <v>962</v>
      </c>
      <c r="AE100">
        <v>50</v>
      </c>
      <c r="AF100" t="str">
        <f t="shared" si="248"/>
        <v>TRUE</v>
      </c>
      <c r="AG100">
        <f>ROUND(MARGIN!$J16,0)</f>
        <v>10</v>
      </c>
      <c r="AH100">
        <f t="shared" si="249"/>
        <v>10</v>
      </c>
      <c r="AK100">
        <f t="shared" si="250"/>
        <v>0</v>
      </c>
      <c r="AL100">
        <v>-1</v>
      </c>
      <c r="AN100" t="s">
        <v>933</v>
      </c>
      <c r="AO100" s="117" t="s">
        <v>962</v>
      </c>
      <c r="AP100">
        <v>50</v>
      </c>
      <c r="AQ100" t="str">
        <f t="shared" si="251"/>
        <v>TRUE</v>
      </c>
      <c r="AR100">
        <f>ROUND(MARGIN!$J16,0)</f>
        <v>10</v>
      </c>
      <c r="AS100">
        <f t="shared" si="252"/>
        <v>10</v>
      </c>
      <c r="AV100">
        <f t="shared" si="253"/>
        <v>0</v>
      </c>
      <c r="AW100">
        <v>-1</v>
      </c>
      <c r="AY100" t="s">
        <v>933</v>
      </c>
      <c r="AZ100" s="117" t="s">
        <v>962</v>
      </c>
      <c r="BA100">
        <v>50</v>
      </c>
      <c r="BB100" t="str">
        <f t="shared" si="254"/>
        <v>TRUE</v>
      </c>
      <c r="BC100">
        <f>ROUND(MARGIN!$J16,0)</f>
        <v>10</v>
      </c>
      <c r="BD100">
        <f t="shared" si="255"/>
        <v>10</v>
      </c>
      <c r="BG100">
        <f t="shared" si="256"/>
        <v>1</v>
      </c>
      <c r="BK100" t="s">
        <v>933</v>
      </c>
      <c r="BL100" s="117" t="s">
        <v>962</v>
      </c>
      <c r="BM100">
        <v>50</v>
      </c>
      <c r="BN100" t="str">
        <f t="shared" si="257"/>
        <v>FALSE</v>
      </c>
      <c r="BO100">
        <f>ROUND(MARGIN!$J16,0)</f>
        <v>10</v>
      </c>
      <c r="BP100">
        <f t="shared" si="258"/>
        <v>10</v>
      </c>
      <c r="BT100">
        <f t="shared" si="259"/>
        <v>1</v>
      </c>
      <c r="BU100">
        <v>1</v>
      </c>
      <c r="BV100">
        <v>1</v>
      </c>
      <c r="BW100">
        <v>1</v>
      </c>
      <c r="BX100">
        <f t="shared" si="260"/>
        <v>1</v>
      </c>
      <c r="BY100">
        <f t="shared" si="261"/>
        <v>1</v>
      </c>
      <c r="BZ100" s="187">
        <v>1.92464682523E-2</v>
      </c>
      <c r="CA100" s="117" t="s">
        <v>962</v>
      </c>
      <c r="CB100">
        <v>50</v>
      </c>
      <c r="CC100" t="str">
        <f t="shared" si="262"/>
        <v>TRUE</v>
      </c>
      <c r="CD100">
        <f>ROUND(MARGIN!$J16,0)</f>
        <v>10</v>
      </c>
      <c r="CE100">
        <f t="shared" si="263"/>
        <v>13</v>
      </c>
      <c r="CF100">
        <f t="shared" si="298"/>
        <v>10</v>
      </c>
      <c r="CG100" s="139">
        <f>CF100*10000*MARGIN!$G16/MARGIN!$D16</f>
        <v>74299</v>
      </c>
      <c r="CH100" s="145">
        <f t="shared" si="264"/>
        <v>1429.9933446776377</v>
      </c>
      <c r="CI100" s="145">
        <f t="shared" si="265"/>
        <v>1429.9933446776377</v>
      </c>
      <c r="CK100">
        <f t="shared" si="266"/>
        <v>0</v>
      </c>
      <c r="CL100">
        <v>1</v>
      </c>
      <c r="CM100">
        <v>1</v>
      </c>
      <c r="CN100">
        <v>-1</v>
      </c>
      <c r="CO100">
        <f t="shared" si="267"/>
        <v>0</v>
      </c>
      <c r="CP100">
        <f t="shared" si="268"/>
        <v>0</v>
      </c>
      <c r="CQ100">
        <v>-2.5792788879199998E-4</v>
      </c>
      <c r="CR100" s="117" t="s">
        <v>1190</v>
      </c>
      <c r="CS100">
        <v>50</v>
      </c>
      <c r="CT100" t="str">
        <f t="shared" si="269"/>
        <v>TRUE</v>
      </c>
      <c r="CU100">
        <f>ROUND(MARGIN!$J16,0)</f>
        <v>10</v>
      </c>
      <c r="CV100">
        <f t="shared" si="299"/>
        <v>13</v>
      </c>
      <c r="CW100">
        <f t="shared" si="300"/>
        <v>10</v>
      </c>
      <c r="CX100" s="139">
        <f>CW100*10000*MARGIN!$G16/MARGIN!$D16</f>
        <v>74299</v>
      </c>
      <c r="CY100" s="200">
        <f t="shared" si="270"/>
        <v>-19.163784209356805</v>
      </c>
      <c r="CZ100" s="200">
        <f t="shared" si="271"/>
        <v>-19.163784209356805</v>
      </c>
      <c r="DB100">
        <f t="shared" si="272"/>
        <v>-2</v>
      </c>
      <c r="DC100">
        <v>-1</v>
      </c>
      <c r="DD100">
        <v>-1</v>
      </c>
      <c r="DE100">
        <v>1</v>
      </c>
      <c r="DF100">
        <f t="shared" si="273"/>
        <v>0</v>
      </c>
      <c r="DG100">
        <f t="shared" si="274"/>
        <v>0</v>
      </c>
      <c r="DH100">
        <v>1.2342996809000001E-2</v>
      </c>
      <c r="DI100" s="117" t="s">
        <v>1190</v>
      </c>
      <c r="DJ100">
        <v>50</v>
      </c>
      <c r="DK100" t="str">
        <f t="shared" si="275"/>
        <v>TRUE</v>
      </c>
      <c r="DL100">
        <f>ROUND(MARGIN!$J16,0)</f>
        <v>10</v>
      </c>
      <c r="DM100">
        <f t="shared" si="301"/>
        <v>13</v>
      </c>
      <c r="DN100">
        <f t="shared" si="302"/>
        <v>10</v>
      </c>
      <c r="DO100" s="139">
        <f>DN100*10000*MARGIN!$G16/MARGIN!$D16</f>
        <v>74299</v>
      </c>
      <c r="DP100" s="200">
        <f t="shared" si="276"/>
        <v>-917.0723199118911</v>
      </c>
      <c r="DQ100" s="200">
        <f t="shared" si="277"/>
        <v>-917.0723199118911</v>
      </c>
      <c r="DS100">
        <f t="shared" si="278"/>
        <v>0</v>
      </c>
      <c r="DT100">
        <v>-1</v>
      </c>
      <c r="DU100">
        <v>1</v>
      </c>
      <c r="DV100">
        <v>1</v>
      </c>
      <c r="DW100">
        <f t="shared" si="279"/>
        <v>0</v>
      </c>
      <c r="DX100">
        <f t="shared" si="303"/>
        <v>1</v>
      </c>
      <c r="DY100">
        <v>1.93148590284E-3</v>
      </c>
      <c r="DZ100" s="117" t="s">
        <v>1190</v>
      </c>
      <c r="EA100">
        <v>50</v>
      </c>
      <c r="EB100" t="str">
        <f t="shared" si="280"/>
        <v>TRUE</v>
      </c>
      <c r="EC100">
        <f>ROUND(MARGIN!$J16,0)</f>
        <v>10</v>
      </c>
      <c r="ED100">
        <f t="shared" si="304"/>
        <v>8</v>
      </c>
      <c r="EE100">
        <f t="shared" si="305"/>
        <v>10</v>
      </c>
      <c r="EF100" s="139">
        <f>EE100*10000*MARGIN!$G16/MARGIN!$D16</f>
        <v>74299</v>
      </c>
      <c r="EG100" s="200">
        <f t="shared" si="281"/>
        <v>-143.50747109510917</v>
      </c>
      <c r="EH100" s="200">
        <f t="shared" si="282"/>
        <v>143.50747109510917</v>
      </c>
      <c r="EJ100">
        <f t="shared" si="283"/>
        <v>0</v>
      </c>
      <c r="EK100">
        <v>1</v>
      </c>
      <c r="EL100">
        <v>1</v>
      </c>
      <c r="EM100">
        <v>1</v>
      </c>
      <c r="EN100">
        <v>-1</v>
      </c>
      <c r="EO100">
        <f t="shared" si="284"/>
        <v>0</v>
      </c>
      <c r="EQ100">
        <f t="shared" si="306"/>
        <v>0</v>
      </c>
      <c r="ER100">
        <v>-5.3415084741200002E-3</v>
      </c>
      <c r="ES100" s="117" t="s">
        <v>1190</v>
      </c>
      <c r="ET100">
        <v>50</v>
      </c>
      <c r="EU100" t="str">
        <f t="shared" si="285"/>
        <v>TRUE</v>
      </c>
      <c r="EV100">
        <f>ROUND(MARGIN!$J16,0)</f>
        <v>10</v>
      </c>
      <c r="EW100">
        <f t="shared" si="307"/>
        <v>13</v>
      </c>
      <c r="EX100">
        <f t="shared" si="308"/>
        <v>10</v>
      </c>
      <c r="EY100" s="139">
        <f>EX100*10000*MARGIN!$G16/MARGIN!$D16</f>
        <v>74299</v>
      </c>
      <c r="EZ100" s="200">
        <f t="shared" si="286"/>
        <v>-396.86873811864189</v>
      </c>
      <c r="FA100" s="200"/>
      <c r="FB100" s="200">
        <f t="shared" si="287"/>
        <v>-396.86873811864189</v>
      </c>
      <c r="FD100">
        <f t="shared" si="288"/>
        <v>1</v>
      </c>
      <c r="FE100">
        <v>1</v>
      </c>
      <c r="FF100">
        <v>1</v>
      </c>
      <c r="FG100">
        <v>1</v>
      </c>
      <c r="FI100">
        <f t="shared" si="289"/>
        <v>0</v>
      </c>
      <c r="FK100">
        <f t="shared" si="309"/>
        <v>0</v>
      </c>
      <c r="FM100" s="117" t="s">
        <v>1190</v>
      </c>
      <c r="FN100">
        <v>50</v>
      </c>
      <c r="FO100" t="str">
        <f t="shared" si="290"/>
        <v>TRUE</v>
      </c>
      <c r="FP100">
        <f>ROUND(MARGIN!$J16,0)</f>
        <v>10</v>
      </c>
      <c r="FQ100">
        <f t="shared" si="310"/>
        <v>13</v>
      </c>
      <c r="FR100">
        <f t="shared" si="311"/>
        <v>10</v>
      </c>
      <c r="FS100" s="139">
        <f>FR100*10000*MARGIN!$G16/MARGIN!$D16</f>
        <v>74299</v>
      </c>
      <c r="FT100" s="200">
        <f t="shared" si="291"/>
        <v>0</v>
      </c>
      <c r="FU100" s="200"/>
      <c r="FV100" s="200">
        <f t="shared" si="292"/>
        <v>0</v>
      </c>
      <c r="FX100">
        <f t="shared" si="293"/>
        <v>0</v>
      </c>
      <c r="FZ100">
        <v>1</v>
      </c>
      <c r="GA100">
        <v>1</v>
      </c>
      <c r="GC100">
        <f t="shared" si="294"/>
        <v>1</v>
      </c>
      <c r="GE100">
        <f t="shared" si="312"/>
        <v>0</v>
      </c>
      <c r="GG100" s="117" t="s">
        <v>1190</v>
      </c>
      <c r="GH100">
        <v>50</v>
      </c>
      <c r="GI100" t="str">
        <f t="shared" si="295"/>
        <v>FALSE</v>
      </c>
      <c r="GJ100">
        <f>ROUND(MARGIN!$J16,0)</f>
        <v>10</v>
      </c>
      <c r="GK100">
        <f t="shared" si="313"/>
        <v>8</v>
      </c>
      <c r="GL100">
        <f t="shared" si="314"/>
        <v>10</v>
      </c>
      <c r="GM100" s="139">
        <f>GL100*10000*MARGIN!$G16/MARGIN!$D16</f>
        <v>74299</v>
      </c>
      <c r="GN100" s="200">
        <f t="shared" si="296"/>
        <v>0</v>
      </c>
      <c r="GO100" s="200"/>
      <c r="GP100" s="200">
        <f t="shared" si="297"/>
        <v>0</v>
      </c>
    </row>
    <row r="101" spans="1:198" x14ac:dyDescent="0.25">
      <c r="A101" t="s">
        <v>1167</v>
      </c>
      <c r="B101" s="167" t="s">
        <v>20</v>
      </c>
      <c r="D101" s="117" t="s">
        <v>788</v>
      </c>
      <c r="E101">
        <v>50</v>
      </c>
      <c r="F101" t="e">
        <f>IF(#REF!="","FALSE","TRUE")</f>
        <v>#REF!</v>
      </c>
      <c r="G101">
        <f>ROUND(MARGIN!$J12,0)</f>
        <v>10</v>
      </c>
      <c r="I101" t="e">
        <f>-#REF!+J101</f>
        <v>#REF!</v>
      </c>
      <c r="J101">
        <v>-1</v>
      </c>
      <c r="K101" s="117" t="s">
        <v>788</v>
      </c>
      <c r="L101">
        <v>50</v>
      </c>
      <c r="M101" t="str">
        <f t="shared" si="244"/>
        <v>TRUE</v>
      </c>
      <c r="N101">
        <f>ROUND(MARGIN!$J12,0)</f>
        <v>10</v>
      </c>
      <c r="P101">
        <f t="shared" si="245"/>
        <v>0</v>
      </c>
      <c r="Q101">
        <v>-1</v>
      </c>
      <c r="T101" s="117" t="s">
        <v>788</v>
      </c>
      <c r="U101">
        <v>50</v>
      </c>
      <c r="V101" t="str">
        <f t="shared" si="246"/>
        <v>TRUE</v>
      </c>
      <c r="W101">
        <f>ROUND(MARGIN!$J12,0)</f>
        <v>10</v>
      </c>
      <c r="Z101">
        <f t="shared" si="247"/>
        <v>0</v>
      </c>
      <c r="AA101">
        <v>-1</v>
      </c>
      <c r="AD101" s="117" t="s">
        <v>962</v>
      </c>
      <c r="AE101">
        <v>50</v>
      </c>
      <c r="AF101" t="str">
        <f t="shared" si="248"/>
        <v>TRUE</v>
      </c>
      <c r="AG101">
        <f>ROUND(MARGIN!$J12,0)</f>
        <v>10</v>
      </c>
      <c r="AH101">
        <f t="shared" si="249"/>
        <v>10</v>
      </c>
      <c r="AK101">
        <f t="shared" si="250"/>
        <v>0</v>
      </c>
      <c r="AL101">
        <v>-1</v>
      </c>
      <c r="AO101" s="117" t="s">
        <v>962</v>
      </c>
      <c r="AP101">
        <v>50</v>
      </c>
      <c r="AQ101" t="str">
        <f t="shared" si="251"/>
        <v>TRUE</v>
      </c>
      <c r="AR101">
        <f>ROUND(MARGIN!$J12,0)</f>
        <v>10</v>
      </c>
      <c r="AS101">
        <f t="shared" si="252"/>
        <v>10</v>
      </c>
      <c r="AV101">
        <f t="shared" si="253"/>
        <v>2</v>
      </c>
      <c r="AW101">
        <v>1</v>
      </c>
      <c r="AZ101" s="117" t="s">
        <v>962</v>
      </c>
      <c r="BA101">
        <v>50</v>
      </c>
      <c r="BB101" t="str">
        <f t="shared" si="254"/>
        <v>TRUE</v>
      </c>
      <c r="BC101">
        <f>ROUND(MARGIN!$J12,0)</f>
        <v>10</v>
      </c>
      <c r="BD101">
        <f t="shared" si="255"/>
        <v>10</v>
      </c>
      <c r="BG101">
        <f t="shared" si="256"/>
        <v>-1</v>
      </c>
      <c r="BL101" s="117" t="s">
        <v>962</v>
      </c>
      <c r="BM101">
        <v>50</v>
      </c>
      <c r="BN101" t="str">
        <f t="shared" si="257"/>
        <v>FALSE</v>
      </c>
      <c r="BO101">
        <f>ROUND(MARGIN!$J12,0)</f>
        <v>10</v>
      </c>
      <c r="BP101">
        <f t="shared" si="258"/>
        <v>10</v>
      </c>
      <c r="BT101">
        <f t="shared" si="259"/>
        <v>-1</v>
      </c>
      <c r="BU101">
        <v>-1</v>
      </c>
      <c r="BV101">
        <v>1</v>
      </c>
      <c r="BW101">
        <v>1</v>
      </c>
      <c r="BX101">
        <f t="shared" si="260"/>
        <v>0</v>
      </c>
      <c r="BY101">
        <f t="shared" si="261"/>
        <v>1</v>
      </c>
      <c r="BZ101" s="187">
        <v>5.7684993449700003E-3</v>
      </c>
      <c r="CA101" s="117" t="s">
        <v>962</v>
      </c>
      <c r="CB101">
        <v>50</v>
      </c>
      <c r="CC101" t="str">
        <f t="shared" si="262"/>
        <v>TRUE</v>
      </c>
      <c r="CD101">
        <f>ROUND(MARGIN!$J17,0)</f>
        <v>10</v>
      </c>
      <c r="CE101">
        <f t="shared" si="263"/>
        <v>8</v>
      </c>
      <c r="CF101">
        <f t="shared" si="298"/>
        <v>10</v>
      </c>
      <c r="CG101" s="139">
        <f>CF101*10000*MARGIN!$G17/MARGIN!$D17</f>
        <v>74294.966516804474</v>
      </c>
      <c r="CH101" s="145">
        <f t="shared" si="264"/>
        <v>-428.57046568675469</v>
      </c>
      <c r="CI101" s="145">
        <f t="shared" si="265"/>
        <v>428.57046568675469</v>
      </c>
      <c r="CK101">
        <f t="shared" si="266"/>
        <v>2</v>
      </c>
      <c r="CL101">
        <v>1</v>
      </c>
      <c r="CM101">
        <v>1</v>
      </c>
      <c r="CN101">
        <v>-1</v>
      </c>
      <c r="CO101">
        <f t="shared" si="267"/>
        <v>0</v>
      </c>
      <c r="CP101">
        <f t="shared" si="268"/>
        <v>0</v>
      </c>
      <c r="CQ101">
        <v>-8.4665644236199995E-3</v>
      </c>
      <c r="CR101" s="117" t="s">
        <v>1190</v>
      </c>
      <c r="CS101">
        <v>50</v>
      </c>
      <c r="CT101" t="str">
        <f t="shared" si="269"/>
        <v>TRUE</v>
      </c>
      <c r="CU101">
        <f>ROUND(MARGIN!$J17,0)</f>
        <v>10</v>
      </c>
      <c r="CV101">
        <f t="shared" si="299"/>
        <v>13</v>
      </c>
      <c r="CW101">
        <f t="shared" si="300"/>
        <v>10</v>
      </c>
      <c r="CX101" s="139">
        <f>CW101*10000*MARGIN!$G17/MARGIN!$D17</f>
        <v>74294.966516804474</v>
      </c>
      <c r="CY101" s="200">
        <f t="shared" si="270"/>
        <v>-629.02312036521585</v>
      </c>
      <c r="CZ101" s="200">
        <f t="shared" si="271"/>
        <v>-629.02312036521585</v>
      </c>
      <c r="DB101">
        <f t="shared" si="272"/>
        <v>0</v>
      </c>
      <c r="DC101">
        <v>1</v>
      </c>
      <c r="DD101">
        <v>1</v>
      </c>
      <c r="DE101">
        <v>1</v>
      </c>
      <c r="DF101">
        <f t="shared" si="273"/>
        <v>1</v>
      </c>
      <c r="DG101">
        <f t="shared" si="274"/>
        <v>1</v>
      </c>
      <c r="DH101">
        <v>5.9327061615400004E-3</v>
      </c>
      <c r="DI101" s="117" t="s">
        <v>1190</v>
      </c>
      <c r="DJ101">
        <v>50</v>
      </c>
      <c r="DK101" t="str">
        <f t="shared" si="275"/>
        <v>TRUE</v>
      </c>
      <c r="DL101">
        <f>ROUND(MARGIN!$J17,0)</f>
        <v>10</v>
      </c>
      <c r="DM101">
        <f t="shared" si="301"/>
        <v>13</v>
      </c>
      <c r="DN101">
        <f t="shared" si="302"/>
        <v>10</v>
      </c>
      <c r="DO101" s="139">
        <f>DN101*10000*MARGIN!$G17/MARGIN!$D17</f>
        <v>74294.966516804474</v>
      </c>
      <c r="DP101" s="200">
        <f t="shared" si="276"/>
        <v>440.77020562565394</v>
      </c>
      <c r="DQ101" s="200">
        <f t="shared" si="277"/>
        <v>440.77020562565394</v>
      </c>
      <c r="DS101">
        <f t="shared" si="278"/>
        <v>-2</v>
      </c>
      <c r="DT101">
        <v>-1</v>
      </c>
      <c r="DU101">
        <v>1</v>
      </c>
      <c r="DV101">
        <v>-1</v>
      </c>
      <c r="DW101">
        <f t="shared" si="279"/>
        <v>1</v>
      </c>
      <c r="DX101">
        <f t="shared" si="303"/>
        <v>0</v>
      </c>
      <c r="DY101">
        <v>-1.6850619260299999E-3</v>
      </c>
      <c r="DZ101" s="117" t="s">
        <v>1190</v>
      </c>
      <c r="EA101">
        <v>50</v>
      </c>
      <c r="EB101" t="str">
        <f t="shared" si="280"/>
        <v>TRUE</v>
      </c>
      <c r="EC101">
        <f>ROUND(MARGIN!$J17,0)</f>
        <v>10</v>
      </c>
      <c r="ED101">
        <f t="shared" si="304"/>
        <v>8</v>
      </c>
      <c r="EE101">
        <f t="shared" si="305"/>
        <v>10</v>
      </c>
      <c r="EF101" s="139">
        <f>EE101*10000*MARGIN!$G17/MARGIN!$D17</f>
        <v>74294.966516804474</v>
      </c>
      <c r="EG101" s="200">
        <f t="shared" si="281"/>
        <v>125.1916193731409</v>
      </c>
      <c r="EH101" s="200">
        <f t="shared" si="282"/>
        <v>-125.1916193731409</v>
      </c>
      <c r="EJ101">
        <f t="shared" si="283"/>
        <v>-2</v>
      </c>
      <c r="EK101">
        <v>-1</v>
      </c>
      <c r="EL101">
        <v>1</v>
      </c>
      <c r="EM101">
        <v>1</v>
      </c>
      <c r="EN101">
        <v>-1</v>
      </c>
      <c r="EO101">
        <f t="shared" si="284"/>
        <v>1</v>
      </c>
      <c r="EQ101">
        <f t="shared" si="306"/>
        <v>0</v>
      </c>
      <c r="ER101">
        <v>-2.8272428053000001E-3</v>
      </c>
      <c r="ES101" s="117" t="s">
        <v>1190</v>
      </c>
      <c r="ET101">
        <v>50</v>
      </c>
      <c r="EU101" t="str">
        <f t="shared" si="285"/>
        <v>TRUE</v>
      </c>
      <c r="EV101">
        <f>ROUND(MARGIN!$J17,0)</f>
        <v>10</v>
      </c>
      <c r="EW101">
        <f t="shared" si="307"/>
        <v>8</v>
      </c>
      <c r="EX101">
        <f t="shared" si="308"/>
        <v>10</v>
      </c>
      <c r="EY101" s="139">
        <f>EX101*10000*MARGIN!$G17/MARGIN!$D17</f>
        <v>74294.966516804474</v>
      </c>
      <c r="EZ101" s="200">
        <f t="shared" si="286"/>
        <v>210.04990955463987</v>
      </c>
      <c r="FA101" s="200"/>
      <c r="FB101" s="200">
        <f t="shared" si="287"/>
        <v>-210.04990955463987</v>
      </c>
      <c r="FD101">
        <f t="shared" si="288"/>
        <v>-2</v>
      </c>
      <c r="FE101">
        <v>-1</v>
      </c>
      <c r="FF101">
        <v>1</v>
      </c>
      <c r="FG101">
        <v>1</v>
      </c>
      <c r="FI101">
        <f t="shared" si="289"/>
        <v>0</v>
      </c>
      <c r="FK101">
        <f t="shared" si="309"/>
        <v>0</v>
      </c>
      <c r="FM101" s="117" t="s">
        <v>1190</v>
      </c>
      <c r="FN101">
        <v>50</v>
      </c>
      <c r="FO101" t="str">
        <f t="shared" si="290"/>
        <v>TRUE</v>
      </c>
      <c r="FP101">
        <f>ROUND(MARGIN!$J17,0)</f>
        <v>10</v>
      </c>
      <c r="FQ101">
        <f t="shared" si="310"/>
        <v>8</v>
      </c>
      <c r="FR101">
        <f t="shared" si="311"/>
        <v>10</v>
      </c>
      <c r="FS101" s="139">
        <f>FR101*10000*MARGIN!$G17/MARGIN!$D17</f>
        <v>74294.966516804474</v>
      </c>
      <c r="FT101" s="200">
        <f t="shared" si="291"/>
        <v>0</v>
      </c>
      <c r="FU101" s="200"/>
      <c r="FV101" s="200">
        <f t="shared" si="292"/>
        <v>0</v>
      </c>
      <c r="FX101">
        <f t="shared" si="293"/>
        <v>0</v>
      </c>
      <c r="FZ101">
        <v>1</v>
      </c>
      <c r="GA101">
        <v>1</v>
      </c>
      <c r="GC101">
        <f t="shared" si="294"/>
        <v>1</v>
      </c>
      <c r="GE101">
        <f t="shared" si="312"/>
        <v>0</v>
      </c>
      <c r="GG101" s="117" t="s">
        <v>1190</v>
      </c>
      <c r="GH101">
        <v>50</v>
      </c>
      <c r="GI101" t="str">
        <f t="shared" si="295"/>
        <v>FALSE</v>
      </c>
      <c r="GJ101">
        <f>ROUND(MARGIN!$J17,0)</f>
        <v>10</v>
      </c>
      <c r="GK101">
        <f t="shared" si="313"/>
        <v>8</v>
      </c>
      <c r="GL101">
        <f t="shared" si="314"/>
        <v>10</v>
      </c>
      <c r="GM101" s="139">
        <f>GL101*10000*MARGIN!$G17/MARGIN!$D17</f>
        <v>74294.966516804474</v>
      </c>
      <c r="GN101" s="200">
        <f t="shared" si="296"/>
        <v>0</v>
      </c>
      <c r="GO101" s="200"/>
      <c r="GP101" s="200">
        <f t="shared" si="297"/>
        <v>0</v>
      </c>
    </row>
    <row r="102" spans="1:198"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3"/>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88"/>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3"/>
        <v>0</v>
      </c>
      <c r="FZ102">
        <v>1</v>
      </c>
      <c r="GA102">
        <v>1</v>
      </c>
      <c r="GC102">
        <f>IF(FY102=GB102,1,0)</f>
        <v>1</v>
      </c>
      <c r="GE102">
        <f>IF(GB102=GA102,1,0)</f>
        <v>0</v>
      </c>
      <c r="GG102" s="118" t="s">
        <v>1190</v>
      </c>
      <c r="GH102">
        <v>50</v>
      </c>
      <c r="GI102" t="str">
        <f>IF(FY102="","FALSE","TRUE")</f>
        <v>FALSE</v>
      </c>
      <c r="GJ102">
        <f>ROUND(MARGIN!$J18,0)</f>
        <v>11</v>
      </c>
      <c r="GK102">
        <f>ROUND(IF(FY102=GA102,GJ102*(1+$CV$95),GJ102*(1-$CV$95)),0)</f>
        <v>8</v>
      </c>
      <c r="GL102">
        <f>GJ102</f>
        <v>11</v>
      </c>
      <c r="GM102" s="139">
        <f>GL102*10000*MARGIN!$G18/MARGIN!$D18</f>
        <v>78114.801773194587</v>
      </c>
      <c r="GN102" s="200">
        <f>IF(GC102=1,ABS(GM102*GF102),-ABS(GM102*GF102))</f>
        <v>0</v>
      </c>
      <c r="GO102" s="200"/>
      <c r="GP102" s="200">
        <f>IF(GE102=1,ABS(GM102*GF102),-ABS(GM102*GF102))</f>
        <v>0</v>
      </c>
    </row>
    <row r="103" spans="1:198"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4"/>
        <v>TRUE</v>
      </c>
      <c r="N103">
        <f>ROUND(MARGIN!$J17,0)</f>
        <v>10</v>
      </c>
      <c r="P103">
        <f t="shared" si="245"/>
        <v>0</v>
      </c>
      <c r="Q103">
        <v>-1</v>
      </c>
      <c r="T103" s="117" t="s">
        <v>788</v>
      </c>
      <c r="U103">
        <v>50</v>
      </c>
      <c r="V103" t="str">
        <f t="shared" si="246"/>
        <v>TRUE</v>
      </c>
      <c r="W103">
        <f>ROUND(MARGIN!$J17,0)</f>
        <v>10</v>
      </c>
      <c r="Z103">
        <f t="shared" si="247"/>
        <v>0</v>
      </c>
      <c r="AA103">
        <v>-1</v>
      </c>
      <c r="AD103" s="117" t="s">
        <v>32</v>
      </c>
      <c r="AE103">
        <v>50</v>
      </c>
      <c r="AF103" t="str">
        <f t="shared" si="248"/>
        <v>TRUE</v>
      </c>
      <c r="AG103">
        <f>ROUND(MARGIN!$J17,0)</f>
        <v>10</v>
      </c>
      <c r="AH103">
        <f t="shared" si="249"/>
        <v>10</v>
      </c>
      <c r="AK103">
        <f t="shared" si="250"/>
        <v>0</v>
      </c>
      <c r="AL103">
        <v>-1</v>
      </c>
      <c r="AO103" s="117" t="s">
        <v>32</v>
      </c>
      <c r="AP103">
        <v>50</v>
      </c>
      <c r="AQ103" t="str">
        <f t="shared" si="251"/>
        <v>TRUE</v>
      </c>
      <c r="AR103">
        <f>ROUND(MARGIN!$J17,0)</f>
        <v>10</v>
      </c>
      <c r="AS103">
        <f t="shared" si="252"/>
        <v>10</v>
      </c>
      <c r="AV103">
        <f t="shared" si="253"/>
        <v>2</v>
      </c>
      <c r="AW103">
        <v>1</v>
      </c>
      <c r="AZ103" s="117" t="s">
        <v>32</v>
      </c>
      <c r="BA103">
        <v>50</v>
      </c>
      <c r="BB103" t="str">
        <f t="shared" si="254"/>
        <v>TRUE</v>
      </c>
      <c r="BC103">
        <f>ROUND(MARGIN!$J17,0)</f>
        <v>10</v>
      </c>
      <c r="BD103">
        <f t="shared" si="255"/>
        <v>10</v>
      </c>
      <c r="BG103">
        <f t="shared" si="256"/>
        <v>-1</v>
      </c>
      <c r="BL103" s="117" t="s">
        <v>32</v>
      </c>
      <c r="BM103">
        <v>50</v>
      </c>
      <c r="BN103" t="str">
        <f t="shared" si="257"/>
        <v>FALSE</v>
      </c>
      <c r="BO103">
        <f>ROUND(MARGIN!$J17,0)</f>
        <v>10</v>
      </c>
      <c r="BP103">
        <f t="shared" si="258"/>
        <v>10</v>
      </c>
      <c r="BT103">
        <f t="shared" si="259"/>
        <v>-1</v>
      </c>
      <c r="BU103">
        <v>-1</v>
      </c>
      <c r="BV103">
        <v>-1</v>
      </c>
      <c r="BW103">
        <v>-1</v>
      </c>
      <c r="BX103">
        <f t="shared" si="260"/>
        <v>1</v>
      </c>
      <c r="BY103">
        <f t="shared" si="261"/>
        <v>1</v>
      </c>
      <c r="BZ103" s="187">
        <v>-2.6722758000300001E-3</v>
      </c>
      <c r="CA103" s="117" t="s">
        <v>32</v>
      </c>
      <c r="CB103">
        <v>50</v>
      </c>
      <c r="CC103" t="str">
        <f t="shared" si="262"/>
        <v>TRUE</v>
      </c>
      <c r="CD103">
        <f>ROUND(MARGIN!$J19,0)</f>
        <v>10</v>
      </c>
      <c r="CE103">
        <f t="shared" si="263"/>
        <v>13</v>
      </c>
      <c r="CF103">
        <f t="shared" si="298"/>
        <v>10</v>
      </c>
      <c r="CG103" s="139">
        <f>CF103*10000*MARGIN!$G19/MARGIN!$D19</f>
        <v>78576.391409401534</v>
      </c>
      <c r="CH103" s="145">
        <f t="shared" si="264"/>
        <v>209.97778921702891</v>
      </c>
      <c r="CI103" s="145">
        <f t="shared" si="265"/>
        <v>209.97778921702891</v>
      </c>
      <c r="CK103">
        <f t="shared" si="266"/>
        <v>0</v>
      </c>
      <c r="CL103">
        <v>-1</v>
      </c>
      <c r="CM103">
        <v>-1</v>
      </c>
      <c r="CN103">
        <v>1</v>
      </c>
      <c r="CO103">
        <f t="shared" si="267"/>
        <v>0</v>
      </c>
      <c r="CP103">
        <f t="shared" si="268"/>
        <v>0</v>
      </c>
      <c r="CQ103">
        <v>4.0058894533699999E-3</v>
      </c>
      <c r="CR103" s="117" t="s">
        <v>1190</v>
      </c>
      <c r="CS103">
        <v>50</v>
      </c>
      <c r="CT103" t="str">
        <f t="shared" si="269"/>
        <v>TRUE</v>
      </c>
      <c r="CU103">
        <f>ROUND(MARGIN!$J19,0)</f>
        <v>10</v>
      </c>
      <c r="CV103">
        <f t="shared" si="299"/>
        <v>13</v>
      </c>
      <c r="CW103">
        <f t="shared" si="300"/>
        <v>10</v>
      </c>
      <c r="CX103" s="139">
        <f>CW103*10000*MARGIN!$G19/MARGIN!$D19</f>
        <v>78576.391409401534</v>
      </c>
      <c r="CY103" s="200">
        <f t="shared" si="270"/>
        <v>-314.76833763079469</v>
      </c>
      <c r="CZ103" s="200">
        <f t="shared" si="271"/>
        <v>-314.76833763079469</v>
      </c>
      <c r="DB103">
        <f t="shared" si="272"/>
        <v>2</v>
      </c>
      <c r="DC103">
        <v>1</v>
      </c>
      <c r="DD103">
        <v>-1</v>
      </c>
      <c r="DE103">
        <v>1</v>
      </c>
      <c r="DF103">
        <f t="shared" si="273"/>
        <v>1</v>
      </c>
      <c r="DG103">
        <f t="shared" si="274"/>
        <v>0</v>
      </c>
      <c r="DH103">
        <v>8.9838950469699999E-4</v>
      </c>
      <c r="DI103" s="117" t="s">
        <v>1190</v>
      </c>
      <c r="DJ103">
        <v>50</v>
      </c>
      <c r="DK103" t="str">
        <f t="shared" si="275"/>
        <v>TRUE</v>
      </c>
      <c r="DL103">
        <f>ROUND(MARGIN!$J19,0)</f>
        <v>10</v>
      </c>
      <c r="DM103">
        <f t="shared" si="301"/>
        <v>8</v>
      </c>
      <c r="DN103">
        <f t="shared" si="302"/>
        <v>10</v>
      </c>
      <c r="DO103" s="139">
        <f>DN103*10000*MARGIN!$G19/MARGIN!$D19</f>
        <v>78576.391409401534</v>
      </c>
      <c r="DP103" s="200">
        <f t="shared" si="276"/>
        <v>70.592205359169853</v>
      </c>
      <c r="DQ103" s="200">
        <f t="shared" si="277"/>
        <v>-70.592205359169853</v>
      </c>
      <c r="DS103">
        <f t="shared" si="278"/>
        <v>0</v>
      </c>
      <c r="DT103">
        <v>1</v>
      </c>
      <c r="DU103">
        <v>1</v>
      </c>
      <c r="DV103">
        <v>-1</v>
      </c>
      <c r="DW103">
        <f t="shared" si="279"/>
        <v>0</v>
      </c>
      <c r="DX103">
        <f t="shared" si="303"/>
        <v>0</v>
      </c>
      <c r="DY103">
        <v>-2.8379466466000002E-3</v>
      </c>
      <c r="DZ103" s="117" t="s">
        <v>1190</v>
      </c>
      <c r="EA103">
        <v>50</v>
      </c>
      <c r="EB103" t="str">
        <f t="shared" si="280"/>
        <v>TRUE</v>
      </c>
      <c r="EC103">
        <f>ROUND(MARGIN!$J19,0)</f>
        <v>10</v>
      </c>
      <c r="ED103">
        <f t="shared" si="304"/>
        <v>13</v>
      </c>
      <c r="EE103">
        <f t="shared" si="305"/>
        <v>10</v>
      </c>
      <c r="EF103" s="139">
        <f>EE103*10000*MARGIN!$G19/MARGIN!$D19</f>
        <v>78576.391409401534</v>
      </c>
      <c r="EG103" s="200">
        <f t="shared" si="281"/>
        <v>-222.99560650224015</v>
      </c>
      <c r="EH103" s="200">
        <f t="shared" si="282"/>
        <v>-222.99560650224015</v>
      </c>
      <c r="EJ103">
        <f t="shared" si="283"/>
        <v>-2</v>
      </c>
      <c r="EK103">
        <v>-1</v>
      </c>
      <c r="EL103">
        <v>1</v>
      </c>
      <c r="EM103">
        <v>1</v>
      </c>
      <c r="EN103">
        <v>1</v>
      </c>
      <c r="EO103">
        <f t="shared" ref="EO103:EO123" si="315">IF(EK103=EN103,1,0)</f>
        <v>0</v>
      </c>
      <c r="EQ103">
        <f t="shared" ref="EQ103:EQ123" si="316">IF(EN103=EM103,1,0)</f>
        <v>1</v>
      </c>
      <c r="ER103">
        <v>3.0181086519100002E-3</v>
      </c>
      <c r="ES103" s="117" t="s">
        <v>1190</v>
      </c>
      <c r="ET103">
        <v>50</v>
      </c>
      <c r="EU103" t="str">
        <f t="shared" ref="EU103:EU123" si="317">IF(EK103="","FALSE","TRUE")</f>
        <v>TRUE</v>
      </c>
      <c r="EV103">
        <f>ROUND(MARGIN!$J19,0)</f>
        <v>10</v>
      </c>
      <c r="EW103">
        <f t="shared" ref="EW103:EW123" si="318">ROUND(IF(EK103=EM103,EV103*(1+$CV$95),EV103*(1-$CV$95)),0)</f>
        <v>8</v>
      </c>
      <c r="EX103">
        <f t="shared" ref="EX103:EX123" si="319">EV103</f>
        <v>10</v>
      </c>
      <c r="EY103" s="139">
        <f>EX103*10000*MARGIN!$G19/MARGIN!$D19</f>
        <v>78576.391409401534</v>
      </c>
      <c r="EZ103" s="200">
        <f t="shared" ref="EZ103:EZ123" si="320">IF(EO103=1,ABS(EY103*ER103),-ABS(EY103*ER103))</f>
        <v>-237.15208674858138</v>
      </c>
      <c r="FA103" s="200"/>
      <c r="FB103" s="200">
        <f t="shared" ref="FB103:FB123" si="321">IF(EQ103=1,ABS(EY103*ER103),-ABS(EY103*ER103))</f>
        <v>237.15208674858138</v>
      </c>
      <c r="FD103">
        <f t="shared" si="288"/>
        <v>-1</v>
      </c>
      <c r="FE103">
        <v>-1</v>
      </c>
      <c r="FF103">
        <v>1</v>
      </c>
      <c r="FG103">
        <v>1</v>
      </c>
      <c r="FI103">
        <f t="shared" ref="FI103:FI123" si="322">IF(FE103=FH103,1,0)</f>
        <v>0</v>
      </c>
      <c r="FK103">
        <f t="shared" ref="FK103:FK123" si="323">IF(FH103=FG103,1,0)</f>
        <v>0</v>
      </c>
      <c r="FM103" s="117" t="s">
        <v>1190</v>
      </c>
      <c r="FN103">
        <v>50</v>
      </c>
      <c r="FO103" t="str">
        <f t="shared" ref="FO103:FO123" si="324">IF(FE103="","FALSE","TRUE")</f>
        <v>TRUE</v>
      </c>
      <c r="FP103">
        <f>ROUND(MARGIN!$J19,0)</f>
        <v>10</v>
      </c>
      <c r="FQ103">
        <f t="shared" ref="FQ103:FQ123" si="325">ROUND(IF(FE103=FG103,FP103*(1+$CV$95),FP103*(1-$CV$95)),0)</f>
        <v>8</v>
      </c>
      <c r="FR103">
        <f t="shared" ref="FR103:FR123" si="326">FP103</f>
        <v>10</v>
      </c>
      <c r="FS103" s="139">
        <f>FR103*10000*MARGIN!$G19/MARGIN!$D19</f>
        <v>78576.391409401534</v>
      </c>
      <c r="FT103" s="200">
        <f t="shared" ref="FT103:FT123" si="327">IF(FI103=1,ABS(FS103*FL103),-ABS(FS103*FL103))</f>
        <v>0</v>
      </c>
      <c r="FU103" s="200"/>
      <c r="FV103" s="200">
        <f t="shared" ref="FV103:FV123" si="328">IF(FK103=1,ABS(FS103*FL103),-ABS(FS103*FL103))</f>
        <v>0</v>
      </c>
      <c r="FX103">
        <f t="shared" si="293"/>
        <v>0</v>
      </c>
      <c r="FZ103">
        <v>1</v>
      </c>
      <c r="GA103">
        <v>1</v>
      </c>
      <c r="GC103">
        <f t="shared" ref="GC103:GC123" si="329">IF(FY103=GB103,1,0)</f>
        <v>1</v>
      </c>
      <c r="GE103">
        <f t="shared" ref="GE103:GE123" si="330">IF(GB103=GA103,1,0)</f>
        <v>0</v>
      </c>
      <c r="GG103" s="117" t="s">
        <v>1190</v>
      </c>
      <c r="GH103">
        <v>50</v>
      </c>
      <c r="GI103" t="str">
        <f t="shared" ref="GI103:GI123" si="331">IF(FY103="","FALSE","TRUE")</f>
        <v>FALSE</v>
      </c>
      <c r="GJ103">
        <f>ROUND(MARGIN!$J19,0)</f>
        <v>10</v>
      </c>
      <c r="GK103">
        <f t="shared" ref="GK103:GK123" si="332">ROUND(IF(FY103=GA103,GJ103*(1+$CV$95),GJ103*(1-$CV$95)),0)</f>
        <v>8</v>
      </c>
      <c r="GL103">
        <f t="shared" ref="GL103:GL123" si="333">GJ103</f>
        <v>10</v>
      </c>
      <c r="GM103" s="139">
        <f>GL103*10000*MARGIN!$G19/MARGIN!$D19</f>
        <v>78576.391409401534</v>
      </c>
      <c r="GN103" s="200">
        <f t="shared" ref="GN103:GN123" si="334">IF(GC103=1,ABS(GM103*GF103),-ABS(GM103*GF103))</f>
        <v>0</v>
      </c>
      <c r="GO103" s="200"/>
      <c r="GP103" s="200">
        <f t="shared" ref="GP103:GP123" si="335">IF(GE103=1,ABS(GM103*GF103),-ABS(GM103*GF103))</f>
        <v>0</v>
      </c>
    </row>
    <row r="104" spans="1:198"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4"/>
        <v>TRUE</v>
      </c>
      <c r="N104">
        <f>ROUND(MARGIN!$J35,0)</f>
        <v>7</v>
      </c>
      <c r="P104">
        <f t="shared" si="245"/>
        <v>-2</v>
      </c>
      <c r="Q104">
        <v>-1</v>
      </c>
      <c r="T104" s="118" t="s">
        <v>788</v>
      </c>
      <c r="U104">
        <v>50</v>
      </c>
      <c r="V104" t="str">
        <f t="shared" si="246"/>
        <v>TRUE</v>
      </c>
      <c r="W104">
        <f>ROUND(MARGIN!$J35,0)</f>
        <v>7</v>
      </c>
      <c r="Z104">
        <f t="shared" si="247"/>
        <v>2</v>
      </c>
      <c r="AA104">
        <v>1</v>
      </c>
      <c r="AD104" s="118" t="s">
        <v>962</v>
      </c>
      <c r="AE104">
        <v>50</v>
      </c>
      <c r="AF104" t="str">
        <f t="shared" si="248"/>
        <v>TRUE</v>
      </c>
      <c r="AG104">
        <f>ROUND(MARGIN!$J35,0)</f>
        <v>7</v>
      </c>
      <c r="AH104">
        <f t="shared" si="249"/>
        <v>7</v>
      </c>
      <c r="AK104">
        <f t="shared" si="250"/>
        <v>0</v>
      </c>
      <c r="AL104">
        <v>1</v>
      </c>
      <c r="AO104" s="118" t="s">
        <v>962</v>
      </c>
      <c r="AP104">
        <v>50</v>
      </c>
      <c r="AQ104" t="str">
        <f t="shared" si="251"/>
        <v>TRUE</v>
      </c>
      <c r="AR104">
        <f>ROUND(MARGIN!$J35,0)</f>
        <v>7</v>
      </c>
      <c r="AS104">
        <f t="shared" si="252"/>
        <v>7</v>
      </c>
      <c r="AV104">
        <f t="shared" si="253"/>
        <v>-2</v>
      </c>
      <c r="AW104">
        <v>-1</v>
      </c>
      <c r="AZ104" s="118" t="s">
        <v>962</v>
      </c>
      <c r="BA104">
        <v>50</v>
      </c>
      <c r="BB104" t="str">
        <f t="shared" si="254"/>
        <v>TRUE</v>
      </c>
      <c r="BC104">
        <f>ROUND(MARGIN!$J35,0)</f>
        <v>7</v>
      </c>
      <c r="BD104">
        <f t="shared" si="255"/>
        <v>7</v>
      </c>
      <c r="BG104">
        <f t="shared" si="256"/>
        <v>1</v>
      </c>
      <c r="BL104" s="118" t="s">
        <v>962</v>
      </c>
      <c r="BM104">
        <v>50</v>
      </c>
      <c r="BN104" t="str">
        <f t="shared" si="257"/>
        <v>FALSE</v>
      </c>
      <c r="BO104">
        <f>ROUND(MARGIN!$J35,0)</f>
        <v>7</v>
      </c>
      <c r="BP104">
        <f t="shared" si="258"/>
        <v>7</v>
      </c>
      <c r="BT104">
        <f t="shared" si="259"/>
        <v>1</v>
      </c>
      <c r="BU104">
        <v>1</v>
      </c>
      <c r="BV104">
        <v>-1</v>
      </c>
      <c r="BW104">
        <v>1</v>
      </c>
      <c r="BX104">
        <f t="shared" si="260"/>
        <v>1</v>
      </c>
      <c r="BY104">
        <f t="shared" si="261"/>
        <v>0</v>
      </c>
      <c r="BZ104" s="187">
        <v>7.1067194848700001E-3</v>
      </c>
      <c r="CA104" s="118" t="s">
        <v>962</v>
      </c>
      <c r="CB104">
        <v>50</v>
      </c>
      <c r="CC104" t="str">
        <f t="shared" si="262"/>
        <v>TRUE</v>
      </c>
      <c r="CD104">
        <f>ROUND(MARGIN!$J20,0)</f>
        <v>11</v>
      </c>
      <c r="CE104">
        <f t="shared" si="263"/>
        <v>14</v>
      </c>
      <c r="CF104">
        <f t="shared" si="298"/>
        <v>11</v>
      </c>
      <c r="CG104" s="139">
        <f>CF104*10000*MARGIN!$G20/MARGIN!$D20</f>
        <v>78117.099273055355</v>
      </c>
      <c r="CH104" s="145">
        <f t="shared" si="264"/>
        <v>555.15631150534659</v>
      </c>
      <c r="CI104" s="145">
        <f t="shared" si="265"/>
        <v>-555.15631150534659</v>
      </c>
      <c r="CK104">
        <f t="shared" si="266"/>
        <v>0</v>
      </c>
      <c r="CL104">
        <v>1</v>
      </c>
      <c r="CM104">
        <v>-1</v>
      </c>
      <c r="CN104">
        <v>-1</v>
      </c>
      <c r="CO104">
        <f t="shared" si="267"/>
        <v>0</v>
      </c>
      <c r="CP104">
        <f t="shared" si="268"/>
        <v>1</v>
      </c>
      <c r="CQ104">
        <v>-1.1078373600499999E-2</v>
      </c>
      <c r="CR104" s="118" t="s">
        <v>1190</v>
      </c>
      <c r="CS104">
        <v>50</v>
      </c>
      <c r="CT104" t="str">
        <f t="shared" si="269"/>
        <v>TRUE</v>
      </c>
      <c r="CU104">
        <f>ROUND(MARGIN!$J20,0)</f>
        <v>11</v>
      </c>
      <c r="CV104">
        <f t="shared" si="299"/>
        <v>8</v>
      </c>
      <c r="CW104">
        <f t="shared" si="300"/>
        <v>11</v>
      </c>
      <c r="CX104" s="139">
        <f>CW104*10000*MARGIN!$G20/MARGIN!$D20</f>
        <v>78117.099273055355</v>
      </c>
      <c r="CY104" s="200">
        <f t="shared" si="270"/>
        <v>-865.41041033425415</v>
      </c>
      <c r="CZ104" s="200">
        <f t="shared" si="271"/>
        <v>865.41041033425415</v>
      </c>
      <c r="DB104">
        <f t="shared" si="272"/>
        <v>-2</v>
      </c>
      <c r="DC104">
        <v>-1</v>
      </c>
      <c r="DD104">
        <v>1</v>
      </c>
      <c r="DE104">
        <v>1</v>
      </c>
      <c r="DF104">
        <f t="shared" si="273"/>
        <v>0</v>
      </c>
      <c r="DG104">
        <f t="shared" si="274"/>
        <v>1</v>
      </c>
      <c r="DH104">
        <v>2.8751042783900001E-3</v>
      </c>
      <c r="DI104" s="118" t="s">
        <v>1190</v>
      </c>
      <c r="DJ104">
        <v>50</v>
      </c>
      <c r="DK104" t="str">
        <f t="shared" si="275"/>
        <v>TRUE</v>
      </c>
      <c r="DL104">
        <f>ROUND(MARGIN!$J20,0)</f>
        <v>11</v>
      </c>
      <c r="DM104">
        <f t="shared" si="301"/>
        <v>8</v>
      </c>
      <c r="DN104">
        <f t="shared" si="302"/>
        <v>11</v>
      </c>
      <c r="DO104" s="139">
        <f>DN104*10000*MARGIN!$G20/MARGIN!$D20</f>
        <v>78117.099273055355</v>
      </c>
      <c r="DP104" s="200">
        <f t="shared" si="276"/>
        <v>-224.59480633537783</v>
      </c>
      <c r="DQ104" s="200">
        <f t="shared" si="277"/>
        <v>224.59480633537783</v>
      </c>
      <c r="DS104">
        <f t="shared" si="278"/>
        <v>2</v>
      </c>
      <c r="DT104">
        <v>1</v>
      </c>
      <c r="DU104">
        <v>-1</v>
      </c>
      <c r="DV104">
        <v>-1</v>
      </c>
      <c r="DW104">
        <f t="shared" si="279"/>
        <v>0</v>
      </c>
      <c r="DX104">
        <f t="shared" si="303"/>
        <v>1</v>
      </c>
      <c r="DY104">
        <v>-2.86686175191E-3</v>
      </c>
      <c r="DZ104" s="118" t="s">
        <v>1190</v>
      </c>
      <c r="EA104">
        <v>50</v>
      </c>
      <c r="EB104" t="str">
        <f t="shared" si="280"/>
        <v>TRUE</v>
      </c>
      <c r="EC104">
        <f>ROUND(MARGIN!$J20,0)</f>
        <v>11</v>
      </c>
      <c r="ED104">
        <f t="shared" si="304"/>
        <v>8</v>
      </c>
      <c r="EE104">
        <f t="shared" si="305"/>
        <v>11</v>
      </c>
      <c r="EF104" s="139">
        <f>EE104*10000*MARGIN!$G20/MARGIN!$D20</f>
        <v>78117.099273055355</v>
      </c>
      <c r="EG104" s="200">
        <f t="shared" si="281"/>
        <v>-223.95092407607888</v>
      </c>
      <c r="EH104" s="200">
        <f t="shared" si="282"/>
        <v>223.95092407607888</v>
      </c>
      <c r="EJ104">
        <f t="shared" si="283"/>
        <v>2</v>
      </c>
      <c r="EK104">
        <v>1</v>
      </c>
      <c r="EL104">
        <v>-1</v>
      </c>
      <c r="EM104">
        <v>-1</v>
      </c>
      <c r="EN104">
        <v>1</v>
      </c>
      <c r="EO104">
        <f t="shared" si="315"/>
        <v>1</v>
      </c>
      <c r="EQ104">
        <f t="shared" si="316"/>
        <v>0</v>
      </c>
      <c r="ER104">
        <v>2.0155523775499999E-2</v>
      </c>
      <c r="ES104" s="118" t="s">
        <v>1190</v>
      </c>
      <c r="ET104">
        <v>50</v>
      </c>
      <c r="EU104" t="str">
        <f t="shared" si="317"/>
        <v>TRUE</v>
      </c>
      <c r="EV104">
        <f>ROUND(MARGIN!$J20,0)</f>
        <v>11</v>
      </c>
      <c r="EW104">
        <f t="shared" si="318"/>
        <v>8</v>
      </c>
      <c r="EX104">
        <f t="shared" si="319"/>
        <v>11</v>
      </c>
      <c r="EY104" s="139">
        <f>EX104*10000*MARGIN!$G20/MARGIN!$D20</f>
        <v>78117.099273055355</v>
      </c>
      <c r="EZ104" s="200">
        <f t="shared" si="320"/>
        <v>1574.4910516711609</v>
      </c>
      <c r="FA104" s="200"/>
      <c r="FB104" s="200">
        <f t="shared" si="321"/>
        <v>-1574.4910516711609</v>
      </c>
      <c r="FD104">
        <f t="shared" si="288"/>
        <v>0</v>
      </c>
      <c r="FE104">
        <v>1</v>
      </c>
      <c r="FF104">
        <v>-1</v>
      </c>
      <c r="FG104">
        <v>-1</v>
      </c>
      <c r="FI104">
        <f t="shared" si="322"/>
        <v>0</v>
      </c>
      <c r="FK104">
        <f t="shared" si="323"/>
        <v>0</v>
      </c>
      <c r="FM104" s="118" t="s">
        <v>1190</v>
      </c>
      <c r="FN104">
        <v>50</v>
      </c>
      <c r="FO104" t="str">
        <f t="shared" si="324"/>
        <v>TRUE</v>
      </c>
      <c r="FP104">
        <f>ROUND(MARGIN!$J20,0)</f>
        <v>11</v>
      </c>
      <c r="FQ104">
        <f t="shared" si="325"/>
        <v>8</v>
      </c>
      <c r="FR104">
        <f t="shared" si="326"/>
        <v>11</v>
      </c>
      <c r="FS104" s="139">
        <f>FR104*10000*MARGIN!$G20/MARGIN!$D20</f>
        <v>78117.099273055355</v>
      </c>
      <c r="FT104" s="200">
        <f t="shared" si="327"/>
        <v>0</v>
      </c>
      <c r="FU104" s="200"/>
      <c r="FV104" s="200">
        <f t="shared" si="328"/>
        <v>0</v>
      </c>
      <c r="FX104">
        <f t="shared" si="293"/>
        <v>0</v>
      </c>
      <c r="FZ104">
        <v>-1</v>
      </c>
      <c r="GA104">
        <v>-1</v>
      </c>
      <c r="GC104">
        <f t="shared" si="329"/>
        <v>1</v>
      </c>
      <c r="GE104">
        <f t="shared" si="330"/>
        <v>0</v>
      </c>
      <c r="GG104" s="118" t="s">
        <v>1190</v>
      </c>
      <c r="GH104">
        <v>50</v>
      </c>
      <c r="GI104" t="str">
        <f t="shared" si="331"/>
        <v>FALSE</v>
      </c>
      <c r="GJ104">
        <f>ROUND(MARGIN!$J20,0)</f>
        <v>11</v>
      </c>
      <c r="GK104">
        <f t="shared" si="332"/>
        <v>8</v>
      </c>
      <c r="GL104">
        <f t="shared" si="333"/>
        <v>11</v>
      </c>
      <c r="GM104" s="139">
        <f>GL104*10000*MARGIN!$G20/MARGIN!$D20</f>
        <v>78117.099273055355</v>
      </c>
      <c r="GN104" s="200">
        <f t="shared" si="334"/>
        <v>0</v>
      </c>
      <c r="GO104" s="200"/>
      <c r="GP104" s="200">
        <f t="shared" si="335"/>
        <v>0</v>
      </c>
    </row>
    <row r="105" spans="1:198" x14ac:dyDescent="0.25">
      <c r="A105" t="s">
        <v>1182</v>
      </c>
      <c r="B105" s="167" t="s">
        <v>25</v>
      </c>
      <c r="D105" s="118" t="s">
        <v>788</v>
      </c>
      <c r="E105">
        <v>50</v>
      </c>
      <c r="F105" t="e">
        <f>IF(#REF!="","FALSE","TRUE")</f>
        <v>#REF!</v>
      </c>
      <c r="G105">
        <f>ROUND(MARGIN!$J32,0)</f>
        <v>7</v>
      </c>
      <c r="I105" t="e">
        <f>-#REF!+J105</f>
        <v>#REF!</v>
      </c>
      <c r="J105">
        <v>1</v>
      </c>
      <c r="K105" s="118" t="s">
        <v>788</v>
      </c>
      <c r="L105">
        <v>50</v>
      </c>
      <c r="M105" t="str">
        <f t="shared" si="244"/>
        <v>TRUE</v>
      </c>
      <c r="N105">
        <f>ROUND(MARGIN!$J32,0)</f>
        <v>7</v>
      </c>
      <c r="P105">
        <f t="shared" si="245"/>
        <v>-2</v>
      </c>
      <c r="Q105">
        <v>-1</v>
      </c>
      <c r="T105" s="118" t="s">
        <v>788</v>
      </c>
      <c r="U105">
        <v>50</v>
      </c>
      <c r="V105" t="str">
        <f t="shared" si="246"/>
        <v>TRUE</v>
      </c>
      <c r="W105">
        <f>ROUND(MARGIN!$J32,0)</f>
        <v>7</v>
      </c>
      <c r="Z105">
        <f t="shared" si="247"/>
        <v>2</v>
      </c>
      <c r="AA105">
        <v>1</v>
      </c>
      <c r="AB105">
        <v>1</v>
      </c>
      <c r="AC105" t="s">
        <v>966</v>
      </c>
      <c r="AD105" s="118" t="s">
        <v>962</v>
      </c>
      <c r="AE105">
        <v>50</v>
      </c>
      <c r="AF105" t="str">
        <f t="shared" si="248"/>
        <v>TRUE</v>
      </c>
      <c r="AG105">
        <f>ROUND(MARGIN!$J32,0)</f>
        <v>7</v>
      </c>
      <c r="AH105">
        <f t="shared" si="249"/>
        <v>9</v>
      </c>
      <c r="AK105">
        <f t="shared" si="250"/>
        <v>0</v>
      </c>
      <c r="AL105">
        <v>1</v>
      </c>
      <c r="AM105">
        <v>1</v>
      </c>
      <c r="AN105" t="s">
        <v>966</v>
      </c>
      <c r="AO105" s="118" t="s">
        <v>31</v>
      </c>
      <c r="AP105">
        <v>50</v>
      </c>
      <c r="AQ105" t="str">
        <f t="shared" si="251"/>
        <v>TRUE</v>
      </c>
      <c r="AR105">
        <f>ROUND(MARGIN!$J32,0)</f>
        <v>7</v>
      </c>
      <c r="AS105">
        <f t="shared" si="252"/>
        <v>9</v>
      </c>
      <c r="AV105">
        <f t="shared" si="253"/>
        <v>0</v>
      </c>
      <c r="AW105">
        <v>1</v>
      </c>
      <c r="AY105" t="s">
        <v>966</v>
      </c>
      <c r="AZ105" s="118" t="s">
        <v>962</v>
      </c>
      <c r="BA105">
        <v>50</v>
      </c>
      <c r="BB105" t="str">
        <f t="shared" si="254"/>
        <v>TRUE</v>
      </c>
      <c r="BC105">
        <f>ROUND(MARGIN!$J32,0)</f>
        <v>7</v>
      </c>
      <c r="BD105">
        <f t="shared" si="255"/>
        <v>7</v>
      </c>
      <c r="BG105">
        <f t="shared" si="256"/>
        <v>-1</v>
      </c>
      <c r="BK105" t="s">
        <v>966</v>
      </c>
      <c r="BL105" s="118" t="s">
        <v>962</v>
      </c>
      <c r="BM105">
        <v>50</v>
      </c>
      <c r="BN105" t="str">
        <f t="shared" si="257"/>
        <v>FALSE</v>
      </c>
      <c r="BO105">
        <f>ROUND(MARGIN!$J32,0)</f>
        <v>7</v>
      </c>
      <c r="BP105">
        <f t="shared" si="258"/>
        <v>7</v>
      </c>
      <c r="BT105">
        <f t="shared" si="259"/>
        <v>-1</v>
      </c>
      <c r="BU105">
        <v>-1</v>
      </c>
      <c r="BV105">
        <v>1</v>
      </c>
      <c r="BW105">
        <v>-1</v>
      </c>
      <c r="BX105">
        <f t="shared" si="260"/>
        <v>1</v>
      </c>
      <c r="BY105">
        <f t="shared" si="261"/>
        <v>0</v>
      </c>
      <c r="BZ105" s="187">
        <v>-1.5133838109499999E-2</v>
      </c>
      <c r="CA105" s="118" t="s">
        <v>962</v>
      </c>
      <c r="CB105">
        <v>50</v>
      </c>
      <c r="CC105" t="str">
        <f t="shared" si="262"/>
        <v>TRUE</v>
      </c>
      <c r="CD105">
        <f>ROUND(MARGIN!$J21,0)</f>
        <v>5</v>
      </c>
      <c r="CE105">
        <f t="shared" si="263"/>
        <v>6</v>
      </c>
      <c r="CF105">
        <f t="shared" si="298"/>
        <v>5</v>
      </c>
      <c r="CG105" s="139">
        <f>CF105*10000*MARGIN!$G21/MARGIN!$D21</f>
        <v>72216.008459999997</v>
      </c>
      <c r="CH105" s="145">
        <f t="shared" si="264"/>
        <v>1092.9053809479224</v>
      </c>
      <c r="CI105" s="145">
        <f t="shared" si="265"/>
        <v>-1092.9053809479224</v>
      </c>
      <c r="CK105">
        <f t="shared" si="266"/>
        <v>2</v>
      </c>
      <c r="CL105">
        <v>1</v>
      </c>
      <c r="CM105">
        <v>1</v>
      </c>
      <c r="CN105">
        <v>-1</v>
      </c>
      <c r="CO105">
        <f t="shared" si="267"/>
        <v>0</v>
      </c>
      <c r="CP105">
        <f t="shared" si="268"/>
        <v>0</v>
      </c>
      <c r="CQ105">
        <v>-2.6857611495100002E-4</v>
      </c>
      <c r="CR105" s="118" t="s">
        <v>1190</v>
      </c>
      <c r="CS105">
        <v>50</v>
      </c>
      <c r="CT105" t="str">
        <f t="shared" si="269"/>
        <v>TRUE</v>
      </c>
      <c r="CU105">
        <f>ROUND(MARGIN!$J21,0)</f>
        <v>5</v>
      </c>
      <c r="CV105">
        <f t="shared" si="299"/>
        <v>6</v>
      </c>
      <c r="CW105">
        <f t="shared" si="300"/>
        <v>5</v>
      </c>
      <c r="CX105" s="139">
        <f>CW105*10000*MARGIN!$G21/MARGIN!$D21</f>
        <v>72216.008459999997</v>
      </c>
      <c r="CY105" s="200">
        <f t="shared" si="270"/>
        <v>-19.395494989455351</v>
      </c>
      <c r="CZ105" s="200">
        <f t="shared" si="271"/>
        <v>-19.395494989455351</v>
      </c>
      <c r="DB105">
        <f t="shared" si="272"/>
        <v>0</v>
      </c>
      <c r="DC105">
        <v>1</v>
      </c>
      <c r="DD105">
        <v>1</v>
      </c>
      <c r="DE105">
        <v>-1</v>
      </c>
      <c r="DF105">
        <f t="shared" si="273"/>
        <v>0</v>
      </c>
      <c r="DG105">
        <f t="shared" si="274"/>
        <v>0</v>
      </c>
      <c r="DH105">
        <v>-6.2364776374300001E-4</v>
      </c>
      <c r="DI105" s="118" t="s">
        <v>1190</v>
      </c>
      <c r="DJ105">
        <v>50</v>
      </c>
      <c r="DK105" t="str">
        <f t="shared" si="275"/>
        <v>TRUE</v>
      </c>
      <c r="DL105">
        <f>ROUND(MARGIN!$J21,0)</f>
        <v>5</v>
      </c>
      <c r="DM105">
        <f t="shared" si="301"/>
        <v>6</v>
      </c>
      <c r="DN105">
        <f t="shared" si="302"/>
        <v>5</v>
      </c>
      <c r="DO105" s="139">
        <f>DN105*10000*MARGIN!$G21/MARGIN!$D21</f>
        <v>72216.008459999997</v>
      </c>
      <c r="DP105" s="200">
        <f t="shared" si="276"/>
        <v>-45.037352182524572</v>
      </c>
      <c r="DQ105" s="200">
        <f t="shared" si="277"/>
        <v>-45.037352182524572</v>
      </c>
      <c r="DS105">
        <f t="shared" si="278"/>
        <v>-2</v>
      </c>
      <c r="DT105">
        <v>-1</v>
      </c>
      <c r="DU105">
        <v>1</v>
      </c>
      <c r="DV105">
        <v>-1</v>
      </c>
      <c r="DW105">
        <f t="shared" si="279"/>
        <v>1</v>
      </c>
      <c r="DX105">
        <f t="shared" si="303"/>
        <v>0</v>
      </c>
      <c r="DY105">
        <v>-9.7733785840099993E-3</v>
      </c>
      <c r="DZ105" s="118" t="s">
        <v>1190</v>
      </c>
      <c r="EA105">
        <v>50</v>
      </c>
      <c r="EB105" t="str">
        <f t="shared" si="280"/>
        <v>TRUE</v>
      </c>
      <c r="EC105">
        <f>ROUND(MARGIN!$J21,0)</f>
        <v>5</v>
      </c>
      <c r="ED105">
        <f t="shared" si="304"/>
        <v>4</v>
      </c>
      <c r="EE105">
        <f t="shared" si="305"/>
        <v>5</v>
      </c>
      <c r="EF105" s="139">
        <f>EE105*10000*MARGIN!$G21/MARGIN!$D21</f>
        <v>72216.008459999997</v>
      </c>
      <c r="EG105" s="200">
        <f t="shared" si="281"/>
        <v>705.79439050564895</v>
      </c>
      <c r="EH105" s="200">
        <f t="shared" si="282"/>
        <v>-705.79439050564895</v>
      </c>
      <c r="EJ105">
        <f t="shared" si="283"/>
        <v>-2</v>
      </c>
      <c r="EK105">
        <v>-1</v>
      </c>
      <c r="EL105">
        <v>1</v>
      </c>
      <c r="EM105">
        <v>1</v>
      </c>
      <c r="EN105">
        <v>-1</v>
      </c>
      <c r="EO105">
        <f t="shared" si="315"/>
        <v>1</v>
      </c>
      <c r="EQ105">
        <f t="shared" si="316"/>
        <v>0</v>
      </c>
      <c r="ER105">
        <v>-1.40291344499E-2</v>
      </c>
      <c r="ES105" s="118" t="s">
        <v>1190</v>
      </c>
      <c r="ET105">
        <v>50</v>
      </c>
      <c r="EU105" t="str">
        <f t="shared" si="317"/>
        <v>TRUE</v>
      </c>
      <c r="EV105">
        <f>ROUND(MARGIN!$J21,0)</f>
        <v>5</v>
      </c>
      <c r="EW105">
        <f t="shared" si="318"/>
        <v>4</v>
      </c>
      <c r="EX105">
        <f t="shared" si="319"/>
        <v>5</v>
      </c>
      <c r="EY105" s="139">
        <f>EX105*10000*MARGIN!$G21/MARGIN!$D21</f>
        <v>72216.008459999997</v>
      </c>
      <c r="EZ105" s="200">
        <f t="shared" si="320"/>
        <v>1013.1280921204558</v>
      </c>
      <c r="FA105" s="200"/>
      <c r="FB105" s="200">
        <f t="shared" si="321"/>
        <v>-1013.1280921204558</v>
      </c>
      <c r="FD105">
        <f t="shared" si="288"/>
        <v>-2</v>
      </c>
      <c r="FE105">
        <v>-1</v>
      </c>
      <c r="FF105">
        <v>1</v>
      </c>
      <c r="FG105">
        <v>1</v>
      </c>
      <c r="FI105">
        <f t="shared" si="322"/>
        <v>0</v>
      </c>
      <c r="FK105">
        <f t="shared" si="323"/>
        <v>0</v>
      </c>
      <c r="FM105" s="118" t="s">
        <v>1190</v>
      </c>
      <c r="FN105">
        <v>50</v>
      </c>
      <c r="FO105" t="str">
        <f t="shared" si="324"/>
        <v>TRUE</v>
      </c>
      <c r="FP105">
        <f>ROUND(MARGIN!$J21,0)</f>
        <v>5</v>
      </c>
      <c r="FQ105">
        <f t="shared" si="325"/>
        <v>4</v>
      </c>
      <c r="FR105">
        <f t="shared" si="326"/>
        <v>5</v>
      </c>
      <c r="FS105" s="139">
        <f>FR105*10000*MARGIN!$G21/MARGIN!$D21</f>
        <v>72216.008459999997</v>
      </c>
      <c r="FT105" s="200">
        <f t="shared" si="327"/>
        <v>0</v>
      </c>
      <c r="FU105" s="200"/>
      <c r="FV105" s="200">
        <f t="shared" si="328"/>
        <v>0</v>
      </c>
      <c r="FX105">
        <f t="shared" si="293"/>
        <v>0</v>
      </c>
      <c r="FZ105">
        <v>1</v>
      </c>
      <c r="GA105">
        <v>1</v>
      </c>
      <c r="GC105">
        <f t="shared" si="329"/>
        <v>1</v>
      </c>
      <c r="GE105">
        <f t="shared" si="330"/>
        <v>0</v>
      </c>
      <c r="GG105" s="118" t="s">
        <v>1190</v>
      </c>
      <c r="GH105">
        <v>50</v>
      </c>
      <c r="GI105" t="str">
        <f t="shared" si="331"/>
        <v>FALSE</v>
      </c>
      <c r="GJ105">
        <f>ROUND(MARGIN!$J21,0)</f>
        <v>5</v>
      </c>
      <c r="GK105">
        <f t="shared" si="332"/>
        <v>4</v>
      </c>
      <c r="GL105">
        <f t="shared" si="333"/>
        <v>5</v>
      </c>
      <c r="GM105" s="139">
        <f>GL105*10000*MARGIN!$G21/MARGIN!$D21</f>
        <v>72216.008459999997</v>
      </c>
      <c r="GN105" s="200">
        <f t="shared" si="334"/>
        <v>0</v>
      </c>
      <c r="GO105" s="200"/>
      <c r="GP105" s="200">
        <f t="shared" si="335"/>
        <v>0</v>
      </c>
    </row>
    <row r="106" spans="1:198" x14ac:dyDescent="0.25">
      <c r="A106" t="s">
        <v>1180</v>
      </c>
      <c r="B106" s="167" t="s">
        <v>26</v>
      </c>
      <c r="D106" s="118" t="s">
        <v>788</v>
      </c>
      <c r="E106">
        <v>50</v>
      </c>
      <c r="F106" t="e">
        <f>IF(#REF!="","FALSE","TRUE")</f>
        <v>#REF!</v>
      </c>
      <c r="G106">
        <f>ROUND(MARGIN!$J30,0)</f>
        <v>7</v>
      </c>
      <c r="I106" t="e">
        <f>-#REF!+J106</f>
        <v>#REF!</v>
      </c>
      <c r="J106">
        <v>1</v>
      </c>
      <c r="K106" s="118" t="s">
        <v>788</v>
      </c>
      <c r="L106">
        <v>50</v>
      </c>
      <c r="M106" t="str">
        <f t="shared" si="244"/>
        <v>TRUE</v>
      </c>
      <c r="N106">
        <f>ROUND(MARGIN!$J30,0)</f>
        <v>7</v>
      </c>
      <c r="P106">
        <f t="shared" si="245"/>
        <v>0</v>
      </c>
      <c r="Q106">
        <v>1</v>
      </c>
      <c r="T106" s="118" t="s">
        <v>788</v>
      </c>
      <c r="U106">
        <v>50</v>
      </c>
      <c r="V106" t="str">
        <f t="shared" si="246"/>
        <v>TRUE</v>
      </c>
      <c r="W106">
        <f>ROUND(MARGIN!$J30,0)</f>
        <v>7</v>
      </c>
      <c r="Z106">
        <f t="shared" si="247"/>
        <v>0</v>
      </c>
      <c r="AA106">
        <v>1</v>
      </c>
      <c r="AD106" s="118" t="s">
        <v>962</v>
      </c>
      <c r="AE106">
        <v>50</v>
      </c>
      <c r="AF106" t="str">
        <f t="shared" si="248"/>
        <v>TRUE</v>
      </c>
      <c r="AG106">
        <f>ROUND(MARGIN!$J30,0)</f>
        <v>7</v>
      </c>
      <c r="AH106">
        <f t="shared" si="249"/>
        <v>7</v>
      </c>
      <c r="AK106">
        <f t="shared" si="250"/>
        <v>0</v>
      </c>
      <c r="AL106">
        <v>1</v>
      </c>
      <c r="AO106" s="118" t="s">
        <v>962</v>
      </c>
      <c r="AP106">
        <v>50</v>
      </c>
      <c r="AQ106" t="str">
        <f t="shared" si="251"/>
        <v>TRUE</v>
      </c>
      <c r="AR106">
        <f>ROUND(MARGIN!$J30,0)</f>
        <v>7</v>
      </c>
      <c r="AS106">
        <f t="shared" si="252"/>
        <v>7</v>
      </c>
      <c r="AV106">
        <f t="shared" si="253"/>
        <v>0</v>
      </c>
      <c r="AW106">
        <v>1</v>
      </c>
      <c r="AZ106" s="118" t="s">
        <v>962</v>
      </c>
      <c r="BA106">
        <v>50</v>
      </c>
      <c r="BB106" t="str">
        <f t="shared" si="254"/>
        <v>TRUE</v>
      </c>
      <c r="BC106">
        <f>ROUND(MARGIN!$J30,0)</f>
        <v>7</v>
      </c>
      <c r="BD106">
        <f t="shared" si="255"/>
        <v>7</v>
      </c>
      <c r="BG106">
        <f t="shared" si="256"/>
        <v>-1</v>
      </c>
      <c r="BL106" s="118" t="s">
        <v>962</v>
      </c>
      <c r="BM106">
        <v>50</v>
      </c>
      <c r="BN106" t="str">
        <f t="shared" si="257"/>
        <v>FALSE</v>
      </c>
      <c r="BO106">
        <f>ROUND(MARGIN!$J30,0)</f>
        <v>7</v>
      </c>
      <c r="BP106">
        <f t="shared" si="258"/>
        <v>7</v>
      </c>
      <c r="BT106">
        <f t="shared" si="259"/>
        <v>1</v>
      </c>
      <c r="BU106">
        <v>1</v>
      </c>
      <c r="BV106">
        <v>1</v>
      </c>
      <c r="BW106">
        <v>-1</v>
      </c>
      <c r="BX106">
        <f t="shared" si="260"/>
        <v>0</v>
      </c>
      <c r="BY106">
        <f t="shared" si="261"/>
        <v>0</v>
      </c>
      <c r="BZ106" s="187">
        <v>-7.7945543167700004E-3</v>
      </c>
      <c r="CA106" s="118" t="s">
        <v>962</v>
      </c>
      <c r="CB106">
        <v>50</v>
      </c>
      <c r="CC106" t="str">
        <f t="shared" si="262"/>
        <v>TRUE</v>
      </c>
      <c r="CD106">
        <f>ROUND(MARGIN!$J22,0)</f>
        <v>5</v>
      </c>
      <c r="CE106">
        <f t="shared" si="263"/>
        <v>4</v>
      </c>
      <c r="CF106">
        <f t="shared" si="298"/>
        <v>5</v>
      </c>
      <c r="CG106" s="139">
        <f>CF106*10000*MARGIN!$G22/MARGIN!$D22</f>
        <v>72278.624093911712</v>
      </c>
      <c r="CH106" s="145">
        <f t="shared" si="264"/>
        <v>-563.37966144139568</v>
      </c>
      <c r="CI106" s="145">
        <f t="shared" si="265"/>
        <v>-563.37966144139568</v>
      </c>
      <c r="CK106">
        <f t="shared" si="266"/>
        <v>-2</v>
      </c>
      <c r="CL106">
        <v>-1</v>
      </c>
      <c r="CM106">
        <v>1</v>
      </c>
      <c r="CN106">
        <v>-1</v>
      </c>
      <c r="CO106">
        <f t="shared" si="267"/>
        <v>1</v>
      </c>
      <c r="CP106">
        <f t="shared" si="268"/>
        <v>0</v>
      </c>
      <c r="CQ106">
        <v>-1.114491209E-2</v>
      </c>
      <c r="CR106" s="118" t="s">
        <v>1190</v>
      </c>
      <c r="CS106">
        <v>50</v>
      </c>
      <c r="CT106" t="str">
        <f t="shared" si="269"/>
        <v>TRUE</v>
      </c>
      <c r="CU106">
        <f>ROUND(MARGIN!$J22,0)</f>
        <v>5</v>
      </c>
      <c r="CV106">
        <f t="shared" si="299"/>
        <v>4</v>
      </c>
      <c r="CW106">
        <f t="shared" si="300"/>
        <v>5</v>
      </c>
      <c r="CX106" s="139">
        <f>CW106*10000*MARGIN!$G22/MARGIN!$D22</f>
        <v>72278.624093911712</v>
      </c>
      <c r="CY106" s="200">
        <f t="shared" si="270"/>
        <v>805.53891151280197</v>
      </c>
      <c r="CZ106" s="200">
        <f t="shared" si="271"/>
        <v>-805.53891151280197</v>
      </c>
      <c r="DB106">
        <f t="shared" si="272"/>
        <v>0</v>
      </c>
      <c r="DC106">
        <v>-1</v>
      </c>
      <c r="DD106">
        <v>1</v>
      </c>
      <c r="DE106">
        <v>1</v>
      </c>
      <c r="DF106">
        <f t="shared" si="273"/>
        <v>0</v>
      </c>
      <c r="DG106">
        <f t="shared" si="274"/>
        <v>1</v>
      </c>
      <c r="DH106">
        <v>1.7130620985E-3</v>
      </c>
      <c r="DI106" s="118" t="s">
        <v>1190</v>
      </c>
      <c r="DJ106">
        <v>50</v>
      </c>
      <c r="DK106" t="str">
        <f t="shared" si="275"/>
        <v>TRUE</v>
      </c>
      <c r="DL106">
        <f>ROUND(MARGIN!$J22,0)</f>
        <v>5</v>
      </c>
      <c r="DM106">
        <f t="shared" si="301"/>
        <v>4</v>
      </c>
      <c r="DN106">
        <f t="shared" si="302"/>
        <v>5</v>
      </c>
      <c r="DO106" s="139">
        <f>DN106*10000*MARGIN!$G22/MARGIN!$D22</f>
        <v>72278.624093911712</v>
      </c>
      <c r="DP106" s="200">
        <f t="shared" si="276"/>
        <v>-123.81777146700907</v>
      </c>
      <c r="DQ106" s="200">
        <f t="shared" si="277"/>
        <v>123.81777146700907</v>
      </c>
      <c r="DS106">
        <f t="shared" si="278"/>
        <v>2</v>
      </c>
      <c r="DT106">
        <v>1</v>
      </c>
      <c r="DU106">
        <v>1</v>
      </c>
      <c r="DV106">
        <v>-1</v>
      </c>
      <c r="DW106">
        <f t="shared" si="279"/>
        <v>0</v>
      </c>
      <c r="DX106">
        <f t="shared" si="303"/>
        <v>0</v>
      </c>
      <c r="DY106">
        <v>-8.87843807895E-3</v>
      </c>
      <c r="DZ106" s="118" t="s">
        <v>1190</v>
      </c>
      <c r="EA106">
        <v>50</v>
      </c>
      <c r="EB106" t="str">
        <f t="shared" si="280"/>
        <v>TRUE</v>
      </c>
      <c r="EC106">
        <f>ROUND(MARGIN!$J22,0)</f>
        <v>5</v>
      </c>
      <c r="ED106">
        <f t="shared" si="304"/>
        <v>6</v>
      </c>
      <c r="EE106">
        <f t="shared" si="305"/>
        <v>5</v>
      </c>
      <c r="EF106" s="139">
        <f>EE106*10000*MARGIN!$G22/MARGIN!$D22</f>
        <v>72278.624093911712</v>
      </c>
      <c r="EG106" s="200">
        <f t="shared" si="281"/>
        <v>-641.72128844949873</v>
      </c>
      <c r="EH106" s="200">
        <f t="shared" si="282"/>
        <v>-641.72128844949873</v>
      </c>
      <c r="EJ106">
        <f t="shared" si="283"/>
        <v>-2</v>
      </c>
      <c r="EK106">
        <v>-1</v>
      </c>
      <c r="EL106">
        <v>1</v>
      </c>
      <c r="EM106">
        <v>1</v>
      </c>
      <c r="EN106">
        <v>1</v>
      </c>
      <c r="EO106">
        <f t="shared" si="315"/>
        <v>0</v>
      </c>
      <c r="EQ106">
        <f t="shared" si="316"/>
        <v>1</v>
      </c>
      <c r="ER106">
        <v>2.1855723467599998E-3</v>
      </c>
      <c r="ES106" s="118" t="s">
        <v>1190</v>
      </c>
      <c r="ET106">
        <v>50</v>
      </c>
      <c r="EU106" t="str">
        <f t="shared" si="317"/>
        <v>TRUE</v>
      </c>
      <c r="EV106">
        <f>ROUND(MARGIN!$J22,0)</f>
        <v>5</v>
      </c>
      <c r="EW106">
        <f t="shared" si="318"/>
        <v>4</v>
      </c>
      <c r="EX106">
        <f t="shared" si="319"/>
        <v>5</v>
      </c>
      <c r="EY106" s="139">
        <f>EX106*10000*MARGIN!$G22/MARGIN!$D22</f>
        <v>72278.624093911712</v>
      </c>
      <c r="EZ106" s="200">
        <f t="shared" si="320"/>
        <v>-157.97016208151447</v>
      </c>
      <c r="FA106" s="200"/>
      <c r="FB106" s="200">
        <f t="shared" si="321"/>
        <v>157.97016208151447</v>
      </c>
      <c r="FD106">
        <f t="shared" si="288"/>
        <v>-1</v>
      </c>
      <c r="FE106">
        <v>-1</v>
      </c>
      <c r="FF106">
        <v>1</v>
      </c>
      <c r="FG106">
        <v>1</v>
      </c>
      <c r="FI106">
        <f t="shared" si="322"/>
        <v>0</v>
      </c>
      <c r="FK106">
        <f t="shared" si="323"/>
        <v>0</v>
      </c>
      <c r="FM106" s="118" t="s">
        <v>1190</v>
      </c>
      <c r="FN106">
        <v>50</v>
      </c>
      <c r="FO106" t="str">
        <f t="shared" si="324"/>
        <v>TRUE</v>
      </c>
      <c r="FP106">
        <f>ROUND(MARGIN!$J22,0)</f>
        <v>5</v>
      </c>
      <c r="FQ106">
        <f t="shared" si="325"/>
        <v>4</v>
      </c>
      <c r="FR106">
        <f t="shared" si="326"/>
        <v>5</v>
      </c>
      <c r="FS106" s="139">
        <f>FR106*10000*MARGIN!$G22/MARGIN!$D22</f>
        <v>72278.624093911712</v>
      </c>
      <c r="FT106" s="200">
        <f t="shared" si="327"/>
        <v>0</v>
      </c>
      <c r="FU106" s="200"/>
      <c r="FV106" s="200">
        <f t="shared" si="328"/>
        <v>0</v>
      </c>
      <c r="FX106">
        <f t="shared" si="293"/>
        <v>0</v>
      </c>
      <c r="FZ106">
        <v>1</v>
      </c>
      <c r="GA106">
        <v>1</v>
      </c>
      <c r="GC106">
        <f t="shared" si="329"/>
        <v>1</v>
      </c>
      <c r="GE106">
        <f t="shared" si="330"/>
        <v>0</v>
      </c>
      <c r="GG106" s="118" t="s">
        <v>1190</v>
      </c>
      <c r="GH106">
        <v>50</v>
      </c>
      <c r="GI106" t="str">
        <f t="shared" si="331"/>
        <v>FALSE</v>
      </c>
      <c r="GJ106">
        <f>ROUND(MARGIN!$J22,0)</f>
        <v>5</v>
      </c>
      <c r="GK106">
        <f t="shared" si="332"/>
        <v>4</v>
      </c>
      <c r="GL106">
        <f t="shared" si="333"/>
        <v>5</v>
      </c>
      <c r="GM106" s="139">
        <f>GL106*10000*MARGIN!$G22/MARGIN!$D22</f>
        <v>72278.624093911712</v>
      </c>
      <c r="GN106" s="200">
        <f t="shared" si="334"/>
        <v>0</v>
      </c>
      <c r="GO106" s="200"/>
      <c r="GP106" s="200">
        <f t="shared" si="335"/>
        <v>0</v>
      </c>
    </row>
    <row r="107" spans="1:198" x14ac:dyDescent="0.25">
      <c r="A107" t="s">
        <v>1183</v>
      </c>
      <c r="B107" s="167" t="s">
        <v>14</v>
      </c>
      <c r="D107" s="117" t="s">
        <v>788</v>
      </c>
      <c r="E107">
        <v>50</v>
      </c>
      <c r="F107" t="e">
        <f>IF(#REF!="","FALSE","TRUE")</f>
        <v>#REF!</v>
      </c>
      <c r="G107">
        <f>ROUND(MARGIN!$J33,0)</f>
        <v>10</v>
      </c>
      <c r="I107" t="e">
        <f>-#REF!+J107</f>
        <v>#REF!</v>
      </c>
      <c r="J107">
        <v>1</v>
      </c>
      <c r="K107" s="117" t="s">
        <v>788</v>
      </c>
      <c r="L107">
        <v>50</v>
      </c>
      <c r="M107" t="str">
        <f t="shared" si="244"/>
        <v>TRUE</v>
      </c>
      <c r="N107">
        <f>ROUND(MARGIN!$J33,0)</f>
        <v>10</v>
      </c>
      <c r="P107">
        <f t="shared" si="245"/>
        <v>-2</v>
      </c>
      <c r="Q107">
        <v>-1</v>
      </c>
      <c r="S107" t="str">
        <f>FORECAST!$B$51</f>
        <v>High: Nov//Low: Mar or Sept</v>
      </c>
      <c r="T107" s="117" t="s">
        <v>788</v>
      </c>
      <c r="U107">
        <v>50</v>
      </c>
      <c r="V107" t="str">
        <f t="shared" si="246"/>
        <v>TRUE</v>
      </c>
      <c r="W107">
        <f>ROUND(MARGIN!$J33,0)</f>
        <v>10</v>
      </c>
      <c r="Z107">
        <f t="shared" si="247"/>
        <v>0</v>
      </c>
      <c r="AA107">
        <v>-1</v>
      </c>
      <c r="AC107" t="s">
        <v>140</v>
      </c>
      <c r="AD107" s="117" t="s">
        <v>962</v>
      </c>
      <c r="AE107">
        <v>50</v>
      </c>
      <c r="AF107" t="str">
        <f t="shared" si="248"/>
        <v>TRUE</v>
      </c>
      <c r="AG107">
        <f>ROUND(MARGIN!$J33,0)</f>
        <v>10</v>
      </c>
      <c r="AH107">
        <f t="shared" si="249"/>
        <v>10</v>
      </c>
      <c r="AK107">
        <f t="shared" si="250"/>
        <v>0</v>
      </c>
      <c r="AL107">
        <v>-1</v>
      </c>
      <c r="AN107" t="s">
        <v>140</v>
      </c>
      <c r="AO107" s="117" t="s">
        <v>962</v>
      </c>
      <c r="AP107">
        <v>50</v>
      </c>
      <c r="AQ107" t="str">
        <f t="shared" si="251"/>
        <v>TRUE</v>
      </c>
      <c r="AR107">
        <f>ROUND(MARGIN!$J33,0)</f>
        <v>10</v>
      </c>
      <c r="AS107">
        <f t="shared" si="252"/>
        <v>10</v>
      </c>
      <c r="AV107">
        <f t="shared" si="253"/>
        <v>2</v>
      </c>
      <c r="AW107">
        <v>1</v>
      </c>
      <c r="AY107" t="s">
        <v>140</v>
      </c>
      <c r="AZ107" s="117" t="s">
        <v>962</v>
      </c>
      <c r="BA107">
        <v>50</v>
      </c>
      <c r="BB107" t="str">
        <f t="shared" si="254"/>
        <v>TRUE</v>
      </c>
      <c r="BC107">
        <f>ROUND(MARGIN!$J33,0)</f>
        <v>10</v>
      </c>
      <c r="BD107">
        <f t="shared" si="255"/>
        <v>10</v>
      </c>
      <c r="BG107">
        <f t="shared" si="256"/>
        <v>-1</v>
      </c>
      <c r="BK107" t="s">
        <v>140</v>
      </c>
      <c r="BL107" s="117" t="s">
        <v>962</v>
      </c>
      <c r="BM107">
        <v>50</v>
      </c>
      <c r="BN107" t="str">
        <f t="shared" si="257"/>
        <v>FALSE</v>
      </c>
      <c r="BO107">
        <f>ROUND(MARGIN!$J33,0)</f>
        <v>10</v>
      </c>
      <c r="BP107">
        <f t="shared" si="258"/>
        <v>10</v>
      </c>
      <c r="BT107">
        <f t="shared" si="259"/>
        <v>-1</v>
      </c>
      <c r="BU107">
        <v>-1</v>
      </c>
      <c r="BV107">
        <v>1</v>
      </c>
      <c r="BW107">
        <v>1</v>
      </c>
      <c r="BX107">
        <f t="shared" si="260"/>
        <v>0</v>
      </c>
      <c r="BY107">
        <f t="shared" si="261"/>
        <v>1</v>
      </c>
      <c r="BZ107" s="187">
        <v>7.40586644477E-3</v>
      </c>
      <c r="CA107" s="117" t="s">
        <v>962</v>
      </c>
      <c r="CB107">
        <v>50</v>
      </c>
      <c r="CC107" t="str">
        <f t="shared" si="262"/>
        <v>TRUE</v>
      </c>
      <c r="CD107">
        <f>ROUND(MARGIN!$J23,0)</f>
        <v>5</v>
      </c>
      <c r="CE107">
        <f t="shared" si="263"/>
        <v>4</v>
      </c>
      <c r="CF107">
        <f t="shared" si="298"/>
        <v>5</v>
      </c>
      <c r="CG107" s="139">
        <f>CF107*10000*MARGIN!$G23/MARGIN!$D23</f>
        <v>72277</v>
      </c>
      <c r="CH107" s="145">
        <f t="shared" si="264"/>
        <v>-535.27380902864127</v>
      </c>
      <c r="CI107" s="145">
        <f t="shared" si="265"/>
        <v>535.27380902864127</v>
      </c>
      <c r="CK107">
        <f t="shared" si="266"/>
        <v>2</v>
      </c>
      <c r="CL107">
        <v>1</v>
      </c>
      <c r="CM107">
        <v>1</v>
      </c>
      <c r="CN107">
        <v>-1</v>
      </c>
      <c r="CO107">
        <f t="shared" si="267"/>
        <v>0</v>
      </c>
      <c r="CP107">
        <f t="shared" si="268"/>
        <v>0</v>
      </c>
      <c r="CQ107">
        <v>-6.1468357218600004E-3</v>
      </c>
      <c r="CR107" s="117" t="s">
        <v>1190</v>
      </c>
      <c r="CS107">
        <v>50</v>
      </c>
      <c r="CT107" t="str">
        <f t="shared" si="269"/>
        <v>TRUE</v>
      </c>
      <c r="CU107">
        <f>ROUND(MARGIN!$J23,0)</f>
        <v>5</v>
      </c>
      <c r="CV107">
        <f t="shared" si="299"/>
        <v>6</v>
      </c>
      <c r="CW107">
        <f t="shared" si="300"/>
        <v>5</v>
      </c>
      <c r="CX107" s="139">
        <f>CW107*10000*MARGIN!$G23/MARGIN!$D23</f>
        <v>72277</v>
      </c>
      <c r="CY107" s="200">
        <f t="shared" si="270"/>
        <v>-444.27484546887524</v>
      </c>
      <c r="CZ107" s="200">
        <f t="shared" si="271"/>
        <v>-444.27484546887524</v>
      </c>
      <c r="DB107">
        <f t="shared" si="272"/>
        <v>-2</v>
      </c>
      <c r="DC107">
        <v>-1</v>
      </c>
      <c r="DD107">
        <v>-1</v>
      </c>
      <c r="DE107">
        <v>1</v>
      </c>
      <c r="DF107">
        <f t="shared" si="273"/>
        <v>0</v>
      </c>
      <c r="DG107">
        <f t="shared" si="274"/>
        <v>0</v>
      </c>
      <c r="DH107">
        <v>7.2168161512600002E-3</v>
      </c>
      <c r="DI107" s="117" t="s">
        <v>1190</v>
      </c>
      <c r="DJ107">
        <v>50</v>
      </c>
      <c r="DK107" t="str">
        <f t="shared" si="275"/>
        <v>TRUE</v>
      </c>
      <c r="DL107">
        <f>ROUND(MARGIN!$J23,0)</f>
        <v>5</v>
      </c>
      <c r="DM107">
        <f t="shared" si="301"/>
        <v>6</v>
      </c>
      <c r="DN107">
        <f t="shared" si="302"/>
        <v>5</v>
      </c>
      <c r="DO107" s="139">
        <f>DN107*10000*MARGIN!$G23/MARGIN!$D23</f>
        <v>72277</v>
      </c>
      <c r="DP107" s="200">
        <f t="shared" si="276"/>
        <v>-521.60982096461908</v>
      </c>
      <c r="DQ107" s="200">
        <f t="shared" si="277"/>
        <v>-521.60982096461908</v>
      </c>
      <c r="DS107">
        <f t="shared" si="278"/>
        <v>2</v>
      </c>
      <c r="DT107">
        <v>1</v>
      </c>
      <c r="DU107">
        <v>1</v>
      </c>
      <c r="DV107">
        <v>-1</v>
      </c>
      <c r="DW107">
        <f t="shared" si="279"/>
        <v>0</v>
      </c>
      <c r="DX107">
        <f t="shared" si="303"/>
        <v>0</v>
      </c>
      <c r="DY107">
        <v>-2.7436445776899999E-3</v>
      </c>
      <c r="DZ107" s="117" t="s">
        <v>1190</v>
      </c>
      <c r="EA107">
        <v>50</v>
      </c>
      <c r="EB107" t="str">
        <f t="shared" si="280"/>
        <v>TRUE</v>
      </c>
      <c r="EC107">
        <f>ROUND(MARGIN!$J23,0)</f>
        <v>5</v>
      </c>
      <c r="ED107">
        <f t="shared" si="304"/>
        <v>6</v>
      </c>
      <c r="EE107">
        <f t="shared" si="305"/>
        <v>5</v>
      </c>
      <c r="EF107" s="139">
        <f>EE107*10000*MARGIN!$G23/MARGIN!$D23</f>
        <v>72277</v>
      </c>
      <c r="EG107" s="200">
        <f t="shared" si="281"/>
        <v>-198.30239914170014</v>
      </c>
      <c r="EH107" s="200">
        <f t="shared" si="282"/>
        <v>-198.30239914170014</v>
      </c>
      <c r="EJ107">
        <f t="shared" si="283"/>
        <v>0</v>
      </c>
      <c r="EK107">
        <v>1</v>
      </c>
      <c r="EL107">
        <v>1</v>
      </c>
      <c r="EM107">
        <v>1</v>
      </c>
      <c r="EN107">
        <v>-1</v>
      </c>
      <c r="EO107">
        <f t="shared" si="315"/>
        <v>0</v>
      </c>
      <c r="EQ107">
        <f t="shared" si="316"/>
        <v>0</v>
      </c>
      <c r="ER107">
        <v>-3.2683343906000002E-3</v>
      </c>
      <c r="ES107" s="117" t="s">
        <v>1190</v>
      </c>
      <c r="ET107">
        <v>50</v>
      </c>
      <c r="EU107" t="str">
        <f t="shared" si="317"/>
        <v>TRUE</v>
      </c>
      <c r="EV107">
        <f>ROUND(MARGIN!$J23,0)</f>
        <v>5</v>
      </c>
      <c r="EW107">
        <f t="shared" si="318"/>
        <v>6</v>
      </c>
      <c r="EX107">
        <f t="shared" si="319"/>
        <v>5</v>
      </c>
      <c r="EY107" s="139">
        <f>EX107*10000*MARGIN!$G23/MARGIN!$D23</f>
        <v>72277</v>
      </c>
      <c r="EZ107" s="200">
        <f t="shared" si="320"/>
        <v>-236.2254047493962</v>
      </c>
      <c r="FA107" s="200"/>
      <c r="FB107" s="200">
        <f t="shared" si="321"/>
        <v>-236.2254047493962</v>
      </c>
      <c r="FD107">
        <f t="shared" si="288"/>
        <v>1</v>
      </c>
      <c r="FE107">
        <v>1</v>
      </c>
      <c r="FF107">
        <v>1</v>
      </c>
      <c r="FG107">
        <v>1</v>
      </c>
      <c r="FI107">
        <f t="shared" si="322"/>
        <v>0</v>
      </c>
      <c r="FK107">
        <f t="shared" si="323"/>
        <v>0</v>
      </c>
      <c r="FM107" s="117" t="s">
        <v>1190</v>
      </c>
      <c r="FN107">
        <v>50</v>
      </c>
      <c r="FO107" t="str">
        <f t="shared" si="324"/>
        <v>TRUE</v>
      </c>
      <c r="FP107">
        <f>ROUND(MARGIN!$J23,0)</f>
        <v>5</v>
      </c>
      <c r="FQ107">
        <f t="shared" si="325"/>
        <v>6</v>
      </c>
      <c r="FR107">
        <f t="shared" si="326"/>
        <v>5</v>
      </c>
      <c r="FS107" s="139">
        <f>FR107*10000*MARGIN!$G23/MARGIN!$D23</f>
        <v>72277</v>
      </c>
      <c r="FT107" s="200">
        <f t="shared" si="327"/>
        <v>0</v>
      </c>
      <c r="FU107" s="200"/>
      <c r="FV107" s="200">
        <f t="shared" si="328"/>
        <v>0</v>
      </c>
      <c r="FX107">
        <f t="shared" si="293"/>
        <v>0</v>
      </c>
      <c r="FZ107">
        <v>1</v>
      </c>
      <c r="GA107">
        <v>1</v>
      </c>
      <c r="GC107">
        <f t="shared" si="329"/>
        <v>1</v>
      </c>
      <c r="GE107">
        <f t="shared" si="330"/>
        <v>0</v>
      </c>
      <c r="GG107" s="117" t="s">
        <v>1190</v>
      </c>
      <c r="GH107">
        <v>50</v>
      </c>
      <c r="GI107" t="str">
        <f t="shared" si="331"/>
        <v>FALSE</v>
      </c>
      <c r="GJ107">
        <f>ROUND(MARGIN!$J23,0)</f>
        <v>5</v>
      </c>
      <c r="GK107">
        <f t="shared" si="332"/>
        <v>4</v>
      </c>
      <c r="GL107">
        <f t="shared" si="333"/>
        <v>5</v>
      </c>
      <c r="GM107" s="139">
        <f>GL107*10000*MARGIN!$G23/MARGIN!$D23</f>
        <v>72277</v>
      </c>
      <c r="GN107" s="200">
        <f t="shared" si="334"/>
        <v>0</v>
      </c>
      <c r="GO107" s="200"/>
      <c r="GP107" s="200">
        <f t="shared" si="335"/>
        <v>0</v>
      </c>
    </row>
    <row r="108" spans="1:198" x14ac:dyDescent="0.25">
      <c r="A108" t="s">
        <v>1181</v>
      </c>
      <c r="B108" s="167" t="s">
        <v>6</v>
      </c>
      <c r="D108" s="117" t="s">
        <v>788</v>
      </c>
      <c r="E108">
        <v>50</v>
      </c>
      <c r="F108" t="e">
        <f>IF(#REF!="","FALSE","TRUE")</f>
        <v>#REF!</v>
      </c>
      <c r="G108">
        <f>ROUND(MARGIN!$J31,0)</f>
        <v>7</v>
      </c>
      <c r="I108" t="e">
        <f>-#REF!+J108</f>
        <v>#REF!</v>
      </c>
      <c r="J108">
        <v>1</v>
      </c>
      <c r="K108" s="117" t="s">
        <v>788</v>
      </c>
      <c r="L108">
        <v>50</v>
      </c>
      <c r="M108" t="str">
        <f t="shared" si="244"/>
        <v>TRUE</v>
      </c>
      <c r="N108">
        <f>ROUND(MARGIN!$J31,0)</f>
        <v>7</v>
      </c>
      <c r="P108">
        <f t="shared" si="245"/>
        <v>-2</v>
      </c>
      <c r="Q108">
        <v>-1</v>
      </c>
      <c r="S108" t="str">
        <f>FORECAST!B57</f>
        <v>High: Apr-Jun // Low: Oct-Nov</v>
      </c>
      <c r="T108" s="117" t="s">
        <v>788</v>
      </c>
      <c r="U108">
        <v>50</v>
      </c>
      <c r="V108" t="str">
        <f t="shared" si="246"/>
        <v>TRUE</v>
      </c>
      <c r="W108">
        <f>ROUND(MARGIN!$J31,0)</f>
        <v>7</v>
      </c>
      <c r="Z108">
        <f t="shared" si="247"/>
        <v>2</v>
      </c>
      <c r="AA108">
        <v>1</v>
      </c>
      <c r="AB108">
        <v>1</v>
      </c>
      <c r="AC108" t="s">
        <v>965</v>
      </c>
      <c r="AD108" s="117" t="s">
        <v>32</v>
      </c>
      <c r="AE108">
        <v>50</v>
      </c>
      <c r="AF108" t="str">
        <f t="shared" si="248"/>
        <v>TRUE</v>
      </c>
      <c r="AG108">
        <f>ROUND(MARGIN!$J31,0)</f>
        <v>7</v>
      </c>
      <c r="AH108">
        <f t="shared" si="249"/>
        <v>9</v>
      </c>
      <c r="AK108">
        <f t="shared" si="250"/>
        <v>0</v>
      </c>
      <c r="AL108">
        <v>1</v>
      </c>
      <c r="AM108">
        <v>1</v>
      </c>
      <c r="AN108" t="s">
        <v>965</v>
      </c>
      <c r="AO108" s="117" t="s">
        <v>32</v>
      </c>
      <c r="AP108">
        <v>50</v>
      </c>
      <c r="AQ108" t="str">
        <f t="shared" si="251"/>
        <v>TRUE</v>
      </c>
      <c r="AR108">
        <f>ROUND(MARGIN!$J31,0)</f>
        <v>7</v>
      </c>
      <c r="AS108">
        <f t="shared" si="252"/>
        <v>9</v>
      </c>
      <c r="AV108">
        <f t="shared" si="253"/>
        <v>0</v>
      </c>
      <c r="AW108">
        <v>1</v>
      </c>
      <c r="AY108" t="s">
        <v>965</v>
      </c>
      <c r="AZ108" s="118" t="s">
        <v>962</v>
      </c>
      <c r="BA108">
        <v>50</v>
      </c>
      <c r="BB108" t="str">
        <f t="shared" si="254"/>
        <v>TRUE</v>
      </c>
      <c r="BC108">
        <f>ROUND(MARGIN!$J31,0)</f>
        <v>7</v>
      </c>
      <c r="BD108">
        <f t="shared" si="255"/>
        <v>7</v>
      </c>
      <c r="BG108">
        <f t="shared" si="256"/>
        <v>-1</v>
      </c>
      <c r="BK108" t="s">
        <v>965</v>
      </c>
      <c r="BL108" s="118" t="s">
        <v>962</v>
      </c>
      <c r="BM108">
        <v>50</v>
      </c>
      <c r="BN108" t="str">
        <f t="shared" si="257"/>
        <v>FALSE</v>
      </c>
      <c r="BO108">
        <f>ROUND(MARGIN!$J31,0)</f>
        <v>7</v>
      </c>
      <c r="BP108">
        <f t="shared" si="258"/>
        <v>7</v>
      </c>
      <c r="BT108">
        <f t="shared" si="259"/>
        <v>-1</v>
      </c>
      <c r="BU108">
        <v>-1</v>
      </c>
      <c r="BV108">
        <v>-1</v>
      </c>
      <c r="BW108">
        <v>-1</v>
      </c>
      <c r="BX108">
        <f t="shared" si="260"/>
        <v>1</v>
      </c>
      <c r="BY108">
        <f t="shared" si="261"/>
        <v>1</v>
      </c>
      <c r="BZ108" s="187">
        <v>-1.50379292115E-2</v>
      </c>
      <c r="CA108" s="118" t="s">
        <v>962</v>
      </c>
      <c r="CB108">
        <v>50</v>
      </c>
      <c r="CC108" t="str">
        <f t="shared" si="262"/>
        <v>TRUE</v>
      </c>
      <c r="CD108">
        <f>ROUND(MARGIN!$J24,0)</f>
        <v>5</v>
      </c>
      <c r="CE108">
        <f t="shared" si="263"/>
        <v>6</v>
      </c>
      <c r="CF108">
        <f t="shared" si="298"/>
        <v>5</v>
      </c>
      <c r="CG108" s="139">
        <f>CF108*10000*MARGIN!$G24/MARGIN!$D24</f>
        <v>72267.4635786328</v>
      </c>
      <c r="CH108" s="145">
        <f t="shared" si="264"/>
        <v>1086.7530015901345</v>
      </c>
      <c r="CI108" s="145">
        <f t="shared" si="265"/>
        <v>1086.7530015901345</v>
      </c>
      <c r="CK108">
        <f t="shared" si="266"/>
        <v>0</v>
      </c>
      <c r="CL108">
        <v>-1</v>
      </c>
      <c r="CM108">
        <v>-1</v>
      </c>
      <c r="CN108">
        <v>1</v>
      </c>
      <c r="CO108">
        <f t="shared" si="267"/>
        <v>0</v>
      </c>
      <c r="CP108">
        <f t="shared" si="268"/>
        <v>0</v>
      </c>
      <c r="CQ108">
        <v>4.0739255829599997E-3</v>
      </c>
      <c r="CR108" s="118" t="s">
        <v>1190</v>
      </c>
      <c r="CS108">
        <v>50</v>
      </c>
      <c r="CT108" t="str">
        <f t="shared" si="269"/>
        <v>TRUE</v>
      </c>
      <c r="CU108">
        <f>ROUND(MARGIN!$J24,0)</f>
        <v>5</v>
      </c>
      <c r="CV108">
        <f t="shared" si="299"/>
        <v>6</v>
      </c>
      <c r="CW108">
        <f t="shared" si="300"/>
        <v>5</v>
      </c>
      <c r="CX108" s="139">
        <f>CW108*10000*MARGIN!$G24/MARGIN!$D24</f>
        <v>72267.4635786328</v>
      </c>
      <c r="CY108" s="200">
        <f t="shared" si="270"/>
        <v>-294.41226868862219</v>
      </c>
      <c r="CZ108" s="200">
        <f t="shared" si="271"/>
        <v>-294.41226868862219</v>
      </c>
      <c r="DB108">
        <f t="shared" si="272"/>
        <v>0</v>
      </c>
      <c r="DC108">
        <v>-1</v>
      </c>
      <c r="DD108">
        <v>-1</v>
      </c>
      <c r="DE108">
        <v>1</v>
      </c>
      <c r="DF108">
        <f t="shared" si="273"/>
        <v>0</v>
      </c>
      <c r="DG108">
        <f t="shared" si="274"/>
        <v>0</v>
      </c>
      <c r="DH108">
        <v>5.3261373589599996E-3</v>
      </c>
      <c r="DI108" s="118" t="s">
        <v>1190</v>
      </c>
      <c r="DJ108">
        <v>50</v>
      </c>
      <c r="DK108" t="str">
        <f t="shared" si="275"/>
        <v>TRUE</v>
      </c>
      <c r="DL108">
        <f>ROUND(MARGIN!$J24,0)</f>
        <v>5</v>
      </c>
      <c r="DM108">
        <f t="shared" si="301"/>
        <v>6</v>
      </c>
      <c r="DN108">
        <f t="shared" si="302"/>
        <v>5</v>
      </c>
      <c r="DO108" s="139">
        <f>DN108*10000*MARGIN!$G24/MARGIN!$D24</f>
        <v>72267.4635786328</v>
      </c>
      <c r="DP108" s="200">
        <f t="shared" si="276"/>
        <v>-384.90643760343727</v>
      </c>
      <c r="DQ108" s="200">
        <f t="shared" si="277"/>
        <v>-384.90643760343727</v>
      </c>
      <c r="DS108">
        <f t="shared" si="278"/>
        <v>0</v>
      </c>
      <c r="DT108">
        <v>-1</v>
      </c>
      <c r="DU108">
        <v>1</v>
      </c>
      <c r="DV108">
        <v>-1</v>
      </c>
      <c r="DW108">
        <f t="shared" si="279"/>
        <v>1</v>
      </c>
      <c r="DX108">
        <f t="shared" si="303"/>
        <v>0</v>
      </c>
      <c r="DY108">
        <v>-6.0602566320099999E-3</v>
      </c>
      <c r="DZ108" s="118" t="s">
        <v>1190</v>
      </c>
      <c r="EA108">
        <v>50</v>
      </c>
      <c r="EB108" t="str">
        <f t="shared" si="280"/>
        <v>TRUE</v>
      </c>
      <c r="EC108">
        <f>ROUND(MARGIN!$J24,0)</f>
        <v>5</v>
      </c>
      <c r="ED108">
        <f t="shared" si="304"/>
        <v>4</v>
      </c>
      <c r="EE108">
        <f t="shared" si="305"/>
        <v>5</v>
      </c>
      <c r="EF108" s="139">
        <f>EE108*10000*MARGIN!$G24/MARGIN!$D24</f>
        <v>72267.4635786328</v>
      </c>
      <c r="EG108" s="200">
        <f t="shared" si="281"/>
        <v>437.95937543095056</v>
      </c>
      <c r="EH108" s="200">
        <f t="shared" si="282"/>
        <v>-437.95937543095056</v>
      </c>
      <c r="EJ108">
        <f t="shared" si="283"/>
        <v>-2</v>
      </c>
      <c r="EK108">
        <v>-1</v>
      </c>
      <c r="EL108">
        <v>1</v>
      </c>
      <c r="EM108">
        <v>1</v>
      </c>
      <c r="EN108">
        <v>-1</v>
      </c>
      <c r="EO108">
        <f t="shared" si="315"/>
        <v>1</v>
      </c>
      <c r="EQ108">
        <f t="shared" si="316"/>
        <v>0</v>
      </c>
      <c r="ER108">
        <v>-2.4814215645199999E-3</v>
      </c>
      <c r="ES108" s="118" t="s">
        <v>1190</v>
      </c>
      <c r="ET108">
        <v>50</v>
      </c>
      <c r="EU108" t="str">
        <f t="shared" si="317"/>
        <v>TRUE</v>
      </c>
      <c r="EV108">
        <f>ROUND(MARGIN!$J24,0)</f>
        <v>5</v>
      </c>
      <c r="EW108">
        <f t="shared" si="318"/>
        <v>4</v>
      </c>
      <c r="EX108">
        <f t="shared" si="319"/>
        <v>5</v>
      </c>
      <c r="EY108" s="139">
        <f>EX108*10000*MARGIN!$G24/MARGIN!$D24</f>
        <v>72267.4635786328</v>
      </c>
      <c r="EZ108" s="200">
        <f t="shared" si="320"/>
        <v>179.32604253718313</v>
      </c>
      <c r="FA108" s="200"/>
      <c r="FB108" s="200">
        <f t="shared" si="321"/>
        <v>-179.32604253718313</v>
      </c>
      <c r="FD108">
        <f t="shared" si="288"/>
        <v>-2</v>
      </c>
      <c r="FE108">
        <v>-1</v>
      </c>
      <c r="FF108">
        <v>1</v>
      </c>
      <c r="FG108">
        <v>1</v>
      </c>
      <c r="FI108">
        <f t="shared" si="322"/>
        <v>0</v>
      </c>
      <c r="FK108">
        <f t="shared" si="323"/>
        <v>0</v>
      </c>
      <c r="FM108" s="118" t="s">
        <v>1190</v>
      </c>
      <c r="FN108">
        <v>50</v>
      </c>
      <c r="FO108" t="str">
        <f t="shared" si="324"/>
        <v>TRUE</v>
      </c>
      <c r="FP108">
        <f>ROUND(MARGIN!$J24,0)</f>
        <v>5</v>
      </c>
      <c r="FQ108">
        <f t="shared" si="325"/>
        <v>4</v>
      </c>
      <c r="FR108">
        <f t="shared" si="326"/>
        <v>5</v>
      </c>
      <c r="FS108" s="139">
        <f>FR108*10000*MARGIN!$G24/MARGIN!$D24</f>
        <v>72267.4635786328</v>
      </c>
      <c r="FT108" s="200">
        <f t="shared" si="327"/>
        <v>0</v>
      </c>
      <c r="FU108" s="200"/>
      <c r="FV108" s="200">
        <f t="shared" si="328"/>
        <v>0</v>
      </c>
      <c r="FX108">
        <f t="shared" si="293"/>
        <v>0</v>
      </c>
      <c r="FZ108">
        <v>1</v>
      </c>
      <c r="GA108">
        <v>1</v>
      </c>
      <c r="GC108">
        <f t="shared" si="329"/>
        <v>1</v>
      </c>
      <c r="GE108">
        <f t="shared" si="330"/>
        <v>0</v>
      </c>
      <c r="GG108" s="118" t="s">
        <v>1190</v>
      </c>
      <c r="GH108">
        <v>50</v>
      </c>
      <c r="GI108" t="str">
        <f t="shared" si="331"/>
        <v>FALSE</v>
      </c>
      <c r="GJ108">
        <f>ROUND(MARGIN!$J24,0)</f>
        <v>5</v>
      </c>
      <c r="GK108">
        <f t="shared" si="332"/>
        <v>4</v>
      </c>
      <c r="GL108">
        <f t="shared" si="333"/>
        <v>5</v>
      </c>
      <c r="GM108" s="139">
        <f>GL108*10000*MARGIN!$G24/MARGIN!$D24</f>
        <v>72267.4635786328</v>
      </c>
      <c r="GN108" s="200">
        <f t="shared" si="334"/>
        <v>0</v>
      </c>
      <c r="GO108" s="200"/>
      <c r="GP108" s="200">
        <f t="shared" si="335"/>
        <v>0</v>
      </c>
    </row>
    <row r="109" spans="1:198" x14ac:dyDescent="0.25">
      <c r="A109" t="s">
        <v>1179</v>
      </c>
      <c r="B109" s="167" t="s">
        <v>24</v>
      </c>
      <c r="D109" s="117" t="s">
        <v>788</v>
      </c>
      <c r="E109">
        <v>50</v>
      </c>
      <c r="F109" t="e">
        <f>IF(#REF!="","FALSE","TRUE")</f>
        <v>#REF!</v>
      </c>
      <c r="G109">
        <f>ROUND(MARGIN!$J29,0)</f>
        <v>7</v>
      </c>
      <c r="I109" t="e">
        <f>-#REF!+J109</f>
        <v>#REF!</v>
      </c>
      <c r="J109">
        <v>1</v>
      </c>
      <c r="K109" s="117" t="s">
        <v>788</v>
      </c>
      <c r="L109">
        <v>50</v>
      </c>
      <c r="M109" t="str">
        <f t="shared" si="244"/>
        <v>TRUE</v>
      </c>
      <c r="N109">
        <f>ROUND(MARGIN!$J29,0)</f>
        <v>7</v>
      </c>
      <c r="P109">
        <f t="shared" si="245"/>
        <v>0</v>
      </c>
      <c r="Q109">
        <v>1</v>
      </c>
      <c r="T109" s="117" t="s">
        <v>788</v>
      </c>
      <c r="U109">
        <v>50</v>
      </c>
      <c r="V109" t="str">
        <f t="shared" si="246"/>
        <v>TRUE</v>
      </c>
      <c r="W109">
        <f>ROUND(MARGIN!$J29,0)</f>
        <v>7</v>
      </c>
      <c r="Z109">
        <f t="shared" si="247"/>
        <v>-2</v>
      </c>
      <c r="AA109">
        <v>-1</v>
      </c>
      <c r="AD109" s="117" t="s">
        <v>962</v>
      </c>
      <c r="AE109">
        <v>50</v>
      </c>
      <c r="AF109" t="str">
        <f t="shared" si="248"/>
        <v>TRUE</v>
      </c>
      <c r="AG109">
        <f>ROUND(MARGIN!$J29,0)</f>
        <v>7</v>
      </c>
      <c r="AH109">
        <f t="shared" si="249"/>
        <v>7</v>
      </c>
      <c r="AK109">
        <f t="shared" si="250"/>
        <v>2</v>
      </c>
      <c r="AL109">
        <v>1</v>
      </c>
      <c r="AO109" s="117" t="s">
        <v>962</v>
      </c>
      <c r="AP109">
        <v>50</v>
      </c>
      <c r="AQ109" t="str">
        <f t="shared" si="251"/>
        <v>TRUE</v>
      </c>
      <c r="AR109">
        <f>ROUND(MARGIN!$J29,0)</f>
        <v>7</v>
      </c>
      <c r="AS109">
        <f t="shared" si="252"/>
        <v>7</v>
      </c>
      <c r="AV109">
        <f t="shared" si="253"/>
        <v>-2</v>
      </c>
      <c r="AW109">
        <v>-1</v>
      </c>
      <c r="AZ109" s="117" t="s">
        <v>962</v>
      </c>
      <c r="BA109">
        <v>50</v>
      </c>
      <c r="BB109" t="str">
        <f t="shared" si="254"/>
        <v>TRUE</v>
      </c>
      <c r="BC109">
        <f>ROUND(MARGIN!$J29,0)</f>
        <v>7</v>
      </c>
      <c r="BD109">
        <f t="shared" si="255"/>
        <v>7</v>
      </c>
      <c r="BG109">
        <f t="shared" si="256"/>
        <v>1</v>
      </c>
      <c r="BL109" s="117" t="s">
        <v>962</v>
      </c>
      <c r="BM109">
        <v>50</v>
      </c>
      <c r="BN109" t="str">
        <f t="shared" si="257"/>
        <v>FALSE</v>
      </c>
      <c r="BO109">
        <f>ROUND(MARGIN!$J29,0)</f>
        <v>7</v>
      </c>
      <c r="BP109">
        <f t="shared" si="258"/>
        <v>7</v>
      </c>
      <c r="BT109">
        <f t="shared" si="259"/>
        <v>1</v>
      </c>
      <c r="BU109">
        <v>1</v>
      </c>
      <c r="BV109">
        <v>1</v>
      </c>
      <c r="BW109">
        <v>-1</v>
      </c>
      <c r="BX109">
        <f t="shared" si="260"/>
        <v>0</v>
      </c>
      <c r="BY109">
        <f t="shared" si="261"/>
        <v>0</v>
      </c>
      <c r="BZ109" s="187">
        <v>-4.7720182830299999E-3</v>
      </c>
      <c r="CA109" s="117" t="s">
        <v>962</v>
      </c>
      <c r="CB109">
        <v>50</v>
      </c>
      <c r="CC109" t="str">
        <f t="shared" si="262"/>
        <v>TRUE</v>
      </c>
      <c r="CD109">
        <f>ROUND(MARGIN!$J25,0)</f>
        <v>5</v>
      </c>
      <c r="CE109">
        <f t="shared" si="263"/>
        <v>4</v>
      </c>
      <c r="CF109">
        <f t="shared" si="298"/>
        <v>5</v>
      </c>
      <c r="CG109" s="139">
        <f>CF109*10000*MARGIN!$G25/MARGIN!$D25</f>
        <v>72263.574056025405</v>
      </c>
      <c r="CH109" s="145">
        <f t="shared" si="264"/>
        <v>-344.84309659244559</v>
      </c>
      <c r="CI109" s="145">
        <f t="shared" si="265"/>
        <v>-344.84309659244559</v>
      </c>
      <c r="CK109">
        <f t="shared" si="266"/>
        <v>0</v>
      </c>
      <c r="CL109">
        <v>1</v>
      </c>
      <c r="CM109">
        <v>1</v>
      </c>
      <c r="CN109">
        <v>-1</v>
      </c>
      <c r="CO109">
        <f t="shared" si="267"/>
        <v>0</v>
      </c>
      <c r="CP109">
        <f t="shared" si="268"/>
        <v>0</v>
      </c>
      <c r="CQ109">
        <v>-1.54596930413E-2</v>
      </c>
      <c r="CR109" s="117" t="s">
        <v>1190</v>
      </c>
      <c r="CS109">
        <v>50</v>
      </c>
      <c r="CT109" t="str">
        <f t="shared" si="269"/>
        <v>TRUE</v>
      </c>
      <c r="CU109">
        <f>ROUND(MARGIN!$J25,0)</f>
        <v>5</v>
      </c>
      <c r="CV109">
        <f t="shared" si="299"/>
        <v>6</v>
      </c>
      <c r="CW109">
        <f t="shared" si="300"/>
        <v>5</v>
      </c>
      <c r="CX109" s="139">
        <f>CW109*10000*MARGIN!$G25/MARGIN!$D25</f>
        <v>72263.574056025405</v>
      </c>
      <c r="CY109" s="200">
        <f t="shared" si="270"/>
        <v>-1117.1726729734032</v>
      </c>
      <c r="CZ109" s="200">
        <f t="shared" si="271"/>
        <v>-1117.1726729734032</v>
      </c>
      <c r="DB109">
        <f t="shared" si="272"/>
        <v>0</v>
      </c>
      <c r="DC109">
        <v>1</v>
      </c>
      <c r="DD109">
        <v>1</v>
      </c>
      <c r="DE109">
        <v>1</v>
      </c>
      <c r="DF109">
        <f t="shared" si="273"/>
        <v>1</v>
      </c>
      <c r="DG109">
        <f t="shared" si="274"/>
        <v>1</v>
      </c>
      <c r="DH109">
        <v>9.5133592428199999E-4</v>
      </c>
      <c r="DI109" s="117" t="s">
        <v>1190</v>
      </c>
      <c r="DJ109">
        <v>50</v>
      </c>
      <c r="DK109" t="str">
        <f t="shared" si="275"/>
        <v>TRUE</v>
      </c>
      <c r="DL109">
        <f>ROUND(MARGIN!$J25,0)</f>
        <v>5</v>
      </c>
      <c r="DM109">
        <f t="shared" si="301"/>
        <v>6</v>
      </c>
      <c r="DN109">
        <f t="shared" si="302"/>
        <v>5</v>
      </c>
      <c r="DO109" s="139">
        <f>DN109*10000*MARGIN!$G25/MARGIN!$D25</f>
        <v>72263.574056025405</v>
      </c>
      <c r="DP109" s="200">
        <f t="shared" si="276"/>
        <v>68.746934016509684</v>
      </c>
      <c r="DQ109" s="200">
        <f t="shared" si="277"/>
        <v>68.746934016509684</v>
      </c>
      <c r="DS109">
        <f t="shared" si="278"/>
        <v>0</v>
      </c>
      <c r="DT109">
        <v>1</v>
      </c>
      <c r="DU109">
        <v>1</v>
      </c>
      <c r="DV109">
        <v>-1</v>
      </c>
      <c r="DW109">
        <f t="shared" si="279"/>
        <v>0</v>
      </c>
      <c r="DX109">
        <f t="shared" si="303"/>
        <v>0</v>
      </c>
      <c r="DY109">
        <v>-6.08060309214E-3</v>
      </c>
      <c r="DZ109" s="117" t="s">
        <v>1190</v>
      </c>
      <c r="EA109">
        <v>50</v>
      </c>
      <c r="EB109" t="str">
        <f t="shared" si="280"/>
        <v>TRUE</v>
      </c>
      <c r="EC109">
        <f>ROUND(MARGIN!$J25,0)</f>
        <v>5</v>
      </c>
      <c r="ED109">
        <f t="shared" si="304"/>
        <v>6</v>
      </c>
      <c r="EE109">
        <f t="shared" si="305"/>
        <v>5</v>
      </c>
      <c r="EF109" s="139">
        <f>EE109*10000*MARGIN!$G25/MARGIN!$D25</f>
        <v>72263.574056025405</v>
      </c>
      <c r="EG109" s="200">
        <f t="shared" si="281"/>
        <v>-439.40611185415594</v>
      </c>
      <c r="EH109" s="200">
        <f t="shared" si="282"/>
        <v>-439.40611185415594</v>
      </c>
      <c r="EJ109">
        <f t="shared" si="283"/>
        <v>-2</v>
      </c>
      <c r="EK109">
        <v>-1</v>
      </c>
      <c r="EL109">
        <v>1</v>
      </c>
      <c r="EM109">
        <v>1</v>
      </c>
      <c r="EN109">
        <v>-1</v>
      </c>
      <c r="EO109">
        <f t="shared" si="315"/>
        <v>1</v>
      </c>
      <c r="EQ109">
        <f t="shared" si="316"/>
        <v>0</v>
      </c>
      <c r="ER109">
        <v>-9.4537986340899999E-4</v>
      </c>
      <c r="ES109" s="117" t="s">
        <v>1190</v>
      </c>
      <c r="ET109">
        <v>50</v>
      </c>
      <c r="EU109" t="str">
        <f t="shared" si="317"/>
        <v>TRUE</v>
      </c>
      <c r="EV109">
        <f>ROUND(MARGIN!$J25,0)</f>
        <v>5</v>
      </c>
      <c r="EW109">
        <f t="shared" si="318"/>
        <v>4</v>
      </c>
      <c r="EX109">
        <f t="shared" si="319"/>
        <v>5</v>
      </c>
      <c r="EY109" s="139">
        <f>EX109*10000*MARGIN!$G25/MARGIN!$D25</f>
        <v>72263.574056025405</v>
      </c>
      <c r="EZ109" s="200">
        <f t="shared" si="320"/>
        <v>68.316527770531451</v>
      </c>
      <c r="FA109" s="200"/>
      <c r="FB109" s="200">
        <f t="shared" si="321"/>
        <v>-68.316527770531451</v>
      </c>
      <c r="FD109">
        <f t="shared" si="288"/>
        <v>-2</v>
      </c>
      <c r="FE109">
        <v>-1</v>
      </c>
      <c r="FF109">
        <v>1</v>
      </c>
      <c r="FG109">
        <v>1</v>
      </c>
      <c r="FI109">
        <f t="shared" si="322"/>
        <v>0</v>
      </c>
      <c r="FK109">
        <f t="shared" si="323"/>
        <v>0</v>
      </c>
      <c r="FM109" s="117" t="s">
        <v>1190</v>
      </c>
      <c r="FN109">
        <v>50</v>
      </c>
      <c r="FO109" t="str">
        <f t="shared" si="324"/>
        <v>TRUE</v>
      </c>
      <c r="FP109">
        <f>ROUND(MARGIN!$J25,0)</f>
        <v>5</v>
      </c>
      <c r="FQ109">
        <f t="shared" si="325"/>
        <v>4</v>
      </c>
      <c r="FR109">
        <f t="shared" si="326"/>
        <v>5</v>
      </c>
      <c r="FS109" s="139">
        <f>FR109*10000*MARGIN!$G25/MARGIN!$D25</f>
        <v>72263.574056025405</v>
      </c>
      <c r="FT109" s="200">
        <f t="shared" si="327"/>
        <v>0</v>
      </c>
      <c r="FU109" s="200"/>
      <c r="FV109" s="200">
        <f t="shared" si="328"/>
        <v>0</v>
      </c>
      <c r="FX109">
        <f t="shared" si="293"/>
        <v>0</v>
      </c>
      <c r="FZ109">
        <v>1</v>
      </c>
      <c r="GA109">
        <v>1</v>
      </c>
      <c r="GC109">
        <f t="shared" si="329"/>
        <v>1</v>
      </c>
      <c r="GE109">
        <f t="shared" si="330"/>
        <v>0</v>
      </c>
      <c r="GG109" s="117" t="s">
        <v>1190</v>
      </c>
      <c r="GH109">
        <v>50</v>
      </c>
      <c r="GI109" t="str">
        <f t="shared" si="331"/>
        <v>FALSE</v>
      </c>
      <c r="GJ109">
        <f>ROUND(MARGIN!$J25,0)</f>
        <v>5</v>
      </c>
      <c r="GK109">
        <f t="shared" si="332"/>
        <v>4</v>
      </c>
      <c r="GL109">
        <f t="shared" si="333"/>
        <v>5</v>
      </c>
      <c r="GM109" s="139">
        <f>GL109*10000*MARGIN!$G25/MARGIN!$D25</f>
        <v>72263.574056025405</v>
      </c>
      <c r="GN109" s="200">
        <f t="shared" si="334"/>
        <v>0</v>
      </c>
      <c r="GO109" s="200"/>
      <c r="GP109" s="200">
        <f t="shared" si="335"/>
        <v>0</v>
      </c>
    </row>
    <row r="110" spans="1:198" x14ac:dyDescent="0.25">
      <c r="A110" t="s">
        <v>1176</v>
      </c>
      <c r="B110" s="167" t="s">
        <v>13</v>
      </c>
      <c r="D110" s="116" t="s">
        <v>788</v>
      </c>
      <c r="E110">
        <v>50</v>
      </c>
      <c r="F110" t="e">
        <f>IF(#REF!="","FALSE","TRUE")</f>
        <v>#REF!</v>
      </c>
      <c r="G110">
        <f>ROUND(MARGIN!$J26,0)</f>
        <v>7</v>
      </c>
      <c r="I110" t="e">
        <f>-#REF!+J110</f>
        <v>#REF!</v>
      </c>
      <c r="J110">
        <v>1</v>
      </c>
      <c r="K110" s="116" t="s">
        <v>788</v>
      </c>
      <c r="L110">
        <v>50</v>
      </c>
      <c r="M110" t="str">
        <f t="shared" si="244"/>
        <v>TRUE</v>
      </c>
      <c r="N110">
        <f>ROUND(MARGIN!$J26,0)</f>
        <v>7</v>
      </c>
      <c r="P110">
        <f t="shared" si="245"/>
        <v>0</v>
      </c>
      <c r="Q110">
        <v>1</v>
      </c>
      <c r="T110" s="117" t="s">
        <v>788</v>
      </c>
      <c r="U110">
        <v>50</v>
      </c>
      <c r="V110" t="str">
        <f t="shared" si="246"/>
        <v>TRUE</v>
      </c>
      <c r="W110">
        <f>ROUND(MARGIN!$J26,0)</f>
        <v>7</v>
      </c>
      <c r="Z110">
        <f t="shared" si="247"/>
        <v>0</v>
      </c>
      <c r="AA110">
        <v>1</v>
      </c>
      <c r="AD110" s="117" t="s">
        <v>962</v>
      </c>
      <c r="AE110">
        <v>50</v>
      </c>
      <c r="AF110" t="str">
        <f t="shared" si="248"/>
        <v>TRUE</v>
      </c>
      <c r="AG110">
        <f>ROUND(MARGIN!$J26,0)</f>
        <v>7</v>
      </c>
      <c r="AH110">
        <f t="shared" si="249"/>
        <v>7</v>
      </c>
      <c r="AK110">
        <f t="shared" si="250"/>
        <v>0</v>
      </c>
      <c r="AL110">
        <v>1</v>
      </c>
      <c r="AO110" s="117" t="s">
        <v>962</v>
      </c>
      <c r="AP110">
        <v>50</v>
      </c>
      <c r="AQ110" t="str">
        <f t="shared" si="251"/>
        <v>TRUE</v>
      </c>
      <c r="AR110">
        <f>ROUND(MARGIN!$J26,0)</f>
        <v>7</v>
      </c>
      <c r="AS110">
        <f t="shared" si="252"/>
        <v>7</v>
      </c>
      <c r="AV110">
        <f t="shared" si="253"/>
        <v>-2</v>
      </c>
      <c r="AW110">
        <v>-1</v>
      </c>
      <c r="AZ110" s="117" t="s">
        <v>962</v>
      </c>
      <c r="BA110">
        <v>50</v>
      </c>
      <c r="BB110" t="str">
        <f t="shared" si="254"/>
        <v>TRUE</v>
      </c>
      <c r="BC110">
        <f>ROUND(MARGIN!$J26,0)</f>
        <v>7</v>
      </c>
      <c r="BD110">
        <f t="shared" si="255"/>
        <v>7</v>
      </c>
      <c r="BG110">
        <f t="shared" si="256"/>
        <v>1</v>
      </c>
      <c r="BL110" s="117" t="s">
        <v>962</v>
      </c>
      <c r="BM110">
        <v>50</v>
      </c>
      <c r="BN110" t="str">
        <f t="shared" si="257"/>
        <v>FALSE</v>
      </c>
      <c r="BO110">
        <f>ROUND(MARGIN!$J26,0)</f>
        <v>7</v>
      </c>
      <c r="BP110">
        <f t="shared" si="258"/>
        <v>7</v>
      </c>
      <c r="BT110">
        <f t="shared" si="259"/>
        <v>-1</v>
      </c>
      <c r="BU110">
        <v>-1</v>
      </c>
      <c r="BV110">
        <v>1</v>
      </c>
      <c r="BW110">
        <v>-1</v>
      </c>
      <c r="BX110">
        <f t="shared" si="260"/>
        <v>1</v>
      </c>
      <c r="BY110">
        <f t="shared" si="261"/>
        <v>0</v>
      </c>
      <c r="BZ110" s="187">
        <v>-3.29871716555E-3</v>
      </c>
      <c r="CA110" s="117" t="s">
        <v>962</v>
      </c>
      <c r="CB110">
        <v>50</v>
      </c>
      <c r="CC110" t="str">
        <f t="shared" si="262"/>
        <v>TRUE</v>
      </c>
      <c r="CD110">
        <f>ROUND(MARGIN!$J26,0)</f>
        <v>7</v>
      </c>
      <c r="CE110">
        <f t="shared" si="263"/>
        <v>9</v>
      </c>
      <c r="CF110">
        <f t="shared" si="298"/>
        <v>7</v>
      </c>
      <c r="CG110" s="139">
        <f>CF110*10000*MARGIN!$G26/MARGIN!$D26</f>
        <v>79145.714479999995</v>
      </c>
      <c r="CH110" s="145">
        <f t="shared" si="264"/>
        <v>261.07932693489516</v>
      </c>
      <c r="CI110" s="145">
        <f t="shared" si="265"/>
        <v>-261.07932693489516</v>
      </c>
      <c r="CK110">
        <f t="shared" si="266"/>
        <v>0</v>
      </c>
      <c r="CL110">
        <v>-1</v>
      </c>
      <c r="CM110">
        <v>1</v>
      </c>
      <c r="CN110">
        <v>1</v>
      </c>
      <c r="CO110">
        <f t="shared" si="267"/>
        <v>0</v>
      </c>
      <c r="CP110">
        <f t="shared" si="268"/>
        <v>1</v>
      </c>
      <c r="CQ110">
        <v>4.7192939445900002E-3</v>
      </c>
      <c r="CR110" s="117" t="s">
        <v>1190</v>
      </c>
      <c r="CS110">
        <v>50</v>
      </c>
      <c r="CT110" t="str">
        <f t="shared" si="269"/>
        <v>TRUE</v>
      </c>
      <c r="CU110">
        <f>ROUND(MARGIN!$J26,0)</f>
        <v>7</v>
      </c>
      <c r="CV110">
        <f t="shared" si="299"/>
        <v>5</v>
      </c>
      <c r="CW110">
        <f t="shared" si="300"/>
        <v>7</v>
      </c>
      <c r="CX110" s="139">
        <f>CW110*10000*MARGIN!$G26/MARGIN!$D26</f>
        <v>79145.714479999995</v>
      </c>
      <c r="CY110" s="200">
        <f t="shared" si="270"/>
        <v>-373.5118910857131</v>
      </c>
      <c r="CZ110" s="200">
        <f t="shared" si="271"/>
        <v>373.5118910857131</v>
      </c>
      <c r="DB110">
        <f t="shared" si="272"/>
        <v>2</v>
      </c>
      <c r="DC110">
        <v>1</v>
      </c>
      <c r="DD110">
        <v>-1</v>
      </c>
      <c r="DE110">
        <v>-1</v>
      </c>
      <c r="DF110">
        <f t="shared" si="273"/>
        <v>0</v>
      </c>
      <c r="DG110">
        <f t="shared" si="274"/>
        <v>1</v>
      </c>
      <c r="DH110">
        <v>-7.6252058805600003E-3</v>
      </c>
      <c r="DI110" s="117" t="s">
        <v>1190</v>
      </c>
      <c r="DJ110">
        <v>50</v>
      </c>
      <c r="DK110" t="str">
        <f t="shared" si="275"/>
        <v>TRUE</v>
      </c>
      <c r="DL110">
        <f>ROUND(MARGIN!$J26,0)</f>
        <v>7</v>
      </c>
      <c r="DM110">
        <f t="shared" si="301"/>
        <v>5</v>
      </c>
      <c r="DN110">
        <f t="shared" si="302"/>
        <v>7</v>
      </c>
      <c r="DO110" s="139">
        <f>DN110*10000*MARGIN!$G26/MARGIN!$D26</f>
        <v>79145.714479999995</v>
      </c>
      <c r="DP110" s="200">
        <f t="shared" si="276"/>
        <v>-603.50236747401868</v>
      </c>
      <c r="DQ110" s="200">
        <f t="shared" si="277"/>
        <v>603.50236747401868</v>
      </c>
      <c r="DS110">
        <f t="shared" si="278"/>
        <v>0</v>
      </c>
      <c r="DT110">
        <v>1</v>
      </c>
      <c r="DU110">
        <v>-1</v>
      </c>
      <c r="DV110">
        <v>-1</v>
      </c>
      <c r="DW110">
        <f t="shared" si="279"/>
        <v>0</v>
      </c>
      <c r="DX110">
        <f t="shared" si="303"/>
        <v>1</v>
      </c>
      <c r="DY110">
        <v>-1.4384066879799999E-3</v>
      </c>
      <c r="DZ110" s="117" t="s">
        <v>1190</v>
      </c>
      <c r="EA110">
        <v>50</v>
      </c>
      <c r="EB110" t="str">
        <f t="shared" si="280"/>
        <v>TRUE</v>
      </c>
      <c r="EC110">
        <f>ROUND(MARGIN!$J26,0)</f>
        <v>7</v>
      </c>
      <c r="ED110">
        <f t="shared" si="304"/>
        <v>5</v>
      </c>
      <c r="EE110">
        <f t="shared" si="305"/>
        <v>7</v>
      </c>
      <c r="EF110" s="139">
        <f>EE110*10000*MARGIN!$G26/MARGIN!$D26</f>
        <v>79145.714479999995</v>
      </c>
      <c r="EG110" s="200">
        <f t="shared" si="281"/>
        <v>-113.84372503298752</v>
      </c>
      <c r="EH110" s="200">
        <f t="shared" si="282"/>
        <v>113.84372503298752</v>
      </c>
      <c r="EJ110">
        <f t="shared" si="283"/>
        <v>2</v>
      </c>
      <c r="EK110">
        <v>1</v>
      </c>
      <c r="EL110">
        <v>-1</v>
      </c>
      <c r="EM110">
        <v>-1</v>
      </c>
      <c r="EN110">
        <v>-1</v>
      </c>
      <c r="EO110">
        <f t="shared" si="315"/>
        <v>0</v>
      </c>
      <c r="EQ110">
        <f t="shared" si="316"/>
        <v>1</v>
      </c>
      <c r="ER110">
        <v>-1.9858906959899999E-2</v>
      </c>
      <c r="ES110" s="117" t="s">
        <v>1190</v>
      </c>
      <c r="ET110">
        <v>50</v>
      </c>
      <c r="EU110" t="str">
        <f t="shared" si="317"/>
        <v>TRUE</v>
      </c>
      <c r="EV110">
        <f>ROUND(MARGIN!$J26,0)</f>
        <v>7</v>
      </c>
      <c r="EW110">
        <f t="shared" si="318"/>
        <v>5</v>
      </c>
      <c r="EX110">
        <f t="shared" si="319"/>
        <v>7</v>
      </c>
      <c r="EY110" s="139">
        <f>EX110*10000*MARGIN!$G26/MARGIN!$D26</f>
        <v>79145.714479999995</v>
      </c>
      <c r="EZ110" s="200">
        <f t="shared" si="320"/>
        <v>-1571.74738013313</v>
      </c>
      <c r="FA110" s="200"/>
      <c r="FB110" s="200">
        <f t="shared" si="321"/>
        <v>1571.74738013313</v>
      </c>
      <c r="FD110">
        <f t="shared" si="288"/>
        <v>1</v>
      </c>
      <c r="FE110">
        <v>1</v>
      </c>
      <c r="FF110">
        <v>-1</v>
      </c>
      <c r="FG110">
        <v>-1</v>
      </c>
      <c r="FI110">
        <f t="shared" si="322"/>
        <v>0</v>
      </c>
      <c r="FK110">
        <f t="shared" si="323"/>
        <v>0</v>
      </c>
      <c r="FM110" s="117" t="s">
        <v>1190</v>
      </c>
      <c r="FN110">
        <v>50</v>
      </c>
      <c r="FO110" t="str">
        <f t="shared" si="324"/>
        <v>TRUE</v>
      </c>
      <c r="FP110">
        <f>ROUND(MARGIN!$J26,0)</f>
        <v>7</v>
      </c>
      <c r="FQ110">
        <f t="shared" si="325"/>
        <v>5</v>
      </c>
      <c r="FR110">
        <f t="shared" si="326"/>
        <v>7</v>
      </c>
      <c r="FS110" s="139">
        <f>FR110*10000*MARGIN!$G26/MARGIN!$D26</f>
        <v>79145.714479999995</v>
      </c>
      <c r="FT110" s="200">
        <f t="shared" si="327"/>
        <v>0</v>
      </c>
      <c r="FU110" s="200"/>
      <c r="FV110" s="200">
        <f t="shared" si="328"/>
        <v>0</v>
      </c>
      <c r="FX110">
        <f t="shared" si="293"/>
        <v>0</v>
      </c>
      <c r="FZ110">
        <v>-1</v>
      </c>
      <c r="GA110">
        <v>-1</v>
      </c>
      <c r="GC110">
        <f t="shared" si="329"/>
        <v>1</v>
      </c>
      <c r="GE110">
        <f t="shared" si="330"/>
        <v>0</v>
      </c>
      <c r="GG110" s="117" t="s">
        <v>1190</v>
      </c>
      <c r="GH110">
        <v>50</v>
      </c>
      <c r="GI110" t="str">
        <f t="shared" si="331"/>
        <v>FALSE</v>
      </c>
      <c r="GJ110">
        <f>ROUND(MARGIN!$J26,0)</f>
        <v>7</v>
      </c>
      <c r="GK110">
        <f t="shared" si="332"/>
        <v>5</v>
      </c>
      <c r="GL110">
        <f t="shared" si="333"/>
        <v>7</v>
      </c>
      <c r="GM110" s="139">
        <f>GL110*10000*MARGIN!$G26/MARGIN!$D26</f>
        <v>79145.714479999995</v>
      </c>
      <c r="GN110" s="200">
        <f t="shared" si="334"/>
        <v>0</v>
      </c>
      <c r="GO110" s="200"/>
      <c r="GP110" s="200">
        <f t="shared" si="335"/>
        <v>0</v>
      </c>
    </row>
    <row r="111" spans="1:198" x14ac:dyDescent="0.25">
      <c r="A111" t="s">
        <v>1171</v>
      </c>
      <c r="B111" s="167" t="s">
        <v>11</v>
      </c>
      <c r="D111" s="116" t="s">
        <v>788</v>
      </c>
      <c r="E111">
        <v>50</v>
      </c>
      <c r="F111" t="e">
        <f>IF(#REF!="","FALSE","TRUE")</f>
        <v>#REF!</v>
      </c>
      <c r="G111">
        <f>ROUND(MARGIN!$J21,0)</f>
        <v>5</v>
      </c>
      <c r="I111" t="e">
        <f>-#REF!+J111</f>
        <v>#REF!</v>
      </c>
      <c r="J111">
        <v>1</v>
      </c>
      <c r="K111" s="116" t="s">
        <v>788</v>
      </c>
      <c r="L111">
        <v>50</v>
      </c>
      <c r="M111" t="str">
        <f t="shared" si="244"/>
        <v>TRUE</v>
      </c>
      <c r="N111">
        <f>ROUND(MARGIN!$J21,0)</f>
        <v>5</v>
      </c>
      <c r="P111">
        <f t="shared" si="245"/>
        <v>-2</v>
      </c>
      <c r="Q111">
        <v>-1</v>
      </c>
      <c r="T111" s="117" t="s">
        <v>788</v>
      </c>
      <c r="U111">
        <v>50</v>
      </c>
      <c r="V111" t="str">
        <f t="shared" si="246"/>
        <v>TRUE</v>
      </c>
      <c r="W111">
        <f>ROUND(MARGIN!$J21,0)</f>
        <v>5</v>
      </c>
      <c r="Z111">
        <f t="shared" si="247"/>
        <v>2</v>
      </c>
      <c r="AA111">
        <v>1</v>
      </c>
      <c r="AD111" s="117" t="s">
        <v>963</v>
      </c>
      <c r="AE111">
        <v>50</v>
      </c>
      <c r="AF111" t="str">
        <f t="shared" si="248"/>
        <v>TRUE</v>
      </c>
      <c r="AG111">
        <f>ROUND(MARGIN!$J21,0)</f>
        <v>5</v>
      </c>
      <c r="AH111">
        <f t="shared" si="249"/>
        <v>5</v>
      </c>
      <c r="AK111">
        <f t="shared" si="250"/>
        <v>-2</v>
      </c>
      <c r="AL111">
        <v>-1</v>
      </c>
      <c r="AO111" s="117" t="s">
        <v>963</v>
      </c>
      <c r="AP111">
        <v>50</v>
      </c>
      <c r="AQ111" t="str">
        <f t="shared" si="251"/>
        <v>TRUE</v>
      </c>
      <c r="AR111">
        <f>ROUND(MARGIN!$J21,0)</f>
        <v>5</v>
      </c>
      <c r="AS111">
        <f t="shared" si="252"/>
        <v>5</v>
      </c>
      <c r="AV111">
        <f t="shared" si="253"/>
        <v>2</v>
      </c>
      <c r="AW111">
        <v>1</v>
      </c>
      <c r="AZ111" s="117" t="s">
        <v>963</v>
      </c>
      <c r="BA111">
        <v>50</v>
      </c>
      <c r="BB111" t="str">
        <f t="shared" si="254"/>
        <v>TRUE</v>
      </c>
      <c r="BC111">
        <f>ROUND(MARGIN!$J21,0)</f>
        <v>5</v>
      </c>
      <c r="BD111">
        <f t="shared" si="255"/>
        <v>5</v>
      </c>
      <c r="BG111">
        <f t="shared" si="256"/>
        <v>-1</v>
      </c>
      <c r="BL111" s="117" t="s">
        <v>963</v>
      </c>
      <c r="BM111">
        <v>50</v>
      </c>
      <c r="BN111" t="str">
        <f t="shared" si="257"/>
        <v>FALSE</v>
      </c>
      <c r="BO111">
        <f>ROUND(MARGIN!$J21,0)</f>
        <v>5</v>
      </c>
      <c r="BP111">
        <f t="shared" si="258"/>
        <v>5</v>
      </c>
      <c r="BT111">
        <f t="shared" si="259"/>
        <v>1</v>
      </c>
      <c r="BU111">
        <v>1</v>
      </c>
      <c r="BV111">
        <v>1</v>
      </c>
      <c r="BW111">
        <v>-1</v>
      </c>
      <c r="BX111">
        <f t="shared" si="260"/>
        <v>0</v>
      </c>
      <c r="BY111">
        <f t="shared" si="261"/>
        <v>0</v>
      </c>
      <c r="BZ111" s="187">
        <v>-1.2966804979300001E-4</v>
      </c>
      <c r="CA111" s="117" t="s">
        <v>963</v>
      </c>
      <c r="CB111">
        <v>50</v>
      </c>
      <c r="CC111" t="str">
        <f t="shared" si="262"/>
        <v>TRUE</v>
      </c>
      <c r="CD111">
        <f>ROUND(MARGIN!$J27,0)</f>
        <v>7</v>
      </c>
      <c r="CE111">
        <f t="shared" si="263"/>
        <v>5</v>
      </c>
      <c r="CF111">
        <f t="shared" si="298"/>
        <v>7</v>
      </c>
      <c r="CG111" s="139">
        <f>CF111*10000*MARGIN!$G27/MARGIN!$D27</f>
        <v>79188.840087000004</v>
      </c>
      <c r="CH111" s="145">
        <f t="shared" si="264"/>
        <v>-10.268262459451032</v>
      </c>
      <c r="CI111" s="145">
        <f t="shared" si="265"/>
        <v>-10.268262459451032</v>
      </c>
      <c r="CK111">
        <f t="shared" si="266"/>
        <v>0</v>
      </c>
      <c r="CL111">
        <v>1</v>
      </c>
      <c r="CM111">
        <v>1</v>
      </c>
      <c r="CN111">
        <v>-1</v>
      </c>
      <c r="CO111">
        <f t="shared" si="267"/>
        <v>0</v>
      </c>
      <c r="CP111">
        <f t="shared" si="268"/>
        <v>0</v>
      </c>
      <c r="CQ111">
        <v>-9.9208922318800002E-4</v>
      </c>
      <c r="CR111" s="117" t="s">
        <v>1190</v>
      </c>
      <c r="CS111">
        <v>50</v>
      </c>
      <c r="CT111" t="str">
        <f t="shared" si="269"/>
        <v>TRUE</v>
      </c>
      <c r="CU111">
        <f>ROUND(MARGIN!$J27,0)</f>
        <v>7</v>
      </c>
      <c r="CV111">
        <f t="shared" si="299"/>
        <v>9</v>
      </c>
      <c r="CW111">
        <f t="shared" si="300"/>
        <v>7</v>
      </c>
      <c r="CX111" s="139">
        <f>CW111*10000*MARGIN!$G27/MARGIN!$D27</f>
        <v>79188.840087000004</v>
      </c>
      <c r="CY111" s="200">
        <f t="shared" si="270"/>
        <v>-78.562394847070593</v>
      </c>
      <c r="CZ111" s="200">
        <f t="shared" si="271"/>
        <v>-78.562394847070593</v>
      </c>
      <c r="DB111">
        <f t="shared" si="272"/>
        <v>-2</v>
      </c>
      <c r="DC111">
        <v>-1</v>
      </c>
      <c r="DD111">
        <v>-1</v>
      </c>
      <c r="DE111">
        <v>-1</v>
      </c>
      <c r="DF111">
        <f t="shared" si="273"/>
        <v>1</v>
      </c>
      <c r="DG111">
        <f t="shared" si="274"/>
        <v>1</v>
      </c>
      <c r="DH111">
        <v>-1.19039119344E-2</v>
      </c>
      <c r="DI111" s="117" t="s">
        <v>1190</v>
      </c>
      <c r="DJ111">
        <v>50</v>
      </c>
      <c r="DK111" t="str">
        <f t="shared" si="275"/>
        <v>TRUE</v>
      </c>
      <c r="DL111">
        <f>ROUND(MARGIN!$J27,0)</f>
        <v>7</v>
      </c>
      <c r="DM111">
        <f t="shared" si="301"/>
        <v>9</v>
      </c>
      <c r="DN111">
        <f t="shared" si="302"/>
        <v>7</v>
      </c>
      <c r="DO111" s="139">
        <f>DN111*10000*MARGIN!$G27/MARGIN!$D27</f>
        <v>79188.840087000004</v>
      </c>
      <c r="DP111" s="200">
        <f t="shared" si="276"/>
        <v>942.65697858293242</v>
      </c>
      <c r="DQ111" s="200">
        <f t="shared" si="277"/>
        <v>942.65697858293242</v>
      </c>
      <c r="DS111">
        <f t="shared" si="278"/>
        <v>0</v>
      </c>
      <c r="DT111">
        <v>-1</v>
      </c>
      <c r="DU111">
        <v>-1</v>
      </c>
      <c r="DV111">
        <v>1</v>
      </c>
      <c r="DW111">
        <f t="shared" si="279"/>
        <v>0</v>
      </c>
      <c r="DX111">
        <f t="shared" si="303"/>
        <v>0</v>
      </c>
      <c r="DY111">
        <v>1.30720671602E-3</v>
      </c>
      <c r="DZ111" s="117" t="s">
        <v>1190</v>
      </c>
      <c r="EA111">
        <v>50</v>
      </c>
      <c r="EB111" t="str">
        <f t="shared" si="280"/>
        <v>TRUE</v>
      </c>
      <c r="EC111">
        <f>ROUND(MARGIN!$J27,0)</f>
        <v>7</v>
      </c>
      <c r="ED111">
        <f t="shared" si="304"/>
        <v>9</v>
      </c>
      <c r="EE111">
        <f t="shared" si="305"/>
        <v>7</v>
      </c>
      <c r="EF111" s="139">
        <f>EE111*10000*MARGIN!$G27/MARGIN!$D27</f>
        <v>79188.840087000004</v>
      </c>
      <c r="EG111" s="200">
        <f t="shared" si="281"/>
        <v>-103.51618359556021</v>
      </c>
      <c r="EH111" s="200">
        <f t="shared" si="282"/>
        <v>-103.51618359556021</v>
      </c>
      <c r="EJ111">
        <f t="shared" si="283"/>
        <v>2</v>
      </c>
      <c r="EK111">
        <v>1</v>
      </c>
      <c r="EL111">
        <v>-1</v>
      </c>
      <c r="EM111">
        <v>-1</v>
      </c>
      <c r="EN111">
        <v>-1</v>
      </c>
      <c r="EO111">
        <f t="shared" si="315"/>
        <v>0</v>
      </c>
      <c r="EQ111">
        <f t="shared" si="316"/>
        <v>1</v>
      </c>
      <c r="ER111">
        <v>-1.13493229768E-3</v>
      </c>
      <c r="ES111" s="117" t="s">
        <v>1190</v>
      </c>
      <c r="ET111">
        <v>50</v>
      </c>
      <c r="EU111" t="str">
        <f t="shared" si="317"/>
        <v>TRUE</v>
      </c>
      <c r="EV111">
        <f>ROUND(MARGIN!$J27,0)</f>
        <v>7</v>
      </c>
      <c r="EW111">
        <f t="shared" si="318"/>
        <v>5</v>
      </c>
      <c r="EX111">
        <f t="shared" si="319"/>
        <v>7</v>
      </c>
      <c r="EY111" s="139">
        <f>EX111*10000*MARGIN!$G27/MARGIN!$D27</f>
        <v>79188.840087000004</v>
      </c>
      <c r="EZ111" s="200">
        <f t="shared" si="320"/>
        <v>-89.873972230553008</v>
      </c>
      <c r="FA111" s="200"/>
      <c r="FB111" s="200">
        <f t="shared" si="321"/>
        <v>89.873972230553008</v>
      </c>
      <c r="FD111">
        <f t="shared" si="288"/>
        <v>1</v>
      </c>
      <c r="FE111">
        <v>1</v>
      </c>
      <c r="FF111">
        <v>-1</v>
      </c>
      <c r="FG111">
        <v>-1</v>
      </c>
      <c r="FI111">
        <f t="shared" si="322"/>
        <v>0</v>
      </c>
      <c r="FK111">
        <f t="shared" si="323"/>
        <v>0</v>
      </c>
      <c r="FM111" s="117" t="s">
        <v>1190</v>
      </c>
      <c r="FN111">
        <v>50</v>
      </c>
      <c r="FO111" t="str">
        <f t="shared" si="324"/>
        <v>TRUE</v>
      </c>
      <c r="FP111">
        <f>ROUND(MARGIN!$J27,0)</f>
        <v>7</v>
      </c>
      <c r="FQ111">
        <f t="shared" si="325"/>
        <v>5</v>
      </c>
      <c r="FR111">
        <f t="shared" si="326"/>
        <v>7</v>
      </c>
      <c r="FS111" s="139">
        <f>FR111*10000*MARGIN!$G27/MARGIN!$D27</f>
        <v>79188.840087000004</v>
      </c>
      <c r="FT111" s="200">
        <f t="shared" si="327"/>
        <v>0</v>
      </c>
      <c r="FU111" s="200"/>
      <c r="FV111" s="200">
        <f t="shared" si="328"/>
        <v>0</v>
      </c>
      <c r="FX111">
        <f t="shared" si="293"/>
        <v>0</v>
      </c>
      <c r="FZ111">
        <v>-1</v>
      </c>
      <c r="GA111">
        <v>-1</v>
      </c>
      <c r="GC111">
        <f t="shared" si="329"/>
        <v>1</v>
      </c>
      <c r="GE111">
        <f t="shared" si="330"/>
        <v>0</v>
      </c>
      <c r="GG111" s="117" t="s">
        <v>1190</v>
      </c>
      <c r="GH111">
        <v>50</v>
      </c>
      <c r="GI111" t="str">
        <f t="shared" si="331"/>
        <v>FALSE</v>
      </c>
      <c r="GJ111">
        <f>ROUND(MARGIN!$J27,0)</f>
        <v>7</v>
      </c>
      <c r="GK111">
        <f t="shared" si="332"/>
        <v>5</v>
      </c>
      <c r="GL111">
        <f t="shared" si="333"/>
        <v>7</v>
      </c>
      <c r="GM111" s="139">
        <f>GL111*10000*MARGIN!$G27/MARGIN!$D27</f>
        <v>79188.840087000004</v>
      </c>
      <c r="GN111" s="200">
        <f t="shared" si="334"/>
        <v>0</v>
      </c>
      <c r="GO111" s="200"/>
      <c r="GP111" s="200">
        <f t="shared" si="335"/>
        <v>0</v>
      </c>
    </row>
    <row r="112" spans="1:198" x14ac:dyDescent="0.25">
      <c r="A112" t="s">
        <v>1172</v>
      </c>
      <c r="B112" s="167" t="s">
        <v>12</v>
      </c>
      <c r="D112" s="117" t="s">
        <v>788</v>
      </c>
      <c r="E112">
        <v>50</v>
      </c>
      <c r="F112" t="e">
        <f>IF(#REF!="","FALSE","TRUE")</f>
        <v>#REF!</v>
      </c>
      <c r="G112">
        <f>ROUND(MARGIN!$J22,0)</f>
        <v>5</v>
      </c>
      <c r="I112" t="e">
        <f>-#REF!+J112</f>
        <v>#REF!</v>
      </c>
      <c r="J112">
        <v>1</v>
      </c>
      <c r="K112" s="117" t="s">
        <v>788</v>
      </c>
      <c r="L112">
        <v>50</v>
      </c>
      <c r="M112" t="str">
        <f t="shared" si="244"/>
        <v>TRUE</v>
      </c>
      <c r="N112">
        <f>ROUND(MARGIN!$J22,0)</f>
        <v>5</v>
      </c>
      <c r="O112">
        <v>-9</v>
      </c>
      <c r="P112">
        <f t="shared" si="245"/>
        <v>0</v>
      </c>
      <c r="Q112">
        <v>1</v>
      </c>
      <c r="T112" s="117" t="s">
        <v>788</v>
      </c>
      <c r="U112">
        <v>50</v>
      </c>
      <c r="V112" t="str">
        <f t="shared" si="246"/>
        <v>TRUE</v>
      </c>
      <c r="W112">
        <f>ROUND(MARGIN!$J22,0)</f>
        <v>5</v>
      </c>
      <c r="Z112">
        <f t="shared" si="247"/>
        <v>-2</v>
      </c>
      <c r="AA112">
        <v>-1</v>
      </c>
      <c r="AD112" s="117" t="s">
        <v>962</v>
      </c>
      <c r="AE112">
        <v>50</v>
      </c>
      <c r="AF112" t="str">
        <f t="shared" si="248"/>
        <v>TRUE</v>
      </c>
      <c r="AG112">
        <f>ROUND(MARGIN!$J22,0)</f>
        <v>5</v>
      </c>
      <c r="AH112">
        <f t="shared" si="249"/>
        <v>5</v>
      </c>
      <c r="AK112">
        <f t="shared" si="250"/>
        <v>2</v>
      </c>
      <c r="AL112">
        <v>1</v>
      </c>
      <c r="AO112" s="117" t="s">
        <v>962</v>
      </c>
      <c r="AP112">
        <v>50</v>
      </c>
      <c r="AQ112" t="str">
        <f t="shared" si="251"/>
        <v>TRUE</v>
      </c>
      <c r="AR112">
        <f>ROUND(MARGIN!$J22,0)</f>
        <v>5</v>
      </c>
      <c r="AS112">
        <f t="shared" si="252"/>
        <v>5</v>
      </c>
      <c r="AV112">
        <f t="shared" si="253"/>
        <v>0</v>
      </c>
      <c r="AW112">
        <v>1</v>
      </c>
      <c r="AZ112" s="117" t="s">
        <v>962</v>
      </c>
      <c r="BA112">
        <v>50</v>
      </c>
      <c r="BB112" t="str">
        <f t="shared" si="254"/>
        <v>TRUE</v>
      </c>
      <c r="BC112">
        <f>ROUND(MARGIN!$J22,0)</f>
        <v>5</v>
      </c>
      <c r="BD112">
        <f t="shared" si="255"/>
        <v>5</v>
      </c>
      <c r="BG112">
        <f t="shared" si="256"/>
        <v>-1</v>
      </c>
      <c r="BL112" s="117" t="s">
        <v>962</v>
      </c>
      <c r="BM112">
        <v>50</v>
      </c>
      <c r="BN112" t="str">
        <f t="shared" si="257"/>
        <v>FALSE</v>
      </c>
      <c r="BO112">
        <f>ROUND(MARGIN!$J22,0)</f>
        <v>5</v>
      </c>
      <c r="BP112">
        <f t="shared" si="258"/>
        <v>5</v>
      </c>
      <c r="BT112">
        <f t="shared" si="259"/>
        <v>-1</v>
      </c>
      <c r="BU112">
        <v>-1</v>
      </c>
      <c r="BV112">
        <v>1</v>
      </c>
      <c r="BW112">
        <v>1</v>
      </c>
      <c r="BX112">
        <f t="shared" si="260"/>
        <v>0</v>
      </c>
      <c r="BY112">
        <f t="shared" si="261"/>
        <v>1</v>
      </c>
      <c r="BZ112" s="187">
        <v>6.6016997322299997E-3</v>
      </c>
      <c r="CA112" s="117" t="s">
        <v>962</v>
      </c>
      <c r="CB112">
        <v>50</v>
      </c>
      <c r="CC112" t="str">
        <f t="shared" si="262"/>
        <v>TRUE</v>
      </c>
      <c r="CD112">
        <f>ROUND(MARGIN!$J28,0)</f>
        <v>7</v>
      </c>
      <c r="CE112">
        <f t="shared" si="263"/>
        <v>5</v>
      </c>
      <c r="CF112">
        <f t="shared" si="298"/>
        <v>7</v>
      </c>
      <c r="CG112" s="139">
        <f>CF112*10000*MARGIN!$G28/MARGIN!$D28</f>
        <v>79199.783066620541</v>
      </c>
      <c r="CH112" s="145">
        <f t="shared" si="264"/>
        <v>-522.85318666358285</v>
      </c>
      <c r="CI112" s="145">
        <f t="shared" si="265"/>
        <v>522.85318666358285</v>
      </c>
      <c r="CK112">
        <f t="shared" si="266"/>
        <v>2</v>
      </c>
      <c r="CL112">
        <v>1</v>
      </c>
      <c r="CM112">
        <v>1</v>
      </c>
      <c r="CN112">
        <v>-1</v>
      </c>
      <c r="CO112">
        <f t="shared" si="267"/>
        <v>0</v>
      </c>
      <c r="CP112">
        <f t="shared" si="268"/>
        <v>0</v>
      </c>
      <c r="CQ112">
        <v>-1.02049841142E-2</v>
      </c>
      <c r="CR112" s="117" t="s">
        <v>1190</v>
      </c>
      <c r="CS112">
        <v>50</v>
      </c>
      <c r="CT112" t="str">
        <f t="shared" si="269"/>
        <v>TRUE</v>
      </c>
      <c r="CU112">
        <f>ROUND(MARGIN!$J28,0)</f>
        <v>7</v>
      </c>
      <c r="CV112">
        <f t="shared" si="299"/>
        <v>9</v>
      </c>
      <c r="CW112">
        <f t="shared" si="300"/>
        <v>7</v>
      </c>
      <c r="CX112" s="139">
        <f>CW112*10000*MARGIN!$G28/MARGIN!$D28</f>
        <v>79199.783066620541</v>
      </c>
      <c r="CY112" s="200">
        <f t="shared" si="270"/>
        <v>-808.23252804294884</v>
      </c>
      <c r="CZ112" s="200">
        <f t="shared" si="271"/>
        <v>-808.23252804294884</v>
      </c>
      <c r="DB112">
        <f t="shared" si="272"/>
        <v>-2</v>
      </c>
      <c r="DC112">
        <v>-1</v>
      </c>
      <c r="DD112">
        <v>1</v>
      </c>
      <c r="DE112">
        <v>-1</v>
      </c>
      <c r="DF112">
        <f t="shared" si="273"/>
        <v>1</v>
      </c>
      <c r="DG112">
        <f t="shared" si="274"/>
        <v>0</v>
      </c>
      <c r="DH112">
        <v>-6.04177692852E-3</v>
      </c>
      <c r="DI112" s="117" t="s">
        <v>1190</v>
      </c>
      <c r="DJ112">
        <v>50</v>
      </c>
      <c r="DK112" t="str">
        <f t="shared" si="275"/>
        <v>TRUE</v>
      </c>
      <c r="DL112">
        <f>ROUND(MARGIN!$J28,0)</f>
        <v>7</v>
      </c>
      <c r="DM112">
        <f t="shared" si="301"/>
        <v>5</v>
      </c>
      <c r="DN112">
        <f t="shared" si="302"/>
        <v>7</v>
      </c>
      <c r="DO112" s="139">
        <f>DN112*10000*MARGIN!$G28/MARGIN!$D28</f>
        <v>79199.783066620541</v>
      </c>
      <c r="DP112" s="200">
        <f t="shared" si="276"/>
        <v>478.50742207569698</v>
      </c>
      <c r="DQ112" s="200">
        <f t="shared" si="277"/>
        <v>-478.50742207569698</v>
      </c>
      <c r="DS112">
        <f t="shared" si="278"/>
        <v>0</v>
      </c>
      <c r="DT112">
        <v>-1</v>
      </c>
      <c r="DU112">
        <v>-1</v>
      </c>
      <c r="DV112">
        <v>-1</v>
      </c>
      <c r="DW112">
        <f t="shared" si="279"/>
        <v>1</v>
      </c>
      <c r="DX112">
        <f t="shared" si="303"/>
        <v>1</v>
      </c>
      <c r="DY112">
        <v>-1.3830493472000001E-4</v>
      </c>
      <c r="DZ112" s="117" t="s">
        <v>1190</v>
      </c>
      <c r="EA112">
        <v>50</v>
      </c>
      <c r="EB112" t="str">
        <f t="shared" si="280"/>
        <v>TRUE</v>
      </c>
      <c r="EC112">
        <f>ROUND(MARGIN!$J28,0)</f>
        <v>7</v>
      </c>
      <c r="ED112">
        <f t="shared" si="304"/>
        <v>9</v>
      </c>
      <c r="EE112">
        <f t="shared" si="305"/>
        <v>7</v>
      </c>
      <c r="EF112" s="139">
        <f>EE112*10000*MARGIN!$G28/MARGIN!$D28</f>
        <v>79199.783066620541</v>
      </c>
      <c r="EG112" s="200">
        <f t="shared" si="281"/>
        <v>10.953720826867116</v>
      </c>
      <c r="EH112" s="200">
        <f t="shared" si="282"/>
        <v>10.953720826867116</v>
      </c>
      <c r="EJ112">
        <f t="shared" si="283"/>
        <v>2</v>
      </c>
      <c r="EK112">
        <v>1</v>
      </c>
      <c r="EL112">
        <v>-1</v>
      </c>
      <c r="EM112">
        <v>-1</v>
      </c>
      <c r="EN112">
        <v>-1</v>
      </c>
      <c r="EO112">
        <f t="shared" si="315"/>
        <v>0</v>
      </c>
      <c r="EQ112">
        <f t="shared" si="316"/>
        <v>1</v>
      </c>
      <c r="ER112">
        <v>-4.4194538965900004E-3</v>
      </c>
      <c r="ES112" s="117" t="s">
        <v>1190</v>
      </c>
      <c r="ET112">
        <v>50</v>
      </c>
      <c r="EU112" t="str">
        <f t="shared" si="317"/>
        <v>TRUE</v>
      </c>
      <c r="EV112">
        <f>ROUND(MARGIN!$J28,0)</f>
        <v>7</v>
      </c>
      <c r="EW112">
        <f t="shared" si="318"/>
        <v>5</v>
      </c>
      <c r="EX112">
        <f t="shared" si="319"/>
        <v>7</v>
      </c>
      <c r="EY112" s="139">
        <f>EX112*10000*MARGIN!$G28/MARGIN!$D28</f>
        <v>79199.783066620541</v>
      </c>
      <c r="EZ112" s="200">
        <f t="shared" si="320"/>
        <v>-350.0197898828589</v>
      </c>
      <c r="FA112" s="200"/>
      <c r="FB112" s="200">
        <f t="shared" si="321"/>
        <v>350.0197898828589</v>
      </c>
      <c r="FD112">
        <f t="shared" si="288"/>
        <v>1</v>
      </c>
      <c r="FE112">
        <v>1</v>
      </c>
      <c r="FF112">
        <v>-1</v>
      </c>
      <c r="FG112">
        <v>-1</v>
      </c>
      <c r="FI112">
        <f t="shared" si="322"/>
        <v>0</v>
      </c>
      <c r="FK112">
        <f t="shared" si="323"/>
        <v>0</v>
      </c>
      <c r="FM112" s="117" t="s">
        <v>1190</v>
      </c>
      <c r="FN112">
        <v>50</v>
      </c>
      <c r="FO112" t="str">
        <f t="shared" si="324"/>
        <v>TRUE</v>
      </c>
      <c r="FP112">
        <f>ROUND(MARGIN!$J28,0)</f>
        <v>7</v>
      </c>
      <c r="FQ112">
        <f t="shared" si="325"/>
        <v>5</v>
      </c>
      <c r="FR112">
        <f t="shared" si="326"/>
        <v>7</v>
      </c>
      <c r="FS112" s="139">
        <f>FR112*10000*MARGIN!$G28/MARGIN!$D28</f>
        <v>79199.783066620541</v>
      </c>
      <c r="FT112" s="200">
        <f t="shared" si="327"/>
        <v>0</v>
      </c>
      <c r="FU112" s="200"/>
      <c r="FV112" s="200">
        <f t="shared" si="328"/>
        <v>0</v>
      </c>
      <c r="FX112">
        <f t="shared" si="293"/>
        <v>0</v>
      </c>
      <c r="FZ112">
        <v>-1</v>
      </c>
      <c r="GA112">
        <v>-1</v>
      </c>
      <c r="GC112">
        <f t="shared" si="329"/>
        <v>1</v>
      </c>
      <c r="GE112">
        <f t="shared" si="330"/>
        <v>0</v>
      </c>
      <c r="GG112" s="117" t="s">
        <v>1190</v>
      </c>
      <c r="GH112">
        <v>50</v>
      </c>
      <c r="GI112" t="str">
        <f t="shared" si="331"/>
        <v>FALSE</v>
      </c>
      <c r="GJ112">
        <f>ROUND(MARGIN!$J28,0)</f>
        <v>7</v>
      </c>
      <c r="GK112">
        <f t="shared" si="332"/>
        <v>5</v>
      </c>
      <c r="GL112">
        <f t="shared" si="333"/>
        <v>7</v>
      </c>
      <c r="GM112" s="139">
        <f>GL112*10000*MARGIN!$G28/MARGIN!$D28</f>
        <v>79199.783066620541</v>
      </c>
      <c r="GN112" s="200">
        <f t="shared" si="334"/>
        <v>0</v>
      </c>
      <c r="GO112" s="200"/>
      <c r="GP112" s="200">
        <f t="shared" si="335"/>
        <v>0</v>
      </c>
    </row>
    <row r="113" spans="1:198" x14ac:dyDescent="0.25">
      <c r="A113" t="s">
        <v>1173</v>
      </c>
      <c r="B113" s="167" t="s">
        <v>5</v>
      </c>
      <c r="D113" s="117" t="s">
        <v>788</v>
      </c>
      <c r="E113">
        <v>50</v>
      </c>
      <c r="F113" t="e">
        <f>IF(#REF!="","FALSE","TRUE")</f>
        <v>#REF!</v>
      </c>
      <c r="G113">
        <f>ROUND(MARGIN!$J25,0)</f>
        <v>5</v>
      </c>
      <c r="I113" t="e">
        <f>-#REF!+J113</f>
        <v>#REF!</v>
      </c>
      <c r="J113">
        <v>1</v>
      </c>
      <c r="K113" s="117" t="s">
        <v>788</v>
      </c>
      <c r="L113">
        <v>50</v>
      </c>
      <c r="M113" t="str">
        <f t="shared" si="244"/>
        <v>TRUE</v>
      </c>
      <c r="N113">
        <f>ROUND(MARGIN!$J25,0)</f>
        <v>5</v>
      </c>
      <c r="P113">
        <f t="shared" si="245"/>
        <v>0</v>
      </c>
      <c r="Q113">
        <v>1</v>
      </c>
      <c r="S113" t="str">
        <f>FORECAST!B56</f>
        <v>High: Dec-Jan // Low: Sept</v>
      </c>
      <c r="T113" s="117" t="s">
        <v>788</v>
      </c>
      <c r="U113">
        <v>50</v>
      </c>
      <c r="V113" t="str">
        <f t="shared" si="246"/>
        <v>TRUE</v>
      </c>
      <c r="W113">
        <f>ROUND(MARGIN!$J25,0)</f>
        <v>5</v>
      </c>
      <c r="Z113">
        <f t="shared" si="247"/>
        <v>-2</v>
      </c>
      <c r="AA113">
        <v>-1</v>
      </c>
      <c r="AC113" t="s">
        <v>150</v>
      </c>
      <c r="AD113" s="117" t="s">
        <v>962</v>
      </c>
      <c r="AE113">
        <v>50</v>
      </c>
      <c r="AF113" t="str">
        <f t="shared" si="248"/>
        <v>TRUE</v>
      </c>
      <c r="AG113">
        <f>ROUND(MARGIN!$J25,0)</f>
        <v>5</v>
      </c>
      <c r="AH113">
        <f t="shared" si="249"/>
        <v>5</v>
      </c>
      <c r="AK113">
        <f t="shared" si="250"/>
        <v>2</v>
      </c>
      <c r="AL113">
        <v>1</v>
      </c>
      <c r="AN113" t="s">
        <v>150</v>
      </c>
      <c r="AO113" s="117" t="s">
        <v>962</v>
      </c>
      <c r="AP113">
        <v>50</v>
      </c>
      <c r="AQ113" t="str">
        <f t="shared" si="251"/>
        <v>TRUE</v>
      </c>
      <c r="AR113">
        <f>ROUND(MARGIN!$J25,0)</f>
        <v>5</v>
      </c>
      <c r="AS113">
        <f t="shared" si="252"/>
        <v>5</v>
      </c>
      <c r="AV113">
        <f t="shared" si="253"/>
        <v>0</v>
      </c>
      <c r="AW113">
        <v>1</v>
      </c>
      <c r="AY113" t="s">
        <v>150</v>
      </c>
      <c r="AZ113" s="117" t="s">
        <v>962</v>
      </c>
      <c r="BA113">
        <v>50</v>
      </c>
      <c r="BB113" t="str">
        <f t="shared" si="254"/>
        <v>TRUE</v>
      </c>
      <c r="BC113">
        <f>ROUND(MARGIN!$J25,0)</f>
        <v>5</v>
      </c>
      <c r="BD113">
        <f t="shared" si="255"/>
        <v>5</v>
      </c>
      <c r="BG113">
        <f t="shared" si="256"/>
        <v>-1</v>
      </c>
      <c r="BK113" t="s">
        <v>150</v>
      </c>
      <c r="BL113" s="117" t="s">
        <v>962</v>
      </c>
      <c r="BM113">
        <v>50</v>
      </c>
      <c r="BN113" t="str">
        <f t="shared" si="257"/>
        <v>FALSE</v>
      </c>
      <c r="BO113">
        <f>ROUND(MARGIN!$J25,0)</f>
        <v>5</v>
      </c>
      <c r="BP113">
        <f t="shared" si="258"/>
        <v>5</v>
      </c>
      <c r="BT113">
        <f t="shared" si="259"/>
        <v>-1</v>
      </c>
      <c r="BU113">
        <v>-1</v>
      </c>
      <c r="BV113">
        <v>-1</v>
      </c>
      <c r="BW113">
        <v>-1</v>
      </c>
      <c r="BX113">
        <f t="shared" si="260"/>
        <v>1</v>
      </c>
      <c r="BY113">
        <f t="shared" si="261"/>
        <v>1</v>
      </c>
      <c r="BZ113" s="187">
        <v>-2.85019976111E-3</v>
      </c>
      <c r="CA113" s="117" t="s">
        <v>962</v>
      </c>
      <c r="CB113">
        <v>50</v>
      </c>
      <c r="CC113" t="str">
        <f t="shared" si="262"/>
        <v>TRUE</v>
      </c>
      <c r="CD113">
        <f>ROUND(MARGIN!$J29,0)</f>
        <v>7</v>
      </c>
      <c r="CE113">
        <f t="shared" si="263"/>
        <v>9</v>
      </c>
      <c r="CF113">
        <f t="shared" si="298"/>
        <v>7</v>
      </c>
      <c r="CG113" s="139">
        <f>CF113*10000*MARGIN!$G29/MARGIN!$D29</f>
        <v>79229.174449010083</v>
      </c>
      <c r="CH113" s="145">
        <f t="shared" si="264"/>
        <v>225.81897408751107</v>
      </c>
      <c r="CI113" s="145">
        <f t="shared" si="265"/>
        <v>225.81897408751107</v>
      </c>
      <c r="CK113">
        <f t="shared" si="266"/>
        <v>0</v>
      </c>
      <c r="CL113">
        <v>-1</v>
      </c>
      <c r="CM113">
        <v>-1</v>
      </c>
      <c r="CN113">
        <v>1</v>
      </c>
      <c r="CO113">
        <f t="shared" si="267"/>
        <v>0</v>
      </c>
      <c r="CP113">
        <f t="shared" si="268"/>
        <v>0</v>
      </c>
      <c r="CQ113">
        <v>8.7072177382700004E-3</v>
      </c>
      <c r="CR113" s="117" t="s">
        <v>1190</v>
      </c>
      <c r="CS113">
        <v>50</v>
      </c>
      <c r="CT113" t="str">
        <f t="shared" si="269"/>
        <v>TRUE</v>
      </c>
      <c r="CU113">
        <f>ROUND(MARGIN!$J29,0)</f>
        <v>7</v>
      </c>
      <c r="CV113">
        <f t="shared" si="299"/>
        <v>9</v>
      </c>
      <c r="CW113">
        <f t="shared" si="300"/>
        <v>7</v>
      </c>
      <c r="CX113" s="139">
        <f>CW113*10000*MARGIN!$G29/MARGIN!$D29</f>
        <v>79229.174449010083</v>
      </c>
      <c r="CY113" s="200">
        <f t="shared" si="270"/>
        <v>-689.86567315090883</v>
      </c>
      <c r="CZ113" s="200">
        <f t="shared" si="271"/>
        <v>-689.86567315090883</v>
      </c>
      <c r="DB113">
        <f t="shared" si="272"/>
        <v>0</v>
      </c>
      <c r="DC113">
        <v>-1</v>
      </c>
      <c r="DD113">
        <v>1</v>
      </c>
      <c r="DE113">
        <v>-1</v>
      </c>
      <c r="DF113">
        <f t="shared" si="273"/>
        <v>1</v>
      </c>
      <c r="DG113">
        <f t="shared" si="274"/>
        <v>0</v>
      </c>
      <c r="DH113">
        <v>-1.51511428876E-3</v>
      </c>
      <c r="DI113" s="117" t="s">
        <v>1190</v>
      </c>
      <c r="DJ113">
        <v>50</v>
      </c>
      <c r="DK113" t="str">
        <f t="shared" si="275"/>
        <v>TRUE</v>
      </c>
      <c r="DL113">
        <f>ROUND(MARGIN!$J29,0)</f>
        <v>7</v>
      </c>
      <c r="DM113">
        <f t="shared" si="301"/>
        <v>5</v>
      </c>
      <c r="DN113">
        <f t="shared" si="302"/>
        <v>7</v>
      </c>
      <c r="DO113" s="139">
        <f>DN113*10000*MARGIN!$G29/MARGIN!$D29</f>
        <v>79229.174449010083</v>
      </c>
      <c r="DP113" s="200">
        <f t="shared" si="276"/>
        <v>120.04125429435388</v>
      </c>
      <c r="DQ113" s="200">
        <f t="shared" si="277"/>
        <v>-120.04125429435388</v>
      </c>
      <c r="DS113">
        <f t="shared" si="278"/>
        <v>0</v>
      </c>
      <c r="DT113">
        <v>-1</v>
      </c>
      <c r="DU113">
        <f>DT113</f>
        <v>-1</v>
      </c>
      <c r="DV113">
        <v>-1</v>
      </c>
      <c r="DW113">
        <f t="shared" si="279"/>
        <v>1</v>
      </c>
      <c r="DX113">
        <f t="shared" si="303"/>
        <v>1</v>
      </c>
      <c r="DY113">
        <v>-2.2146032579300001E-4</v>
      </c>
      <c r="DZ113" s="117" t="s">
        <v>1190</v>
      </c>
      <c r="EA113">
        <v>50</v>
      </c>
      <c r="EB113" t="str">
        <f t="shared" si="280"/>
        <v>TRUE</v>
      </c>
      <c r="EC113">
        <f>ROUND(MARGIN!$J29,0)</f>
        <v>7</v>
      </c>
      <c r="ED113">
        <f t="shared" si="304"/>
        <v>9</v>
      </c>
      <c r="EE113">
        <f t="shared" si="305"/>
        <v>7</v>
      </c>
      <c r="EF113" s="139">
        <f>EE113*10000*MARGIN!$G29/MARGIN!$D29</f>
        <v>79229.174449010083</v>
      </c>
      <c r="EG113" s="200">
        <f t="shared" si="281"/>
        <v>17.546118785788206</v>
      </c>
      <c r="EH113" s="200">
        <f t="shared" si="282"/>
        <v>17.546118785788206</v>
      </c>
      <c r="EJ113">
        <f t="shared" si="283"/>
        <v>0</v>
      </c>
      <c r="EK113">
        <v>-1</v>
      </c>
      <c r="EL113">
        <v>-1</v>
      </c>
      <c r="EM113">
        <v>-1</v>
      </c>
      <c r="EN113">
        <v>-1</v>
      </c>
      <c r="EO113">
        <f t="shared" si="315"/>
        <v>1</v>
      </c>
      <c r="EQ113">
        <f t="shared" si="316"/>
        <v>1</v>
      </c>
      <c r="ER113">
        <v>-5.6854074541999996E-3</v>
      </c>
      <c r="ES113" s="117" t="s">
        <v>1190</v>
      </c>
      <c r="ET113">
        <v>50</v>
      </c>
      <c r="EU113" t="str">
        <f t="shared" si="317"/>
        <v>TRUE</v>
      </c>
      <c r="EV113">
        <f>ROUND(MARGIN!$J29,0)</f>
        <v>7</v>
      </c>
      <c r="EW113">
        <f t="shared" si="318"/>
        <v>9</v>
      </c>
      <c r="EX113">
        <f t="shared" si="319"/>
        <v>7</v>
      </c>
      <c r="EY113" s="139">
        <f>EX113*10000*MARGIN!$G29/MARGIN!$D29</f>
        <v>79229.174449010083</v>
      </c>
      <c r="EZ113" s="200">
        <f t="shared" si="320"/>
        <v>450.45013900251405</v>
      </c>
      <c r="FA113" s="200"/>
      <c r="FB113" s="200">
        <f t="shared" si="321"/>
        <v>450.45013900251405</v>
      </c>
      <c r="FD113">
        <f t="shared" si="288"/>
        <v>-2</v>
      </c>
      <c r="FE113">
        <v>-1</v>
      </c>
      <c r="FF113">
        <v>-1</v>
      </c>
      <c r="FG113">
        <v>-1</v>
      </c>
      <c r="FI113">
        <f t="shared" si="322"/>
        <v>0</v>
      </c>
      <c r="FK113">
        <f t="shared" si="323"/>
        <v>0</v>
      </c>
      <c r="FM113" s="117" t="s">
        <v>1190</v>
      </c>
      <c r="FN113">
        <v>50</v>
      </c>
      <c r="FO113" t="str">
        <f t="shared" si="324"/>
        <v>TRUE</v>
      </c>
      <c r="FP113">
        <f>ROUND(MARGIN!$J29,0)</f>
        <v>7</v>
      </c>
      <c r="FQ113">
        <f t="shared" si="325"/>
        <v>9</v>
      </c>
      <c r="FR113">
        <f t="shared" si="326"/>
        <v>7</v>
      </c>
      <c r="FS113" s="139">
        <f>FR113*10000*MARGIN!$G29/MARGIN!$D29</f>
        <v>79229.174449010083</v>
      </c>
      <c r="FT113" s="200">
        <f t="shared" si="327"/>
        <v>0</v>
      </c>
      <c r="FU113" s="200"/>
      <c r="FV113" s="200">
        <f t="shared" si="328"/>
        <v>0</v>
      </c>
      <c r="FX113">
        <f t="shared" si="293"/>
        <v>0</v>
      </c>
      <c r="FZ113">
        <v>-1</v>
      </c>
      <c r="GA113">
        <v>-1</v>
      </c>
      <c r="GC113">
        <f t="shared" si="329"/>
        <v>1</v>
      </c>
      <c r="GE113">
        <f t="shared" si="330"/>
        <v>0</v>
      </c>
      <c r="GG113" s="117" t="s">
        <v>1190</v>
      </c>
      <c r="GH113">
        <v>50</v>
      </c>
      <c r="GI113" t="str">
        <f t="shared" si="331"/>
        <v>FALSE</v>
      </c>
      <c r="GJ113">
        <f>ROUND(MARGIN!$J29,0)</f>
        <v>7</v>
      </c>
      <c r="GK113">
        <f t="shared" si="332"/>
        <v>5</v>
      </c>
      <c r="GL113">
        <f t="shared" si="333"/>
        <v>7</v>
      </c>
      <c r="GM113" s="139">
        <f>GL113*10000*MARGIN!$G29/MARGIN!$D29</f>
        <v>79229.174449010083</v>
      </c>
      <c r="GN113" s="200">
        <f t="shared" si="334"/>
        <v>0</v>
      </c>
      <c r="GO113" s="200"/>
      <c r="GP113" s="200">
        <f t="shared" si="335"/>
        <v>0</v>
      </c>
    </row>
    <row r="114" spans="1:198" x14ac:dyDescent="0.25">
      <c r="A114" t="s">
        <v>1174</v>
      </c>
      <c r="B114" s="167" t="s">
        <v>18</v>
      </c>
      <c r="D114" s="117" t="s">
        <v>788</v>
      </c>
      <c r="E114">
        <v>50</v>
      </c>
      <c r="F114" t="e">
        <f>IF(#REF!="","FALSE","TRUE")</f>
        <v>#REF!</v>
      </c>
      <c r="G114">
        <f>ROUND(MARGIN!$J23,0)</f>
        <v>5</v>
      </c>
      <c r="I114" t="e">
        <f>-#REF!+J114</f>
        <v>#REF!</v>
      </c>
      <c r="J114">
        <v>-1</v>
      </c>
      <c r="K114" s="117" t="s">
        <v>788</v>
      </c>
      <c r="L114">
        <v>50</v>
      </c>
      <c r="M114" t="str">
        <f t="shared" si="244"/>
        <v>TRUE</v>
      </c>
      <c r="N114">
        <f>ROUND(MARGIN!$J23,0)</f>
        <v>5</v>
      </c>
      <c r="P114">
        <f t="shared" si="245"/>
        <v>2</v>
      </c>
      <c r="Q114">
        <v>1</v>
      </c>
      <c r="T114" s="117" t="s">
        <v>788</v>
      </c>
      <c r="U114">
        <v>50</v>
      </c>
      <c r="V114" t="str">
        <f t="shared" si="246"/>
        <v>TRUE</v>
      </c>
      <c r="W114">
        <f>ROUND(MARGIN!$J23,0)</f>
        <v>5</v>
      </c>
      <c r="Z114">
        <f t="shared" si="247"/>
        <v>0</v>
      </c>
      <c r="AA114">
        <v>1</v>
      </c>
      <c r="AD114" s="117" t="s">
        <v>962</v>
      </c>
      <c r="AE114">
        <v>50</v>
      </c>
      <c r="AF114" t="str">
        <f t="shared" si="248"/>
        <v>TRUE</v>
      </c>
      <c r="AG114">
        <f>ROUND(MARGIN!$J23,0)</f>
        <v>5</v>
      </c>
      <c r="AH114">
        <f t="shared" si="249"/>
        <v>5</v>
      </c>
      <c r="AK114">
        <f t="shared" si="250"/>
        <v>-2</v>
      </c>
      <c r="AL114">
        <v>-1</v>
      </c>
      <c r="AO114" s="117" t="s">
        <v>962</v>
      </c>
      <c r="AP114">
        <v>50</v>
      </c>
      <c r="AQ114" t="str">
        <f t="shared" si="251"/>
        <v>TRUE</v>
      </c>
      <c r="AR114">
        <f>ROUND(MARGIN!$J23,0)</f>
        <v>5</v>
      </c>
      <c r="AS114">
        <f t="shared" si="252"/>
        <v>5</v>
      </c>
      <c r="AV114">
        <f t="shared" si="253"/>
        <v>0</v>
      </c>
      <c r="AW114">
        <v>-1</v>
      </c>
      <c r="AZ114" s="117" t="s">
        <v>962</v>
      </c>
      <c r="BA114">
        <v>50</v>
      </c>
      <c r="BB114" t="str">
        <f t="shared" si="254"/>
        <v>TRUE</v>
      </c>
      <c r="BC114">
        <f>ROUND(MARGIN!$J23,0)</f>
        <v>5</v>
      </c>
      <c r="BD114">
        <f t="shared" si="255"/>
        <v>5</v>
      </c>
      <c r="BG114">
        <f t="shared" si="256"/>
        <v>1</v>
      </c>
      <c r="BL114" s="117" t="s">
        <v>962</v>
      </c>
      <c r="BM114">
        <v>50</v>
      </c>
      <c r="BN114" t="str">
        <f t="shared" si="257"/>
        <v>FALSE</v>
      </c>
      <c r="BO114">
        <f>ROUND(MARGIN!$J23,0)</f>
        <v>5</v>
      </c>
      <c r="BP114">
        <f t="shared" si="258"/>
        <v>5</v>
      </c>
      <c r="BT114">
        <f t="shared" si="259"/>
        <v>-1</v>
      </c>
      <c r="BU114">
        <v>-1</v>
      </c>
      <c r="BV114">
        <v>-1</v>
      </c>
      <c r="BW114">
        <v>1</v>
      </c>
      <c r="BX114">
        <f t="shared" si="260"/>
        <v>0</v>
      </c>
      <c r="BY114">
        <f t="shared" si="261"/>
        <v>0</v>
      </c>
      <c r="BZ114" s="187">
        <v>4.3651512407199998E-3</v>
      </c>
      <c r="CA114" s="117" t="s">
        <v>962</v>
      </c>
      <c r="CB114">
        <v>50</v>
      </c>
      <c r="CC114" t="str">
        <f t="shared" si="262"/>
        <v>TRUE</v>
      </c>
      <c r="CD114">
        <f>ROUND(MARGIN!$J30,0)</f>
        <v>7</v>
      </c>
      <c r="CE114">
        <f t="shared" si="263"/>
        <v>5</v>
      </c>
      <c r="CF114">
        <f t="shared" si="298"/>
        <v>7</v>
      </c>
      <c r="CG114" s="139">
        <f>CF114*10000*MARGIN!$G30/MARGIN!$D30</f>
        <v>79201.605292903725</v>
      </c>
      <c r="CH114" s="145">
        <f t="shared" si="264"/>
        <v>-345.72698561133438</v>
      </c>
      <c r="CI114" s="145">
        <f t="shared" si="265"/>
        <v>-345.72698561133438</v>
      </c>
      <c r="CK114">
        <f t="shared" si="266"/>
        <v>2</v>
      </c>
      <c r="CL114">
        <v>1</v>
      </c>
      <c r="CM114">
        <v>-1</v>
      </c>
      <c r="CN114">
        <v>-1</v>
      </c>
      <c r="CO114">
        <f t="shared" si="267"/>
        <v>0</v>
      </c>
      <c r="CP114">
        <f t="shared" si="268"/>
        <v>1</v>
      </c>
      <c r="CQ114">
        <v>-6.4832013850099996E-3</v>
      </c>
      <c r="CR114" s="117" t="s">
        <v>1190</v>
      </c>
      <c r="CS114">
        <v>50</v>
      </c>
      <c r="CT114" t="str">
        <f t="shared" si="269"/>
        <v>TRUE</v>
      </c>
      <c r="CU114">
        <f>ROUND(MARGIN!$J30,0)</f>
        <v>7</v>
      </c>
      <c r="CV114">
        <f t="shared" si="299"/>
        <v>5</v>
      </c>
      <c r="CW114">
        <f t="shared" si="300"/>
        <v>7</v>
      </c>
      <c r="CX114" s="139">
        <f>CW114*10000*MARGIN!$G30/MARGIN!$D30</f>
        <v>79201.605292903725</v>
      </c>
      <c r="CY114" s="200">
        <f t="shared" si="270"/>
        <v>-513.47995712996874</v>
      </c>
      <c r="CZ114" s="200">
        <f t="shared" si="271"/>
        <v>513.47995712996874</v>
      </c>
      <c r="DB114">
        <f t="shared" si="272"/>
        <v>-2</v>
      </c>
      <c r="DC114">
        <v>-1</v>
      </c>
      <c r="DD114">
        <v>-1</v>
      </c>
      <c r="DE114">
        <v>-1</v>
      </c>
      <c r="DF114">
        <f t="shared" si="273"/>
        <v>1</v>
      </c>
      <c r="DG114">
        <f t="shared" si="274"/>
        <v>1</v>
      </c>
      <c r="DH114">
        <v>-5.1641360282400003E-3</v>
      </c>
      <c r="DI114" s="117" t="s">
        <v>1190</v>
      </c>
      <c r="DJ114">
        <v>50</v>
      </c>
      <c r="DK114" t="str">
        <f t="shared" si="275"/>
        <v>TRUE</v>
      </c>
      <c r="DL114">
        <f>ROUND(MARGIN!$J30,0)</f>
        <v>7</v>
      </c>
      <c r="DM114">
        <f t="shared" si="301"/>
        <v>9</v>
      </c>
      <c r="DN114">
        <f t="shared" si="302"/>
        <v>7</v>
      </c>
      <c r="DO114" s="139">
        <f>DN114*10000*MARGIN!$G30/MARGIN!$D30</f>
        <v>79201.605292903725</v>
      </c>
      <c r="DP114" s="200">
        <f t="shared" si="276"/>
        <v>409.007863387528</v>
      </c>
      <c r="DQ114" s="200">
        <f t="shared" si="277"/>
        <v>409.007863387528</v>
      </c>
      <c r="DS114">
        <f t="shared" si="278"/>
        <v>2</v>
      </c>
      <c r="DT114">
        <v>1</v>
      </c>
      <c r="DU114">
        <v>-1</v>
      </c>
      <c r="DV114">
        <v>-1</v>
      </c>
      <c r="DW114">
        <f t="shared" si="279"/>
        <v>0</v>
      </c>
      <c r="DX114">
        <f t="shared" si="303"/>
        <v>1</v>
      </c>
      <c r="DY114">
        <v>-3.09267064426E-3</v>
      </c>
      <c r="DZ114" s="117" t="s">
        <v>1190</v>
      </c>
      <c r="EA114">
        <v>50</v>
      </c>
      <c r="EB114" t="str">
        <f t="shared" si="280"/>
        <v>TRUE</v>
      </c>
      <c r="EC114">
        <f>ROUND(MARGIN!$J30,0)</f>
        <v>7</v>
      </c>
      <c r="ED114">
        <f t="shared" si="304"/>
        <v>5</v>
      </c>
      <c r="EE114">
        <f t="shared" si="305"/>
        <v>7</v>
      </c>
      <c r="EF114" s="139">
        <f>EE114*10000*MARGIN!$G30/MARGIN!$D30</f>
        <v>79201.605292903725</v>
      </c>
      <c r="EG114" s="200">
        <f t="shared" si="281"/>
        <v>-244.94447966763079</v>
      </c>
      <c r="EH114" s="200">
        <f t="shared" si="282"/>
        <v>244.94447966763079</v>
      </c>
      <c r="EJ114">
        <f t="shared" si="283"/>
        <v>0</v>
      </c>
      <c r="EK114">
        <v>-1</v>
      </c>
      <c r="EL114">
        <v>-1</v>
      </c>
      <c r="EM114">
        <v>-1</v>
      </c>
      <c r="EN114">
        <v>-1</v>
      </c>
      <c r="EO114">
        <f t="shared" si="315"/>
        <v>1</v>
      </c>
      <c r="EQ114">
        <f t="shared" si="316"/>
        <v>1</v>
      </c>
      <c r="ER114">
        <v>-1.537405628E-3</v>
      </c>
      <c r="ES114" s="117" t="s">
        <v>1190</v>
      </c>
      <c r="ET114">
        <v>50</v>
      </c>
      <c r="EU114" t="str">
        <f t="shared" si="317"/>
        <v>TRUE</v>
      </c>
      <c r="EV114">
        <f>ROUND(MARGIN!$J30,0)</f>
        <v>7</v>
      </c>
      <c r="EW114">
        <f t="shared" si="318"/>
        <v>9</v>
      </c>
      <c r="EX114">
        <f t="shared" si="319"/>
        <v>7</v>
      </c>
      <c r="EY114" s="139">
        <f>EX114*10000*MARGIN!$G30/MARGIN!$D30</f>
        <v>79201.605292903725</v>
      </c>
      <c r="EZ114" s="200">
        <f t="shared" si="320"/>
        <v>121.76499372394478</v>
      </c>
      <c r="FA114" s="200"/>
      <c r="FB114" s="200">
        <f t="shared" si="321"/>
        <v>121.76499372394478</v>
      </c>
      <c r="FD114">
        <f t="shared" si="288"/>
        <v>-2</v>
      </c>
      <c r="FE114">
        <v>-1</v>
      </c>
      <c r="FF114">
        <v>-1</v>
      </c>
      <c r="FG114">
        <v>-1</v>
      </c>
      <c r="FI114">
        <f t="shared" si="322"/>
        <v>0</v>
      </c>
      <c r="FK114">
        <f t="shared" si="323"/>
        <v>0</v>
      </c>
      <c r="FM114" s="117" t="s">
        <v>1190</v>
      </c>
      <c r="FN114">
        <v>50</v>
      </c>
      <c r="FO114" t="str">
        <f t="shared" si="324"/>
        <v>TRUE</v>
      </c>
      <c r="FP114">
        <f>ROUND(MARGIN!$J30,0)</f>
        <v>7</v>
      </c>
      <c r="FQ114">
        <f t="shared" si="325"/>
        <v>9</v>
      </c>
      <c r="FR114">
        <f t="shared" si="326"/>
        <v>7</v>
      </c>
      <c r="FS114" s="139">
        <f>FR114*10000*MARGIN!$G30/MARGIN!$D30</f>
        <v>79201.605292903725</v>
      </c>
      <c r="FT114" s="200">
        <f t="shared" si="327"/>
        <v>0</v>
      </c>
      <c r="FU114" s="200"/>
      <c r="FV114" s="200">
        <f t="shared" si="328"/>
        <v>0</v>
      </c>
      <c r="FX114">
        <f t="shared" si="293"/>
        <v>0</v>
      </c>
      <c r="FZ114">
        <v>-1</v>
      </c>
      <c r="GA114">
        <v>-1</v>
      </c>
      <c r="GC114">
        <f t="shared" si="329"/>
        <v>1</v>
      </c>
      <c r="GE114">
        <f t="shared" si="330"/>
        <v>0</v>
      </c>
      <c r="GG114" s="117" t="s">
        <v>1190</v>
      </c>
      <c r="GH114">
        <v>50</v>
      </c>
      <c r="GI114" t="str">
        <f t="shared" si="331"/>
        <v>FALSE</v>
      </c>
      <c r="GJ114">
        <f>ROUND(MARGIN!$J30,0)</f>
        <v>7</v>
      </c>
      <c r="GK114">
        <f t="shared" si="332"/>
        <v>5</v>
      </c>
      <c r="GL114">
        <f t="shared" si="333"/>
        <v>7</v>
      </c>
      <c r="GM114" s="139">
        <f>GL114*10000*MARGIN!$G30/MARGIN!$D30</f>
        <v>79201.605292903725</v>
      </c>
      <c r="GN114" s="200">
        <f t="shared" si="334"/>
        <v>0</v>
      </c>
      <c r="GO114" s="200"/>
      <c r="GP114" s="200">
        <f t="shared" si="335"/>
        <v>0</v>
      </c>
    </row>
    <row r="115" spans="1:198" x14ac:dyDescent="0.25">
      <c r="A115" t="s">
        <v>1175</v>
      </c>
      <c r="B115" s="167" t="s">
        <v>19</v>
      </c>
      <c r="D115" s="117" t="s">
        <v>788</v>
      </c>
      <c r="E115">
        <v>50</v>
      </c>
      <c r="F115" t="e">
        <f>IF(#REF!="","FALSE","TRUE")</f>
        <v>#REF!</v>
      </c>
      <c r="G115">
        <f>ROUND(MARGIN!$J24,0)</f>
        <v>5</v>
      </c>
      <c r="I115" t="e">
        <f>-#REF!+J115</f>
        <v>#REF!</v>
      </c>
      <c r="J115">
        <v>-1</v>
      </c>
      <c r="K115" s="117" t="s">
        <v>788</v>
      </c>
      <c r="L115">
        <v>50</v>
      </c>
      <c r="M115" t="str">
        <f t="shared" si="244"/>
        <v>TRUE</v>
      </c>
      <c r="N115">
        <f>ROUND(MARGIN!$J24,0)</f>
        <v>5</v>
      </c>
      <c r="P115">
        <f t="shared" si="245"/>
        <v>0</v>
      </c>
      <c r="Q115">
        <v>-1</v>
      </c>
      <c r="S115" t="str">
        <f>FORECAST!B52</f>
        <v>High: Mar or Dec/Jan // Low: Aug</v>
      </c>
      <c r="T115" s="117" t="s">
        <v>788</v>
      </c>
      <c r="U115">
        <v>50</v>
      </c>
      <c r="V115" t="str">
        <f t="shared" si="246"/>
        <v>TRUE</v>
      </c>
      <c r="W115">
        <f>ROUND(MARGIN!$J24,0)</f>
        <v>5</v>
      </c>
      <c r="Z115">
        <f t="shared" si="247"/>
        <v>0</v>
      </c>
      <c r="AA115">
        <v>-1</v>
      </c>
      <c r="AB115">
        <v>-1</v>
      </c>
      <c r="AC115" t="s">
        <v>964</v>
      </c>
      <c r="AD115" s="117" t="s">
        <v>962</v>
      </c>
      <c r="AE115">
        <v>50</v>
      </c>
      <c r="AF115" t="str">
        <f t="shared" si="248"/>
        <v>TRUE</v>
      </c>
      <c r="AG115">
        <f>ROUND(MARGIN!$J24,0)</f>
        <v>5</v>
      </c>
      <c r="AH115">
        <f t="shared" si="249"/>
        <v>6</v>
      </c>
      <c r="AK115">
        <f t="shared" si="250"/>
        <v>0</v>
      </c>
      <c r="AL115">
        <v>-1</v>
      </c>
      <c r="AM115">
        <v>-1</v>
      </c>
      <c r="AN115" t="s">
        <v>964</v>
      </c>
      <c r="AO115" s="117" t="s">
        <v>1108</v>
      </c>
      <c r="AP115">
        <v>50</v>
      </c>
      <c r="AQ115" t="str">
        <f t="shared" si="251"/>
        <v>TRUE</v>
      </c>
      <c r="AR115">
        <f>ROUND(MARGIN!$J24,0)</f>
        <v>5</v>
      </c>
      <c r="AS115">
        <f t="shared" si="252"/>
        <v>6</v>
      </c>
      <c r="AV115">
        <f t="shared" si="253"/>
        <v>0</v>
      </c>
      <c r="AW115">
        <v>-1</v>
      </c>
      <c r="AY115" t="s">
        <v>964</v>
      </c>
      <c r="AZ115" s="117" t="s">
        <v>962</v>
      </c>
      <c r="BA115">
        <v>50</v>
      </c>
      <c r="BB115" t="str">
        <f t="shared" si="254"/>
        <v>TRUE</v>
      </c>
      <c r="BC115">
        <f>ROUND(MARGIN!$J24,0)</f>
        <v>5</v>
      </c>
      <c r="BD115">
        <f t="shared" si="255"/>
        <v>5</v>
      </c>
      <c r="BG115">
        <f t="shared" si="256"/>
        <v>1</v>
      </c>
      <c r="BK115" t="s">
        <v>964</v>
      </c>
      <c r="BL115" s="117" t="s">
        <v>962</v>
      </c>
      <c r="BM115">
        <v>50</v>
      </c>
      <c r="BN115" t="str">
        <f t="shared" si="257"/>
        <v>FALSE</v>
      </c>
      <c r="BO115">
        <f>ROUND(MARGIN!$J24,0)</f>
        <v>5</v>
      </c>
      <c r="BP115">
        <f t="shared" si="258"/>
        <v>5</v>
      </c>
      <c r="BT115">
        <f t="shared" si="259"/>
        <v>-1</v>
      </c>
      <c r="BU115">
        <v>-1</v>
      </c>
      <c r="BV115">
        <v>-1</v>
      </c>
      <c r="BW115">
        <v>1</v>
      </c>
      <c r="BX115">
        <f t="shared" si="260"/>
        <v>0</v>
      </c>
      <c r="BY115">
        <f t="shared" si="261"/>
        <v>0</v>
      </c>
      <c r="BZ115" s="187">
        <v>1.30523646901E-2</v>
      </c>
      <c r="CA115" s="117" t="s">
        <v>962</v>
      </c>
      <c r="CB115">
        <v>50</v>
      </c>
      <c r="CC115" t="str">
        <f t="shared" si="262"/>
        <v>TRUE</v>
      </c>
      <c r="CD115">
        <f>ROUND(MARGIN!$J31,0)</f>
        <v>7</v>
      </c>
      <c r="CE115">
        <f t="shared" si="263"/>
        <v>5</v>
      </c>
      <c r="CF115">
        <f t="shared" si="298"/>
        <v>7</v>
      </c>
      <c r="CG115" s="139">
        <f>CF115*10000*MARGIN!$G31/MARGIN!$D31</f>
        <v>79189.572280000008</v>
      </c>
      <c r="CH115" s="145">
        <f t="shared" si="264"/>
        <v>-1033.6111770515938</v>
      </c>
      <c r="CI115" s="145">
        <f t="shared" si="265"/>
        <v>-1033.6111770515938</v>
      </c>
      <c r="CK115">
        <f t="shared" si="266"/>
        <v>2</v>
      </c>
      <c r="CL115">
        <v>1</v>
      </c>
      <c r="CM115">
        <v>-1</v>
      </c>
      <c r="CN115">
        <v>1</v>
      </c>
      <c r="CO115">
        <f t="shared" si="267"/>
        <v>1</v>
      </c>
      <c r="CP115">
        <f t="shared" si="268"/>
        <v>0</v>
      </c>
      <c r="CQ115">
        <v>3.8563201511900001E-3</v>
      </c>
      <c r="CR115" s="117" t="s">
        <v>1190</v>
      </c>
      <c r="CS115">
        <v>50</v>
      </c>
      <c r="CT115" t="str">
        <f t="shared" si="269"/>
        <v>TRUE</v>
      </c>
      <c r="CU115">
        <f>ROUND(MARGIN!$J31,0)</f>
        <v>7</v>
      </c>
      <c r="CV115">
        <f t="shared" si="299"/>
        <v>5</v>
      </c>
      <c r="CW115">
        <f t="shared" si="300"/>
        <v>7</v>
      </c>
      <c r="CX115" s="139">
        <f>CW115*10000*MARGIN!$G31/MARGIN!$D31</f>
        <v>79189.572280000008</v>
      </c>
      <c r="CY115" s="200">
        <f t="shared" si="270"/>
        <v>305.38034334748107</v>
      </c>
      <c r="CZ115" s="200">
        <f t="shared" si="271"/>
        <v>-305.38034334748107</v>
      </c>
      <c r="DB115">
        <f t="shared" si="272"/>
        <v>-2</v>
      </c>
      <c r="DC115">
        <v>-1</v>
      </c>
      <c r="DD115">
        <v>-1</v>
      </c>
      <c r="DE115">
        <v>-1</v>
      </c>
      <c r="DF115">
        <f t="shared" si="273"/>
        <v>1</v>
      </c>
      <c r="DG115">
        <f t="shared" si="274"/>
        <v>1</v>
      </c>
      <c r="DH115">
        <v>-7.0088405520599998E-3</v>
      </c>
      <c r="DI115" s="117" t="s">
        <v>1190</v>
      </c>
      <c r="DJ115">
        <v>50</v>
      </c>
      <c r="DK115" t="str">
        <f t="shared" si="275"/>
        <v>TRUE</v>
      </c>
      <c r="DL115">
        <f>ROUND(MARGIN!$J31,0)</f>
        <v>7</v>
      </c>
      <c r="DM115">
        <f t="shared" si="301"/>
        <v>9</v>
      </c>
      <c r="DN115">
        <f t="shared" si="302"/>
        <v>7</v>
      </c>
      <c r="DO115" s="139">
        <f>DN115*10000*MARGIN!$G31/MARGIN!$D31</f>
        <v>79189.572280000008</v>
      </c>
      <c r="DP115" s="200">
        <f t="shared" si="276"/>
        <v>555.02708549635054</v>
      </c>
      <c r="DQ115" s="200">
        <f t="shared" si="277"/>
        <v>555.02708549635054</v>
      </c>
      <c r="DS115">
        <f t="shared" si="278"/>
        <v>0</v>
      </c>
      <c r="DT115">
        <v>-1</v>
      </c>
      <c r="DU115">
        <f>DT115</f>
        <v>-1</v>
      </c>
      <c r="DV115">
        <v>1</v>
      </c>
      <c r="DW115">
        <f t="shared" si="279"/>
        <v>0</v>
      </c>
      <c r="DX115">
        <f t="shared" si="303"/>
        <v>0</v>
      </c>
      <c r="DY115">
        <v>6.03351096536E-3</v>
      </c>
      <c r="DZ115" s="117" t="s">
        <v>1190</v>
      </c>
      <c r="EA115">
        <v>50</v>
      </c>
      <c r="EB115" t="str">
        <f t="shared" si="280"/>
        <v>TRUE</v>
      </c>
      <c r="EC115">
        <f>ROUND(MARGIN!$J31,0)</f>
        <v>7</v>
      </c>
      <c r="ED115">
        <f t="shared" si="304"/>
        <v>9</v>
      </c>
      <c r="EE115">
        <f t="shared" si="305"/>
        <v>7</v>
      </c>
      <c r="EF115" s="139">
        <f>EE115*10000*MARGIN!$G31/MARGIN!$D31</f>
        <v>79189.572280000008</v>
      </c>
      <c r="EG115" s="200">
        <f t="shared" si="281"/>
        <v>-477.79115269354833</v>
      </c>
      <c r="EH115" s="200">
        <f t="shared" si="282"/>
        <v>-477.79115269354833</v>
      </c>
      <c r="EJ115">
        <f t="shared" si="283"/>
        <v>0</v>
      </c>
      <c r="EK115">
        <v>-1</v>
      </c>
      <c r="EL115">
        <v>-1</v>
      </c>
      <c r="EM115">
        <v>-1</v>
      </c>
      <c r="EN115">
        <v>-1</v>
      </c>
      <c r="EO115">
        <f t="shared" si="315"/>
        <v>1</v>
      </c>
      <c r="EQ115">
        <f t="shared" si="316"/>
        <v>1</v>
      </c>
      <c r="ER115">
        <v>-3.5016234799799999E-3</v>
      </c>
      <c r="ES115" s="117" t="s">
        <v>1190</v>
      </c>
      <c r="ET115">
        <v>50</v>
      </c>
      <c r="EU115" t="str">
        <f t="shared" si="317"/>
        <v>TRUE</v>
      </c>
      <c r="EV115">
        <f>ROUND(MARGIN!$J31,0)</f>
        <v>7</v>
      </c>
      <c r="EW115">
        <f t="shared" si="318"/>
        <v>9</v>
      </c>
      <c r="EX115">
        <f t="shared" si="319"/>
        <v>7</v>
      </c>
      <c r="EY115" s="139">
        <f>EX115*10000*MARGIN!$G31/MARGIN!$D31</f>
        <v>79189.572280000008</v>
      </c>
      <c r="EZ115" s="200">
        <f t="shared" si="320"/>
        <v>277.29206566522134</v>
      </c>
      <c r="FA115" s="200"/>
      <c r="FB115" s="200">
        <f t="shared" si="321"/>
        <v>277.29206566522134</v>
      </c>
      <c r="FD115">
        <f t="shared" si="288"/>
        <v>-2</v>
      </c>
      <c r="FE115">
        <v>-1</v>
      </c>
      <c r="FF115">
        <v>-1</v>
      </c>
      <c r="FG115">
        <v>-1</v>
      </c>
      <c r="FI115">
        <f t="shared" si="322"/>
        <v>0</v>
      </c>
      <c r="FK115">
        <f t="shared" si="323"/>
        <v>0</v>
      </c>
      <c r="FM115" s="117" t="s">
        <v>1190</v>
      </c>
      <c r="FN115">
        <v>50</v>
      </c>
      <c r="FO115" t="str">
        <f t="shared" si="324"/>
        <v>TRUE</v>
      </c>
      <c r="FP115">
        <f>ROUND(MARGIN!$J31,0)</f>
        <v>7</v>
      </c>
      <c r="FQ115">
        <f t="shared" si="325"/>
        <v>9</v>
      </c>
      <c r="FR115">
        <f t="shared" si="326"/>
        <v>7</v>
      </c>
      <c r="FS115" s="139">
        <f>FR115*10000*MARGIN!$G31/MARGIN!$D31</f>
        <v>79189.572280000008</v>
      </c>
      <c r="FT115" s="200">
        <f t="shared" si="327"/>
        <v>0</v>
      </c>
      <c r="FU115" s="200"/>
      <c r="FV115" s="200">
        <f t="shared" si="328"/>
        <v>0</v>
      </c>
      <c r="FX115">
        <f t="shared" si="293"/>
        <v>0</v>
      </c>
      <c r="FZ115">
        <v>-1</v>
      </c>
      <c r="GA115">
        <v>-1</v>
      </c>
      <c r="GC115">
        <f t="shared" si="329"/>
        <v>1</v>
      </c>
      <c r="GE115">
        <f t="shared" si="330"/>
        <v>0</v>
      </c>
      <c r="GG115" s="117" t="s">
        <v>1190</v>
      </c>
      <c r="GH115">
        <v>50</v>
      </c>
      <c r="GI115" t="str">
        <f t="shared" si="331"/>
        <v>FALSE</v>
      </c>
      <c r="GJ115">
        <f>ROUND(MARGIN!$J31,0)</f>
        <v>7</v>
      </c>
      <c r="GK115">
        <f t="shared" si="332"/>
        <v>5</v>
      </c>
      <c r="GL115">
        <f t="shared" si="333"/>
        <v>7</v>
      </c>
      <c r="GM115" s="139">
        <f>GL115*10000*MARGIN!$G31/MARGIN!$D31</f>
        <v>79189.572280000008</v>
      </c>
      <c r="GN115" s="200">
        <f t="shared" si="334"/>
        <v>0</v>
      </c>
      <c r="GO115" s="200"/>
      <c r="GP115" s="200">
        <f t="shared" si="335"/>
        <v>0</v>
      </c>
    </row>
    <row r="116" spans="1:198" x14ac:dyDescent="0.25">
      <c r="A116" t="s">
        <v>1177</v>
      </c>
      <c r="B116" s="167" t="s">
        <v>10</v>
      </c>
      <c r="D116" s="116" t="s">
        <v>788</v>
      </c>
      <c r="E116">
        <v>50</v>
      </c>
      <c r="F116" t="e">
        <f>IF(#REF!="","FALSE","TRUE")</f>
        <v>#REF!</v>
      </c>
      <c r="G116">
        <f>ROUND(MARGIN!$J27,0)</f>
        <v>7</v>
      </c>
      <c r="I116" t="e">
        <f>-#REF!+J116</f>
        <v>#REF!</v>
      </c>
      <c r="J116">
        <v>1</v>
      </c>
      <c r="K116" s="116" t="s">
        <v>788</v>
      </c>
      <c r="L116">
        <v>50</v>
      </c>
      <c r="M116" t="str">
        <f t="shared" si="244"/>
        <v>TRUE</v>
      </c>
      <c r="N116">
        <f>ROUND(MARGIN!$J27,0)</f>
        <v>7</v>
      </c>
      <c r="O116">
        <v>-9</v>
      </c>
      <c r="P116">
        <f t="shared" si="245"/>
        <v>-2</v>
      </c>
      <c r="Q116">
        <v>-1</v>
      </c>
      <c r="S116" t="str">
        <f>FORECAST!B50</f>
        <v>High: Oct or Dec// Low: June or Sept</v>
      </c>
      <c r="T116" s="117" t="s">
        <v>788</v>
      </c>
      <c r="U116">
        <v>50</v>
      </c>
      <c r="V116" t="str">
        <f t="shared" si="246"/>
        <v>TRUE</v>
      </c>
      <c r="W116">
        <f>ROUND(MARGIN!$J27,0)</f>
        <v>7</v>
      </c>
      <c r="Z116">
        <f t="shared" si="247"/>
        <v>0</v>
      </c>
      <c r="AA116">
        <v>-1</v>
      </c>
      <c r="AB116">
        <v>-1</v>
      </c>
      <c r="AC116" t="s">
        <v>955</v>
      </c>
      <c r="AD116" s="117" t="s">
        <v>32</v>
      </c>
      <c r="AE116">
        <v>50</v>
      </c>
      <c r="AF116" t="str">
        <f t="shared" si="248"/>
        <v>TRUE</v>
      </c>
      <c r="AG116">
        <f>ROUND(MARGIN!$J27,0)</f>
        <v>7</v>
      </c>
      <c r="AH116">
        <f t="shared" si="249"/>
        <v>9</v>
      </c>
      <c r="AK116">
        <f t="shared" si="250"/>
        <v>0</v>
      </c>
      <c r="AL116">
        <v>-1</v>
      </c>
      <c r="AM116">
        <v>-1</v>
      </c>
      <c r="AN116" t="s">
        <v>955</v>
      </c>
      <c r="AO116" s="117" t="s">
        <v>32</v>
      </c>
      <c r="AP116">
        <v>50</v>
      </c>
      <c r="AQ116" t="str">
        <f t="shared" si="251"/>
        <v>TRUE</v>
      </c>
      <c r="AR116">
        <f>ROUND(MARGIN!$J27,0)</f>
        <v>7</v>
      </c>
      <c r="AS116">
        <f t="shared" si="252"/>
        <v>9</v>
      </c>
      <c r="AV116">
        <f t="shared" si="253"/>
        <v>0</v>
      </c>
      <c r="AW116">
        <v>-1</v>
      </c>
      <c r="AY116" t="s">
        <v>955</v>
      </c>
      <c r="AZ116" s="117" t="s">
        <v>32</v>
      </c>
      <c r="BA116">
        <v>50</v>
      </c>
      <c r="BB116" t="str">
        <f t="shared" si="254"/>
        <v>TRUE</v>
      </c>
      <c r="BC116">
        <f>ROUND(MARGIN!$J27,0)</f>
        <v>7</v>
      </c>
      <c r="BD116">
        <f t="shared" si="255"/>
        <v>7</v>
      </c>
      <c r="BG116">
        <f t="shared" si="256"/>
        <v>1</v>
      </c>
      <c r="BK116" t="s">
        <v>955</v>
      </c>
      <c r="BL116" s="117" t="s">
        <v>32</v>
      </c>
      <c r="BM116">
        <v>50</v>
      </c>
      <c r="BN116" t="str">
        <f t="shared" si="257"/>
        <v>FALSE</v>
      </c>
      <c r="BO116">
        <f>ROUND(MARGIN!$J27,0)</f>
        <v>7</v>
      </c>
      <c r="BP116">
        <f t="shared" si="258"/>
        <v>7</v>
      </c>
      <c r="BT116">
        <f t="shared" si="259"/>
        <v>1</v>
      </c>
      <c r="BU116">
        <v>1</v>
      </c>
      <c r="BV116">
        <v>1</v>
      </c>
      <c r="BW116">
        <v>1</v>
      </c>
      <c r="BX116">
        <f t="shared" si="260"/>
        <v>1</v>
      </c>
      <c r="BY116">
        <f t="shared" si="261"/>
        <v>1</v>
      </c>
      <c r="BZ116" s="187">
        <v>1.9354433672100001E-2</v>
      </c>
      <c r="CA116" s="117" t="s">
        <v>32</v>
      </c>
      <c r="CB116">
        <v>50</v>
      </c>
      <c r="CC116" t="str">
        <f t="shared" si="262"/>
        <v>TRUE</v>
      </c>
      <c r="CD116">
        <f>ROUND(MARGIN!$J32,0)</f>
        <v>7</v>
      </c>
      <c r="CE116">
        <f t="shared" si="263"/>
        <v>9</v>
      </c>
      <c r="CF116">
        <f t="shared" si="298"/>
        <v>7</v>
      </c>
      <c r="CG116" s="139">
        <f>CF116*10000*MARGIN!$G32/MARGIN!$D32</f>
        <v>79214.8</v>
      </c>
      <c r="CH116" s="145">
        <f t="shared" si="264"/>
        <v>1533.1575924486672</v>
      </c>
      <c r="CI116" s="145">
        <f t="shared" si="265"/>
        <v>1533.1575924486672</v>
      </c>
      <c r="CK116">
        <f t="shared" si="266"/>
        <v>0</v>
      </c>
      <c r="CL116">
        <v>1</v>
      </c>
      <c r="CM116">
        <v>1</v>
      </c>
      <c r="CN116">
        <v>-1</v>
      </c>
      <c r="CO116">
        <f t="shared" si="267"/>
        <v>0</v>
      </c>
      <c r="CP116">
        <f t="shared" si="268"/>
        <v>0</v>
      </c>
      <c r="CQ116">
        <v>-1.1437922873200001E-3</v>
      </c>
      <c r="CR116" s="117" t="s">
        <v>1190</v>
      </c>
      <c r="CS116">
        <v>50</v>
      </c>
      <c r="CT116" t="str">
        <f t="shared" si="269"/>
        <v>TRUE</v>
      </c>
      <c r="CU116">
        <f>ROUND(MARGIN!$J32,0)</f>
        <v>7</v>
      </c>
      <c r="CV116">
        <f t="shared" si="299"/>
        <v>9</v>
      </c>
      <c r="CW116">
        <f t="shared" si="300"/>
        <v>7</v>
      </c>
      <c r="CX116" s="139">
        <f>CW116*10000*MARGIN!$G32/MARGIN!$D32</f>
        <v>79214.8</v>
      </c>
      <c r="CY116" s="200">
        <f t="shared" si="270"/>
        <v>-90.605277281596344</v>
      </c>
      <c r="CZ116" s="200">
        <f t="shared" si="271"/>
        <v>-90.605277281596344</v>
      </c>
      <c r="DB116">
        <f t="shared" si="272"/>
        <v>-2</v>
      </c>
      <c r="DC116">
        <v>-1</v>
      </c>
      <c r="DD116">
        <v>1</v>
      </c>
      <c r="DE116">
        <v>1</v>
      </c>
      <c r="DF116">
        <f t="shared" si="273"/>
        <v>0</v>
      </c>
      <c r="DG116">
        <f t="shared" si="274"/>
        <v>1</v>
      </c>
      <c r="DH116">
        <v>4.1399843209100003E-4</v>
      </c>
      <c r="DI116" s="117" t="s">
        <v>1190</v>
      </c>
      <c r="DJ116">
        <v>50</v>
      </c>
      <c r="DK116" t="str">
        <f t="shared" si="275"/>
        <v>TRUE</v>
      </c>
      <c r="DL116">
        <f>ROUND(MARGIN!$J32,0)</f>
        <v>7</v>
      </c>
      <c r="DM116">
        <f t="shared" si="301"/>
        <v>5</v>
      </c>
      <c r="DN116">
        <f t="shared" si="302"/>
        <v>7</v>
      </c>
      <c r="DO116" s="139">
        <f>DN116*10000*MARGIN!$G32/MARGIN!$D32</f>
        <v>79214.8</v>
      </c>
      <c r="DP116" s="200">
        <f t="shared" si="276"/>
        <v>-32.794802998402147</v>
      </c>
      <c r="DQ116" s="200">
        <f t="shared" si="277"/>
        <v>32.794802998402147</v>
      </c>
      <c r="DS116">
        <f t="shared" si="278"/>
        <v>0</v>
      </c>
      <c r="DT116">
        <v>-1</v>
      </c>
      <c r="DU116">
        <f t="shared" ref="DU116:DU122" si="336">DT116</f>
        <v>-1</v>
      </c>
      <c r="DV116">
        <v>1</v>
      </c>
      <c r="DW116">
        <f t="shared" si="279"/>
        <v>0</v>
      </c>
      <c r="DX116">
        <f t="shared" si="303"/>
        <v>0</v>
      </c>
      <c r="DY116">
        <v>3.14332505679E-3</v>
      </c>
      <c r="DZ116" s="117" t="s">
        <v>1190</v>
      </c>
      <c r="EA116">
        <v>50</v>
      </c>
      <c r="EB116" t="str">
        <f t="shared" si="280"/>
        <v>TRUE</v>
      </c>
      <c r="EC116">
        <f>ROUND(MARGIN!$J32,0)</f>
        <v>7</v>
      </c>
      <c r="ED116">
        <f t="shared" si="304"/>
        <v>9</v>
      </c>
      <c r="EE116">
        <f t="shared" si="305"/>
        <v>7</v>
      </c>
      <c r="EF116" s="139">
        <f>EE116*10000*MARGIN!$G32/MARGIN!$D32</f>
        <v>79214.8</v>
      </c>
      <c r="EG116" s="200">
        <f t="shared" si="281"/>
        <v>-248.99786570860849</v>
      </c>
      <c r="EH116" s="200">
        <f t="shared" si="282"/>
        <v>-248.99786570860849</v>
      </c>
      <c r="EJ116">
        <f t="shared" si="283"/>
        <v>2</v>
      </c>
      <c r="EK116">
        <v>1</v>
      </c>
      <c r="EL116">
        <v>-1</v>
      </c>
      <c r="EM116">
        <v>-1</v>
      </c>
      <c r="EN116">
        <v>-1</v>
      </c>
      <c r="EO116">
        <f t="shared" si="315"/>
        <v>0</v>
      </c>
      <c r="EQ116">
        <f t="shared" si="316"/>
        <v>1</v>
      </c>
      <c r="ER116">
        <v>-6.7321448947200001E-3</v>
      </c>
      <c r="ES116" s="117" t="s">
        <v>1190</v>
      </c>
      <c r="ET116">
        <v>50</v>
      </c>
      <c r="EU116" t="str">
        <f t="shared" si="317"/>
        <v>TRUE</v>
      </c>
      <c r="EV116">
        <f>ROUND(MARGIN!$J32,0)</f>
        <v>7</v>
      </c>
      <c r="EW116">
        <f t="shared" si="318"/>
        <v>5</v>
      </c>
      <c r="EX116">
        <f t="shared" si="319"/>
        <v>7</v>
      </c>
      <c r="EY116" s="139">
        <f>EX116*10000*MARGIN!$G32/MARGIN!$D32</f>
        <v>79214.8</v>
      </c>
      <c r="EZ116" s="200">
        <f t="shared" si="320"/>
        <v>-533.28551140626587</v>
      </c>
      <c r="FA116" s="200"/>
      <c r="FB116" s="200">
        <f t="shared" si="321"/>
        <v>533.28551140626587</v>
      </c>
      <c r="FD116">
        <f t="shared" si="288"/>
        <v>1</v>
      </c>
      <c r="FE116">
        <v>1</v>
      </c>
      <c r="FF116">
        <v>-1</v>
      </c>
      <c r="FG116">
        <v>-1</v>
      </c>
      <c r="FI116">
        <f t="shared" si="322"/>
        <v>0</v>
      </c>
      <c r="FK116">
        <f t="shared" si="323"/>
        <v>0</v>
      </c>
      <c r="FM116" s="117" t="s">
        <v>1190</v>
      </c>
      <c r="FN116">
        <v>50</v>
      </c>
      <c r="FO116" t="str">
        <f t="shared" si="324"/>
        <v>TRUE</v>
      </c>
      <c r="FP116">
        <f>ROUND(MARGIN!$J32,0)</f>
        <v>7</v>
      </c>
      <c r="FQ116">
        <f t="shared" si="325"/>
        <v>5</v>
      </c>
      <c r="FR116">
        <f t="shared" si="326"/>
        <v>7</v>
      </c>
      <c r="FS116" s="139">
        <f>FR116*10000*MARGIN!$G32/MARGIN!$D32</f>
        <v>79214.8</v>
      </c>
      <c r="FT116" s="200">
        <f t="shared" si="327"/>
        <v>0</v>
      </c>
      <c r="FU116" s="200"/>
      <c r="FV116" s="200">
        <f t="shared" si="328"/>
        <v>0</v>
      </c>
      <c r="FX116">
        <f t="shared" si="293"/>
        <v>0</v>
      </c>
      <c r="FZ116">
        <v>-1</v>
      </c>
      <c r="GA116">
        <v>-1</v>
      </c>
      <c r="GC116">
        <f t="shared" si="329"/>
        <v>1</v>
      </c>
      <c r="GE116">
        <f t="shared" si="330"/>
        <v>0</v>
      </c>
      <c r="GG116" s="117" t="s">
        <v>1190</v>
      </c>
      <c r="GH116">
        <v>50</v>
      </c>
      <c r="GI116" t="str">
        <f t="shared" si="331"/>
        <v>FALSE</v>
      </c>
      <c r="GJ116">
        <f>ROUND(MARGIN!$J32,0)</f>
        <v>7</v>
      </c>
      <c r="GK116">
        <f t="shared" si="332"/>
        <v>5</v>
      </c>
      <c r="GL116">
        <f t="shared" si="333"/>
        <v>7</v>
      </c>
      <c r="GM116" s="139">
        <f>GL116*10000*MARGIN!$G32/MARGIN!$D32</f>
        <v>79214.8</v>
      </c>
      <c r="GN116" s="200">
        <f t="shared" si="334"/>
        <v>0</v>
      </c>
      <c r="GO116" s="200"/>
      <c r="GP116" s="200">
        <f t="shared" si="335"/>
        <v>0</v>
      </c>
    </row>
    <row r="117" spans="1:198"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4"/>
        <v>TRUE</v>
      </c>
      <c r="N117">
        <f>ROUND(MARGIN!$J19,0)</f>
        <v>10</v>
      </c>
      <c r="P117">
        <f t="shared" si="245"/>
        <v>-2</v>
      </c>
      <c r="Q117">
        <v>-1</v>
      </c>
      <c r="T117" s="117" t="s">
        <v>788</v>
      </c>
      <c r="U117">
        <v>50</v>
      </c>
      <c r="V117" t="str">
        <f t="shared" si="246"/>
        <v>TRUE</v>
      </c>
      <c r="W117">
        <f>ROUND(MARGIN!$J19,0)</f>
        <v>10</v>
      </c>
      <c r="Z117">
        <f t="shared" si="247"/>
        <v>2</v>
      </c>
      <c r="AA117">
        <v>1</v>
      </c>
      <c r="AD117" s="117" t="s">
        <v>962</v>
      </c>
      <c r="AE117">
        <v>50</v>
      </c>
      <c r="AF117" t="str">
        <f t="shared" si="248"/>
        <v>TRUE</v>
      </c>
      <c r="AG117">
        <f>ROUND(MARGIN!$J19,0)</f>
        <v>10</v>
      </c>
      <c r="AH117">
        <f t="shared" si="249"/>
        <v>10</v>
      </c>
      <c r="AK117">
        <f t="shared" si="250"/>
        <v>0</v>
      </c>
      <c r="AL117">
        <v>1</v>
      </c>
      <c r="AO117" s="117" t="s">
        <v>962</v>
      </c>
      <c r="AP117">
        <v>50</v>
      </c>
      <c r="AQ117" t="str">
        <f t="shared" si="251"/>
        <v>TRUE</v>
      </c>
      <c r="AR117">
        <f>ROUND(MARGIN!$J19,0)</f>
        <v>10</v>
      </c>
      <c r="AS117">
        <f t="shared" si="252"/>
        <v>10</v>
      </c>
      <c r="AV117">
        <f t="shared" si="253"/>
        <v>-2</v>
      </c>
      <c r="AW117">
        <v>-1</v>
      </c>
      <c r="AZ117" s="117" t="s">
        <v>962</v>
      </c>
      <c r="BA117">
        <v>50</v>
      </c>
      <c r="BB117" t="str">
        <f t="shared" si="254"/>
        <v>TRUE</v>
      </c>
      <c r="BC117">
        <f>ROUND(MARGIN!$J19,0)</f>
        <v>10</v>
      </c>
      <c r="BD117">
        <f t="shared" si="255"/>
        <v>10</v>
      </c>
      <c r="BG117">
        <f t="shared" si="256"/>
        <v>1</v>
      </c>
      <c r="BL117" s="117" t="s">
        <v>962</v>
      </c>
      <c r="BM117">
        <v>50</v>
      </c>
      <c r="BN117" t="str">
        <f t="shared" si="257"/>
        <v>FALSE</v>
      </c>
      <c r="BO117">
        <f>ROUND(MARGIN!$J19,0)</f>
        <v>10</v>
      </c>
      <c r="BP117">
        <f t="shared" si="258"/>
        <v>10</v>
      </c>
      <c r="BT117">
        <f t="shared" si="259"/>
        <v>-1</v>
      </c>
      <c r="BU117">
        <v>-1</v>
      </c>
      <c r="BV117">
        <v>-1</v>
      </c>
      <c r="BW117">
        <v>-1</v>
      </c>
      <c r="BX117">
        <f t="shared" si="260"/>
        <v>1</v>
      </c>
      <c r="BY117">
        <f t="shared" si="261"/>
        <v>1</v>
      </c>
      <c r="BZ117" s="187">
        <v>-1.0059926355599999E-2</v>
      </c>
      <c r="CA117" s="117" t="s">
        <v>962</v>
      </c>
      <c r="CB117">
        <v>50</v>
      </c>
      <c r="CC117" t="str">
        <f t="shared" si="262"/>
        <v>TRUE</v>
      </c>
      <c r="CD117">
        <f>ROUND(MARGIN!$J33,0)</f>
        <v>10</v>
      </c>
      <c r="CE117">
        <f t="shared" si="263"/>
        <v>13</v>
      </c>
      <c r="CF117">
        <f t="shared" si="298"/>
        <v>10</v>
      </c>
      <c r="CG117" s="139">
        <f>CF117*10000*MARGIN!$G33/MARGIN!$D33</f>
        <v>78571.161748225626</v>
      </c>
      <c r="CH117" s="145">
        <f t="shared" si="264"/>
        <v>790.42010086108553</v>
      </c>
      <c r="CI117" s="145">
        <f t="shared" si="265"/>
        <v>790.42010086108553</v>
      </c>
      <c r="CK117">
        <f t="shared" si="266"/>
        <v>0</v>
      </c>
      <c r="CL117">
        <v>-1</v>
      </c>
      <c r="CM117">
        <v>-1</v>
      </c>
      <c r="CN117">
        <v>1</v>
      </c>
      <c r="CO117">
        <f t="shared" si="267"/>
        <v>0</v>
      </c>
      <c r="CP117">
        <f t="shared" si="268"/>
        <v>0</v>
      </c>
      <c r="CQ117">
        <v>1.9655750856999998E-2</v>
      </c>
      <c r="CR117" s="117" t="s">
        <v>1190</v>
      </c>
      <c r="CS117">
        <v>50</v>
      </c>
      <c r="CT117" t="str">
        <f t="shared" si="269"/>
        <v>TRUE</v>
      </c>
      <c r="CU117">
        <f>ROUND(MARGIN!$J33,0)</f>
        <v>10</v>
      </c>
      <c r="CV117">
        <f t="shared" si="299"/>
        <v>13</v>
      </c>
      <c r="CW117">
        <f t="shared" si="300"/>
        <v>10</v>
      </c>
      <c r="CX117" s="139">
        <f>CW117*10000*MARGIN!$G33/MARGIN!$D33</f>
        <v>78571.161748225626</v>
      </c>
      <c r="CY117" s="200">
        <f t="shared" si="270"/>
        <v>-1544.3751798681712</v>
      </c>
      <c r="CZ117" s="200">
        <f t="shared" si="271"/>
        <v>-1544.3751798681712</v>
      </c>
      <c r="DB117">
        <f t="shared" si="272"/>
        <v>2</v>
      </c>
      <c r="DC117">
        <v>1</v>
      </c>
      <c r="DD117">
        <v>1</v>
      </c>
      <c r="DE117">
        <v>1</v>
      </c>
      <c r="DF117">
        <f t="shared" si="273"/>
        <v>1</v>
      </c>
      <c r="DG117">
        <f t="shared" si="274"/>
        <v>1</v>
      </c>
      <c r="DH117">
        <v>4.5778047995399997E-3</v>
      </c>
      <c r="DI117" s="117" t="s">
        <v>1190</v>
      </c>
      <c r="DJ117">
        <v>50</v>
      </c>
      <c r="DK117" t="str">
        <f t="shared" si="275"/>
        <v>TRUE</v>
      </c>
      <c r="DL117">
        <f>ROUND(MARGIN!$J33,0)</f>
        <v>10</v>
      </c>
      <c r="DM117">
        <f t="shared" si="301"/>
        <v>13</v>
      </c>
      <c r="DN117">
        <f t="shared" si="302"/>
        <v>10</v>
      </c>
      <c r="DO117" s="139">
        <f>DN117*10000*MARGIN!$G33/MARGIN!$D33</f>
        <v>78571.161748225626</v>
      </c>
      <c r="DP117" s="200">
        <f t="shared" si="276"/>
        <v>359.68344135646089</v>
      </c>
      <c r="DQ117" s="200">
        <f t="shared" si="277"/>
        <v>359.68344135646089</v>
      </c>
      <c r="DS117">
        <f t="shared" si="278"/>
        <v>0</v>
      </c>
      <c r="DT117">
        <v>1</v>
      </c>
      <c r="DU117">
        <f t="shared" si="336"/>
        <v>1</v>
      </c>
      <c r="DV117">
        <v>-1</v>
      </c>
      <c r="DW117">
        <f t="shared" si="279"/>
        <v>0</v>
      </c>
      <c r="DX117">
        <f t="shared" si="303"/>
        <v>0</v>
      </c>
      <c r="DY117">
        <v>-3.5601124995700002E-5</v>
      </c>
      <c r="DZ117" s="117" t="s">
        <v>1190</v>
      </c>
      <c r="EA117">
        <v>50</v>
      </c>
      <c r="EB117" t="str">
        <f t="shared" si="280"/>
        <v>TRUE</v>
      </c>
      <c r="EC117">
        <f>ROUND(MARGIN!$J33,0)</f>
        <v>10</v>
      </c>
      <c r="ED117">
        <f t="shared" si="304"/>
        <v>13</v>
      </c>
      <c r="EE117">
        <f t="shared" si="305"/>
        <v>10</v>
      </c>
      <c r="EF117" s="139">
        <f>EE117*10000*MARGIN!$G33/MARGIN!$D33</f>
        <v>78571.161748225626</v>
      </c>
      <c r="EG117" s="200">
        <f t="shared" si="281"/>
        <v>-2.7972217504559431</v>
      </c>
      <c r="EH117" s="200">
        <f t="shared" si="282"/>
        <v>-2.7972217504559431</v>
      </c>
      <c r="EJ117">
        <f t="shared" si="283"/>
        <v>0</v>
      </c>
      <c r="EK117">
        <v>1</v>
      </c>
      <c r="EL117">
        <v>1</v>
      </c>
      <c r="EM117">
        <v>1</v>
      </c>
      <c r="EN117">
        <v>-1</v>
      </c>
      <c r="EO117">
        <f t="shared" si="315"/>
        <v>0</v>
      </c>
      <c r="EQ117">
        <f t="shared" si="316"/>
        <v>0</v>
      </c>
      <c r="ER117">
        <v>-1.54277034083E-3</v>
      </c>
      <c r="ES117" s="117" t="s">
        <v>1190</v>
      </c>
      <c r="ET117">
        <v>50</v>
      </c>
      <c r="EU117" t="str">
        <f t="shared" si="317"/>
        <v>TRUE</v>
      </c>
      <c r="EV117">
        <f>ROUND(MARGIN!$J33,0)</f>
        <v>10</v>
      </c>
      <c r="EW117">
        <f t="shared" si="318"/>
        <v>13</v>
      </c>
      <c r="EX117">
        <f t="shared" si="319"/>
        <v>10</v>
      </c>
      <c r="EY117" s="139">
        <f>EX117*10000*MARGIN!$G33/MARGIN!$D33</f>
        <v>78571.161748225626</v>
      </c>
      <c r="EZ117" s="200">
        <f t="shared" si="320"/>
        <v>-121.21725798971912</v>
      </c>
      <c r="FA117" s="200"/>
      <c r="FB117" s="200">
        <f t="shared" si="321"/>
        <v>-121.21725798971912</v>
      </c>
      <c r="FD117">
        <f t="shared" si="288"/>
        <v>1</v>
      </c>
      <c r="FE117">
        <v>1</v>
      </c>
      <c r="FF117">
        <v>1</v>
      </c>
      <c r="FG117">
        <v>1</v>
      </c>
      <c r="FI117">
        <f t="shared" si="322"/>
        <v>0</v>
      </c>
      <c r="FK117">
        <f t="shared" si="323"/>
        <v>0</v>
      </c>
      <c r="FM117" s="117" t="s">
        <v>1190</v>
      </c>
      <c r="FN117">
        <v>50</v>
      </c>
      <c r="FO117" t="str">
        <f t="shared" si="324"/>
        <v>TRUE</v>
      </c>
      <c r="FP117">
        <f>ROUND(MARGIN!$J33,0)</f>
        <v>10</v>
      </c>
      <c r="FQ117">
        <f t="shared" si="325"/>
        <v>13</v>
      </c>
      <c r="FR117">
        <f t="shared" si="326"/>
        <v>10</v>
      </c>
      <c r="FS117" s="139">
        <f>FR117*10000*MARGIN!$G33/MARGIN!$D33</f>
        <v>78571.161748225626</v>
      </c>
      <c r="FT117" s="200">
        <f t="shared" si="327"/>
        <v>0</v>
      </c>
      <c r="FU117" s="200"/>
      <c r="FV117" s="200">
        <f t="shared" si="328"/>
        <v>0</v>
      </c>
      <c r="FX117">
        <f t="shared" si="293"/>
        <v>0</v>
      </c>
      <c r="FZ117">
        <v>1</v>
      </c>
      <c r="GA117">
        <v>1</v>
      </c>
      <c r="GC117">
        <f t="shared" si="329"/>
        <v>1</v>
      </c>
      <c r="GE117">
        <f t="shared" si="330"/>
        <v>0</v>
      </c>
      <c r="GG117" s="117" t="s">
        <v>1190</v>
      </c>
      <c r="GH117">
        <v>50</v>
      </c>
      <c r="GI117" t="str">
        <f t="shared" si="331"/>
        <v>FALSE</v>
      </c>
      <c r="GJ117">
        <f>ROUND(MARGIN!$J33,0)</f>
        <v>10</v>
      </c>
      <c r="GK117">
        <f t="shared" si="332"/>
        <v>8</v>
      </c>
      <c r="GL117">
        <f t="shared" si="333"/>
        <v>10</v>
      </c>
      <c r="GM117" s="139">
        <f>GL117*10000*MARGIN!$G33/MARGIN!$D33</f>
        <v>78571.161748225626</v>
      </c>
      <c r="GN117" s="200">
        <f t="shared" si="334"/>
        <v>0</v>
      </c>
      <c r="GO117" s="200"/>
      <c r="GP117" s="200">
        <f t="shared" si="335"/>
        <v>0</v>
      </c>
    </row>
    <row r="118" spans="1:198"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4"/>
        <v>TRUE</v>
      </c>
      <c r="N118">
        <f>ROUND(MARGIN!$J36,0)</f>
        <v>11</v>
      </c>
      <c r="P118">
        <f t="shared" si="245"/>
        <v>0</v>
      </c>
      <c r="Q118">
        <v>-1</v>
      </c>
      <c r="T118" s="117" t="s">
        <v>788</v>
      </c>
      <c r="U118">
        <v>50</v>
      </c>
      <c r="V118" t="str">
        <f t="shared" si="246"/>
        <v>TRUE</v>
      </c>
      <c r="W118">
        <f>ROUND(MARGIN!$J36,0)</f>
        <v>11</v>
      </c>
      <c r="Z118">
        <f t="shared" si="247"/>
        <v>2</v>
      </c>
      <c r="AA118">
        <v>1</v>
      </c>
      <c r="AD118" s="117" t="s">
        <v>962</v>
      </c>
      <c r="AE118">
        <v>50</v>
      </c>
      <c r="AF118" t="str">
        <f t="shared" si="248"/>
        <v>TRUE</v>
      </c>
      <c r="AG118">
        <f>ROUND(MARGIN!$J36,0)</f>
        <v>11</v>
      </c>
      <c r="AH118">
        <f t="shared" si="249"/>
        <v>11</v>
      </c>
      <c r="AK118">
        <f t="shared" si="250"/>
        <v>-2</v>
      </c>
      <c r="AL118">
        <v>-1</v>
      </c>
      <c r="AO118" s="117" t="s">
        <v>962</v>
      </c>
      <c r="AP118">
        <v>50</v>
      </c>
      <c r="AQ118" t="str">
        <f t="shared" si="251"/>
        <v>TRUE</v>
      </c>
      <c r="AR118">
        <f>ROUND(MARGIN!$J36,0)</f>
        <v>11</v>
      </c>
      <c r="AS118">
        <f t="shared" si="252"/>
        <v>11</v>
      </c>
      <c r="AV118">
        <f t="shared" si="253"/>
        <v>0</v>
      </c>
      <c r="AW118">
        <v>-1</v>
      </c>
      <c r="AZ118" s="117" t="s">
        <v>962</v>
      </c>
      <c r="BA118">
        <v>50</v>
      </c>
      <c r="BB118" t="str">
        <f t="shared" si="254"/>
        <v>TRUE</v>
      </c>
      <c r="BC118">
        <f>ROUND(MARGIN!$J36,0)</f>
        <v>11</v>
      </c>
      <c r="BD118">
        <f t="shared" si="255"/>
        <v>11</v>
      </c>
      <c r="BG118">
        <f t="shared" si="256"/>
        <v>1</v>
      </c>
      <c r="BL118" s="117" t="s">
        <v>962</v>
      </c>
      <c r="BM118">
        <v>50</v>
      </c>
      <c r="BN118" t="str">
        <f t="shared" si="257"/>
        <v>FALSE</v>
      </c>
      <c r="BO118">
        <f>ROUND(MARGIN!$J36,0)</f>
        <v>11</v>
      </c>
      <c r="BP118">
        <f t="shared" si="258"/>
        <v>11</v>
      </c>
      <c r="BT118">
        <f t="shared" si="259"/>
        <v>-1</v>
      </c>
      <c r="BU118">
        <v>-1</v>
      </c>
      <c r="BV118">
        <v>1</v>
      </c>
      <c r="BW118">
        <v>-1</v>
      </c>
      <c r="BX118">
        <f t="shared" si="260"/>
        <v>1</v>
      </c>
      <c r="BY118">
        <f t="shared" si="261"/>
        <v>0</v>
      </c>
      <c r="BZ118" s="187">
        <v>-1.6326420466E-3</v>
      </c>
      <c r="CA118" s="117" t="s">
        <v>962</v>
      </c>
      <c r="CB118">
        <v>50</v>
      </c>
      <c r="CC118" t="str">
        <f t="shared" si="262"/>
        <v>TRUE</v>
      </c>
      <c r="CD118">
        <f>ROUND(MARGIN!$J34,0)</f>
        <v>11</v>
      </c>
      <c r="CE118">
        <f t="shared" si="263"/>
        <v>14</v>
      </c>
      <c r="CF118">
        <f t="shared" si="298"/>
        <v>11</v>
      </c>
      <c r="CG118" s="139">
        <f>CF118*10000*MARGIN!$G34/MARGIN!$D34</f>
        <v>78112.532685842365</v>
      </c>
      <c r="CH118" s="145">
        <f t="shared" si="264"/>
        <v>127.52980522932307</v>
      </c>
      <c r="CI118" s="145">
        <f t="shared" si="265"/>
        <v>-127.52980522932307</v>
      </c>
      <c r="CK118">
        <f t="shared" si="266"/>
        <v>0</v>
      </c>
      <c r="CL118">
        <v>-1</v>
      </c>
      <c r="CM118">
        <v>1</v>
      </c>
      <c r="CN118">
        <v>1</v>
      </c>
      <c r="CO118">
        <f t="shared" si="267"/>
        <v>0</v>
      </c>
      <c r="CP118">
        <f t="shared" si="268"/>
        <v>1</v>
      </c>
      <c r="CQ118">
        <v>5.7168342523499999E-3</v>
      </c>
      <c r="CR118" s="117" t="s">
        <v>1190</v>
      </c>
      <c r="CS118">
        <v>50</v>
      </c>
      <c r="CT118" t="str">
        <f t="shared" si="269"/>
        <v>TRUE</v>
      </c>
      <c r="CU118">
        <f>ROUND(MARGIN!$J34,0)</f>
        <v>11</v>
      </c>
      <c r="CV118">
        <f t="shared" si="299"/>
        <v>8</v>
      </c>
      <c r="CW118">
        <f t="shared" si="300"/>
        <v>11</v>
      </c>
      <c r="CX118" s="139">
        <f>CW118*10000*MARGIN!$G34/MARGIN!$D34</f>
        <v>78112.532685842365</v>
      </c>
      <c r="CY118" s="200">
        <f t="shared" si="270"/>
        <v>-446.55640239623256</v>
      </c>
      <c r="CZ118" s="200">
        <f t="shared" si="271"/>
        <v>446.55640239623256</v>
      </c>
      <c r="DB118">
        <f t="shared" si="272"/>
        <v>2</v>
      </c>
      <c r="DC118">
        <v>1</v>
      </c>
      <c r="DD118">
        <v>1</v>
      </c>
      <c r="DE118">
        <v>1</v>
      </c>
      <c r="DF118">
        <f t="shared" si="273"/>
        <v>1</v>
      </c>
      <c r="DG118">
        <f t="shared" si="274"/>
        <v>1</v>
      </c>
      <c r="DH118">
        <v>6.5040650406499997E-3</v>
      </c>
      <c r="DI118" s="117" t="s">
        <v>1190</v>
      </c>
      <c r="DJ118">
        <v>50</v>
      </c>
      <c r="DK118" t="str">
        <f t="shared" si="275"/>
        <v>TRUE</v>
      </c>
      <c r="DL118">
        <f>ROUND(MARGIN!$J34,0)</f>
        <v>11</v>
      </c>
      <c r="DM118">
        <f t="shared" si="301"/>
        <v>14</v>
      </c>
      <c r="DN118">
        <f t="shared" si="302"/>
        <v>11</v>
      </c>
      <c r="DO118" s="139">
        <f>DN118*10000*MARGIN!$G34/MARGIN!$D34</f>
        <v>78112.532685842365</v>
      </c>
      <c r="DP118" s="200">
        <f t="shared" si="276"/>
        <v>508.04899307861774</v>
      </c>
      <c r="DQ118" s="200">
        <f t="shared" si="277"/>
        <v>508.04899307861774</v>
      </c>
      <c r="DS118">
        <f t="shared" si="278"/>
        <v>-2</v>
      </c>
      <c r="DT118">
        <v>-1</v>
      </c>
      <c r="DU118">
        <v>1</v>
      </c>
      <c r="DV118">
        <v>-1</v>
      </c>
      <c r="DW118">
        <f t="shared" si="279"/>
        <v>1</v>
      </c>
      <c r="DX118">
        <f t="shared" si="303"/>
        <v>0</v>
      </c>
      <c r="DY118">
        <v>-2.9906941347700002E-3</v>
      </c>
      <c r="DZ118" s="117" t="s">
        <v>1190</v>
      </c>
      <c r="EA118">
        <v>50</v>
      </c>
      <c r="EB118" t="str">
        <f t="shared" si="280"/>
        <v>TRUE</v>
      </c>
      <c r="EC118">
        <f>ROUND(MARGIN!$J34,0)</f>
        <v>11</v>
      </c>
      <c r="ED118">
        <f t="shared" si="304"/>
        <v>8</v>
      </c>
      <c r="EE118">
        <f t="shared" si="305"/>
        <v>11</v>
      </c>
      <c r="EF118" s="139">
        <f>EE118*10000*MARGIN!$G34/MARGIN!$D34</f>
        <v>78112.532685842365</v>
      </c>
      <c r="EG118" s="200">
        <f t="shared" si="281"/>
        <v>233.61069335557869</v>
      </c>
      <c r="EH118" s="200">
        <f t="shared" si="282"/>
        <v>-233.61069335557869</v>
      </c>
      <c r="EJ118">
        <f t="shared" si="283"/>
        <v>0</v>
      </c>
      <c r="EK118">
        <v>1</v>
      </c>
      <c r="EL118">
        <v>1</v>
      </c>
      <c r="EM118">
        <v>1</v>
      </c>
      <c r="EN118">
        <v>1</v>
      </c>
      <c r="EO118">
        <f t="shared" si="315"/>
        <v>1</v>
      </c>
      <c r="EQ118">
        <f t="shared" si="316"/>
        <v>1</v>
      </c>
      <c r="ER118">
        <v>1.8265818547E-2</v>
      </c>
      <c r="ES118" s="117" t="s">
        <v>1190</v>
      </c>
      <c r="ET118">
        <v>50</v>
      </c>
      <c r="EU118" t="str">
        <f t="shared" si="317"/>
        <v>TRUE</v>
      </c>
      <c r="EV118">
        <f>ROUND(MARGIN!$J34,0)</f>
        <v>11</v>
      </c>
      <c r="EW118">
        <f t="shared" si="318"/>
        <v>14</v>
      </c>
      <c r="EX118">
        <f t="shared" si="319"/>
        <v>11</v>
      </c>
      <c r="EY118" s="139">
        <f>EX118*10000*MARGIN!$G34/MARGIN!$D34</f>
        <v>78112.532685842365</v>
      </c>
      <c r="EZ118" s="200">
        <f t="shared" si="320"/>
        <v>1426.7893482862032</v>
      </c>
      <c r="FA118" s="200"/>
      <c r="FB118" s="200">
        <f t="shared" si="321"/>
        <v>1426.7893482862032</v>
      </c>
      <c r="FD118">
        <f t="shared" si="288"/>
        <v>0</v>
      </c>
      <c r="FE118">
        <v>1</v>
      </c>
      <c r="FF118">
        <v>1</v>
      </c>
      <c r="FG118">
        <v>1</v>
      </c>
      <c r="FI118">
        <f t="shared" si="322"/>
        <v>0</v>
      </c>
      <c r="FK118">
        <f t="shared" si="323"/>
        <v>0</v>
      </c>
      <c r="FM118" s="117" t="s">
        <v>1190</v>
      </c>
      <c r="FN118">
        <v>50</v>
      </c>
      <c r="FO118" t="str">
        <f t="shared" si="324"/>
        <v>TRUE</v>
      </c>
      <c r="FP118">
        <f>ROUND(MARGIN!$J34,0)</f>
        <v>11</v>
      </c>
      <c r="FQ118">
        <f t="shared" si="325"/>
        <v>14</v>
      </c>
      <c r="FR118">
        <f t="shared" si="326"/>
        <v>11</v>
      </c>
      <c r="FS118" s="139">
        <f>FR118*10000*MARGIN!$G34/MARGIN!$D34</f>
        <v>78112.532685842365</v>
      </c>
      <c r="FT118" s="200">
        <f t="shared" si="327"/>
        <v>0</v>
      </c>
      <c r="FU118" s="200"/>
      <c r="FV118" s="200">
        <f t="shared" si="328"/>
        <v>0</v>
      </c>
      <c r="FX118">
        <f t="shared" si="293"/>
        <v>0</v>
      </c>
      <c r="FZ118">
        <v>1</v>
      </c>
      <c r="GA118">
        <v>1</v>
      </c>
      <c r="GC118">
        <f t="shared" si="329"/>
        <v>1</v>
      </c>
      <c r="GE118">
        <f t="shared" si="330"/>
        <v>0</v>
      </c>
      <c r="GG118" s="117" t="s">
        <v>1190</v>
      </c>
      <c r="GH118">
        <v>50</v>
      </c>
      <c r="GI118" t="str">
        <f t="shared" si="331"/>
        <v>FALSE</v>
      </c>
      <c r="GJ118">
        <f>ROUND(MARGIN!$J34,0)</f>
        <v>11</v>
      </c>
      <c r="GK118">
        <f t="shared" si="332"/>
        <v>8</v>
      </c>
      <c r="GL118">
        <f t="shared" si="333"/>
        <v>11</v>
      </c>
      <c r="GM118" s="139">
        <f>GL118*10000*MARGIN!$G34/MARGIN!$D34</f>
        <v>78112.532685842365</v>
      </c>
      <c r="GN118" s="200">
        <f t="shared" si="334"/>
        <v>0</v>
      </c>
      <c r="GO118" s="200"/>
      <c r="GP118" s="200">
        <f t="shared" si="335"/>
        <v>0</v>
      </c>
    </row>
    <row r="119" spans="1:198"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4"/>
        <v>TRUE</v>
      </c>
      <c r="N119">
        <f>ROUND(MARGIN!$J20,0)</f>
        <v>11</v>
      </c>
      <c r="P119">
        <f t="shared" si="245"/>
        <v>-2</v>
      </c>
      <c r="Q119">
        <v>-1</v>
      </c>
      <c r="T119" s="117" t="s">
        <v>788</v>
      </c>
      <c r="U119">
        <v>50</v>
      </c>
      <c r="V119" t="str">
        <f t="shared" si="246"/>
        <v>TRUE</v>
      </c>
      <c r="W119">
        <f>ROUND(MARGIN!$J20,0)</f>
        <v>11</v>
      </c>
      <c r="Z119">
        <f t="shared" si="247"/>
        <v>0</v>
      </c>
      <c r="AA119">
        <v>-1</v>
      </c>
      <c r="AD119" s="117" t="s">
        <v>962</v>
      </c>
      <c r="AE119">
        <v>50</v>
      </c>
      <c r="AF119" t="str">
        <f t="shared" si="248"/>
        <v>TRUE</v>
      </c>
      <c r="AG119">
        <f>ROUND(MARGIN!$J20,0)</f>
        <v>11</v>
      </c>
      <c r="AH119">
        <f t="shared" si="249"/>
        <v>11</v>
      </c>
      <c r="AK119">
        <f t="shared" si="250"/>
        <v>2</v>
      </c>
      <c r="AL119">
        <v>1</v>
      </c>
      <c r="AO119" s="117" t="s">
        <v>962</v>
      </c>
      <c r="AP119">
        <v>50</v>
      </c>
      <c r="AQ119" t="str">
        <f t="shared" si="251"/>
        <v>TRUE</v>
      </c>
      <c r="AR119">
        <f>ROUND(MARGIN!$J20,0)</f>
        <v>11</v>
      </c>
      <c r="AS119">
        <f t="shared" si="252"/>
        <v>11</v>
      </c>
      <c r="AV119">
        <f t="shared" si="253"/>
        <v>0</v>
      </c>
      <c r="AW119">
        <v>1</v>
      </c>
      <c r="AZ119" s="117" t="s">
        <v>962</v>
      </c>
      <c r="BA119">
        <v>50</v>
      </c>
      <c r="BB119" t="str">
        <f t="shared" si="254"/>
        <v>TRUE</v>
      </c>
      <c r="BC119">
        <f>ROUND(MARGIN!$J20,0)</f>
        <v>11</v>
      </c>
      <c r="BD119">
        <f t="shared" si="255"/>
        <v>11</v>
      </c>
      <c r="BG119">
        <f t="shared" si="256"/>
        <v>-1</v>
      </c>
      <c r="BL119" s="117" t="s">
        <v>962</v>
      </c>
      <c r="BM119">
        <v>50</v>
      </c>
      <c r="BN119" t="str">
        <f t="shared" si="257"/>
        <v>FALSE</v>
      </c>
      <c r="BO119">
        <f>ROUND(MARGIN!$J20,0)</f>
        <v>11</v>
      </c>
      <c r="BP119">
        <f t="shared" si="258"/>
        <v>11</v>
      </c>
      <c r="BT119">
        <f t="shared" si="259"/>
        <v>-1</v>
      </c>
      <c r="BU119">
        <v>-1</v>
      </c>
      <c r="BV119">
        <v>-1</v>
      </c>
      <c r="BW119">
        <v>-1</v>
      </c>
      <c r="BX119">
        <f t="shared" si="260"/>
        <v>1</v>
      </c>
      <c r="BY119">
        <f t="shared" si="261"/>
        <v>1</v>
      </c>
      <c r="BZ119" s="187">
        <v>-6.7889156845799999E-3</v>
      </c>
      <c r="CA119" s="117" t="s">
        <v>962</v>
      </c>
      <c r="CB119">
        <v>50</v>
      </c>
      <c r="CC119" t="str">
        <f t="shared" si="262"/>
        <v>TRUE</v>
      </c>
      <c r="CD119">
        <f>ROUND(MARGIN!$J35,0)</f>
        <v>7</v>
      </c>
      <c r="CE119">
        <f t="shared" si="263"/>
        <v>9</v>
      </c>
      <c r="CF119">
        <f t="shared" si="298"/>
        <v>7</v>
      </c>
      <c r="CG119" s="139">
        <f>CF119*10000*MARGIN!$G35/MARGIN!$D35</f>
        <v>72549.495704146437</v>
      </c>
      <c r="CH119" s="145">
        <f t="shared" si="264"/>
        <v>492.53240929424908</v>
      </c>
      <c r="CI119" s="145">
        <f t="shared" si="265"/>
        <v>492.53240929424908</v>
      </c>
      <c r="CK119">
        <f t="shared" si="266"/>
        <v>0</v>
      </c>
      <c r="CL119">
        <v>-1</v>
      </c>
      <c r="CM119">
        <v>-1</v>
      </c>
      <c r="CN119">
        <v>1</v>
      </c>
      <c r="CO119">
        <f t="shared" si="267"/>
        <v>0</v>
      </c>
      <c r="CP119">
        <f t="shared" si="268"/>
        <v>0</v>
      </c>
      <c r="CQ119">
        <v>1.50816848239E-2</v>
      </c>
      <c r="CR119" s="117" t="s">
        <v>1190</v>
      </c>
      <c r="CS119">
        <v>50</v>
      </c>
      <c r="CT119" t="str">
        <f t="shared" si="269"/>
        <v>TRUE</v>
      </c>
      <c r="CU119">
        <f>ROUND(MARGIN!$J35,0)</f>
        <v>7</v>
      </c>
      <c r="CV119">
        <f t="shared" si="299"/>
        <v>9</v>
      </c>
      <c r="CW119">
        <f t="shared" si="300"/>
        <v>7</v>
      </c>
      <c r="CX119" s="139">
        <f>CW119*10000*MARGIN!$G35/MARGIN!$D35</f>
        <v>72549.495704146437</v>
      </c>
      <c r="CY119" s="200">
        <f t="shared" si="270"/>
        <v>-1094.1686283428235</v>
      </c>
      <c r="CZ119" s="200">
        <f t="shared" si="271"/>
        <v>-1094.1686283428235</v>
      </c>
      <c r="DB119">
        <f t="shared" si="272"/>
        <v>2</v>
      </c>
      <c r="DC119">
        <v>1</v>
      </c>
      <c r="DD119">
        <v>-1</v>
      </c>
      <c r="DE119">
        <v>1</v>
      </c>
      <c r="DF119">
        <f t="shared" si="273"/>
        <v>1</v>
      </c>
      <c r="DG119">
        <f t="shared" si="274"/>
        <v>0</v>
      </c>
      <c r="DH119">
        <v>3.5022791894200002E-3</v>
      </c>
      <c r="DI119" s="117" t="s">
        <v>1190</v>
      </c>
      <c r="DJ119">
        <v>50</v>
      </c>
      <c r="DK119" t="str">
        <f t="shared" si="275"/>
        <v>TRUE</v>
      </c>
      <c r="DL119">
        <f>ROUND(MARGIN!$J35,0)</f>
        <v>7</v>
      </c>
      <c r="DM119">
        <f t="shared" si="301"/>
        <v>5</v>
      </c>
      <c r="DN119">
        <f t="shared" si="302"/>
        <v>7</v>
      </c>
      <c r="DO119" s="139">
        <f>DN119*10000*MARGIN!$G35/MARGIN!$D35</f>
        <v>72549.495704146437</v>
      </c>
      <c r="DP119" s="200">
        <f t="shared" si="276"/>
        <v>254.08858900754777</v>
      </c>
      <c r="DQ119" s="200">
        <f t="shared" si="277"/>
        <v>-254.08858900754777</v>
      </c>
      <c r="DS119">
        <f t="shared" si="278"/>
        <v>-2</v>
      </c>
      <c r="DT119">
        <v>-1</v>
      </c>
      <c r="DU119">
        <v>1</v>
      </c>
      <c r="DV119">
        <v>1</v>
      </c>
      <c r="DW119">
        <f t="shared" si="279"/>
        <v>0</v>
      </c>
      <c r="DX119">
        <f t="shared" si="303"/>
        <v>1</v>
      </c>
      <c r="DY119">
        <v>2.9683466309299998E-3</v>
      </c>
      <c r="DZ119" s="117" t="s">
        <v>1190</v>
      </c>
      <c r="EA119">
        <v>50</v>
      </c>
      <c r="EB119" t="str">
        <f t="shared" si="280"/>
        <v>TRUE</v>
      </c>
      <c r="EC119">
        <f>ROUND(MARGIN!$J35,0)</f>
        <v>7</v>
      </c>
      <c r="ED119">
        <f t="shared" si="304"/>
        <v>5</v>
      </c>
      <c r="EE119">
        <f t="shared" si="305"/>
        <v>7</v>
      </c>
      <c r="EF119" s="139">
        <f>EE119*10000*MARGIN!$G35/MARGIN!$D35</f>
        <v>72549.495704146437</v>
      </c>
      <c r="EG119" s="200">
        <f t="shared" si="281"/>
        <v>-215.35205114907356</v>
      </c>
      <c r="EH119" s="200">
        <f t="shared" si="282"/>
        <v>215.35205114907356</v>
      </c>
      <c r="EJ119">
        <f t="shared" si="283"/>
        <v>0</v>
      </c>
      <c r="EK119">
        <v>1</v>
      </c>
      <c r="EL119">
        <v>1</v>
      </c>
      <c r="EM119">
        <v>1</v>
      </c>
      <c r="EN119">
        <v>-1</v>
      </c>
      <c r="EO119">
        <f t="shared" si="315"/>
        <v>0</v>
      </c>
      <c r="EQ119">
        <f t="shared" si="316"/>
        <v>0</v>
      </c>
      <c r="ER119">
        <v>-4.6904567590099998E-3</v>
      </c>
      <c r="ES119" s="117" t="s">
        <v>1190</v>
      </c>
      <c r="ET119">
        <v>50</v>
      </c>
      <c r="EU119" t="str">
        <f t="shared" si="317"/>
        <v>TRUE</v>
      </c>
      <c r="EV119">
        <f>ROUND(MARGIN!$J35,0)</f>
        <v>7</v>
      </c>
      <c r="EW119">
        <f t="shared" si="318"/>
        <v>9</v>
      </c>
      <c r="EX119">
        <f t="shared" si="319"/>
        <v>7</v>
      </c>
      <c r="EY119" s="139">
        <f>EX119*10000*MARGIN!$G35/MARGIN!$D35</f>
        <v>72549.495704146437</v>
      </c>
      <c r="EZ119" s="200">
        <f t="shared" si="320"/>
        <v>-340.29027248828061</v>
      </c>
      <c r="FA119" s="200"/>
      <c r="FB119" s="200">
        <f t="shared" si="321"/>
        <v>-340.29027248828061</v>
      </c>
      <c r="FD119">
        <f t="shared" si="288"/>
        <v>1</v>
      </c>
      <c r="FE119">
        <v>1</v>
      </c>
      <c r="FF119">
        <v>1</v>
      </c>
      <c r="FG119">
        <v>1</v>
      </c>
      <c r="FI119">
        <f t="shared" si="322"/>
        <v>0</v>
      </c>
      <c r="FK119">
        <f t="shared" si="323"/>
        <v>0</v>
      </c>
      <c r="FM119" s="117" t="s">
        <v>1190</v>
      </c>
      <c r="FN119">
        <v>50</v>
      </c>
      <c r="FO119" t="str">
        <f t="shared" si="324"/>
        <v>TRUE</v>
      </c>
      <c r="FP119">
        <f>ROUND(MARGIN!$J35,0)</f>
        <v>7</v>
      </c>
      <c r="FQ119">
        <f t="shared" si="325"/>
        <v>9</v>
      </c>
      <c r="FR119">
        <f t="shared" si="326"/>
        <v>7</v>
      </c>
      <c r="FS119" s="139">
        <f>FR119*10000*MARGIN!$G35/MARGIN!$D35</f>
        <v>72549.495704146437</v>
      </c>
      <c r="FT119" s="200">
        <f t="shared" si="327"/>
        <v>0</v>
      </c>
      <c r="FU119" s="200"/>
      <c r="FV119" s="200">
        <f t="shared" si="328"/>
        <v>0</v>
      </c>
      <c r="FX119">
        <f t="shared" si="293"/>
        <v>0</v>
      </c>
      <c r="FZ119">
        <v>1</v>
      </c>
      <c r="GA119">
        <v>1</v>
      </c>
      <c r="GC119">
        <f t="shared" si="329"/>
        <v>1</v>
      </c>
      <c r="GE119">
        <f t="shared" si="330"/>
        <v>0</v>
      </c>
      <c r="GG119" s="117" t="s">
        <v>1190</v>
      </c>
      <c r="GH119">
        <v>50</v>
      </c>
      <c r="GI119" t="str">
        <f t="shared" si="331"/>
        <v>FALSE</v>
      </c>
      <c r="GJ119">
        <f>ROUND(MARGIN!$J35,0)</f>
        <v>7</v>
      </c>
      <c r="GK119">
        <f t="shared" si="332"/>
        <v>5</v>
      </c>
      <c r="GL119">
        <f t="shared" si="333"/>
        <v>7</v>
      </c>
      <c r="GM119" s="139">
        <f>GL119*10000*MARGIN!$G35/MARGIN!$D35</f>
        <v>72549.495704146437</v>
      </c>
      <c r="GN119" s="200">
        <f t="shared" si="334"/>
        <v>0</v>
      </c>
      <c r="GO119" s="200"/>
      <c r="GP119" s="200">
        <f t="shared" si="335"/>
        <v>0</v>
      </c>
    </row>
    <row r="120" spans="1:198"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4"/>
        <v>TRUE</v>
      </c>
      <c r="N120">
        <f>ROUND(MARGIN!$J37,0)</f>
        <v>8</v>
      </c>
      <c r="P120">
        <f t="shared" si="245"/>
        <v>2</v>
      </c>
      <c r="Q120">
        <v>1</v>
      </c>
      <c r="S120" t="str">
        <f>FORECAST!B61</f>
        <v>High: Jan // Low : Mar or Aug</v>
      </c>
      <c r="T120" s="117" t="s">
        <v>788</v>
      </c>
      <c r="U120">
        <v>50</v>
      </c>
      <c r="V120" t="str">
        <f t="shared" si="246"/>
        <v>TRUE</v>
      </c>
      <c r="W120">
        <f>ROUND(MARGIN!$J37,0)</f>
        <v>8</v>
      </c>
      <c r="Z120">
        <f t="shared" si="247"/>
        <v>-2</v>
      </c>
      <c r="AA120">
        <v>-1</v>
      </c>
      <c r="AB120">
        <v>-1</v>
      </c>
      <c r="AC120" t="s">
        <v>969</v>
      </c>
      <c r="AD120" s="117" t="s">
        <v>985</v>
      </c>
      <c r="AE120">
        <v>50</v>
      </c>
      <c r="AF120" t="str">
        <f t="shared" si="248"/>
        <v>TRUE</v>
      </c>
      <c r="AG120">
        <f>ROUND(MARGIN!$J37,0)</f>
        <v>8</v>
      </c>
      <c r="AH120">
        <f t="shared" si="249"/>
        <v>10</v>
      </c>
      <c r="AK120">
        <f t="shared" si="250"/>
        <v>0</v>
      </c>
      <c r="AL120">
        <v>-1</v>
      </c>
      <c r="AN120" t="s">
        <v>969</v>
      </c>
      <c r="AO120" s="117" t="s">
        <v>985</v>
      </c>
      <c r="AP120">
        <v>50</v>
      </c>
      <c r="AQ120" t="str">
        <f t="shared" si="251"/>
        <v>TRUE</v>
      </c>
      <c r="AR120">
        <f>ROUND(MARGIN!$J37,0)</f>
        <v>8</v>
      </c>
      <c r="AS120">
        <f t="shared" si="252"/>
        <v>8</v>
      </c>
      <c r="AV120">
        <f t="shared" si="253"/>
        <v>2</v>
      </c>
      <c r="AW120">
        <v>1</v>
      </c>
      <c r="AY120" t="s">
        <v>969</v>
      </c>
      <c r="AZ120" s="117" t="s">
        <v>985</v>
      </c>
      <c r="BA120">
        <v>50</v>
      </c>
      <c r="BB120" t="str">
        <f t="shared" si="254"/>
        <v>TRUE</v>
      </c>
      <c r="BC120">
        <f>ROUND(MARGIN!$J37,0)</f>
        <v>8</v>
      </c>
      <c r="BD120">
        <f t="shared" si="255"/>
        <v>8</v>
      </c>
      <c r="BG120">
        <f t="shared" si="256"/>
        <v>-1</v>
      </c>
      <c r="BK120" t="s">
        <v>969</v>
      </c>
      <c r="BL120" s="117" t="s">
        <v>985</v>
      </c>
      <c r="BM120">
        <v>50</v>
      </c>
      <c r="BN120" t="str">
        <f t="shared" si="257"/>
        <v>FALSE</v>
      </c>
      <c r="BO120">
        <f>ROUND(MARGIN!$J37,0)</f>
        <v>8</v>
      </c>
      <c r="BP120">
        <f t="shared" si="258"/>
        <v>8</v>
      </c>
      <c r="BT120">
        <f t="shared" si="259"/>
        <v>1</v>
      </c>
      <c r="BU120">
        <v>1</v>
      </c>
      <c r="BV120">
        <v>-1</v>
      </c>
      <c r="BW120">
        <v>1</v>
      </c>
      <c r="BX120">
        <f t="shared" si="260"/>
        <v>1</v>
      </c>
      <c r="BY120">
        <f t="shared" si="261"/>
        <v>0</v>
      </c>
      <c r="BZ120" s="187">
        <v>2.2282936000799999E-2</v>
      </c>
      <c r="CA120" s="117" t="s">
        <v>985</v>
      </c>
      <c r="CB120">
        <v>50</v>
      </c>
      <c r="CC120" t="str">
        <f t="shared" si="262"/>
        <v>TRUE</v>
      </c>
      <c r="CD120">
        <f>ROUND(MARGIN!$J36,0)</f>
        <v>11</v>
      </c>
      <c r="CE120">
        <f t="shared" si="263"/>
        <v>14</v>
      </c>
      <c r="CF120">
        <f t="shared" si="298"/>
        <v>11</v>
      </c>
      <c r="CG120" s="139">
        <f>CF120*10000*MARGIN!$G36/MARGIN!$D36</f>
        <v>78113.2</v>
      </c>
      <c r="CH120" s="145">
        <f t="shared" si="264"/>
        <v>1740.5914364176904</v>
      </c>
      <c r="CI120" s="145">
        <f t="shared" si="265"/>
        <v>-1740.5914364176904</v>
      </c>
      <c r="CK120">
        <f t="shared" si="266"/>
        <v>-2</v>
      </c>
      <c r="CL120">
        <v>-1</v>
      </c>
      <c r="CM120">
        <v>-1</v>
      </c>
      <c r="CN120">
        <v>-1</v>
      </c>
      <c r="CO120">
        <f t="shared" si="267"/>
        <v>1</v>
      </c>
      <c r="CP120">
        <f t="shared" si="268"/>
        <v>1</v>
      </c>
      <c r="CQ120">
        <v>-5.8192999597699996E-3</v>
      </c>
      <c r="CR120" s="117" t="s">
        <v>1190</v>
      </c>
      <c r="CS120">
        <v>50</v>
      </c>
      <c r="CT120" t="str">
        <f t="shared" si="269"/>
        <v>TRUE</v>
      </c>
      <c r="CU120">
        <f>ROUND(MARGIN!$J36,0)</f>
        <v>11</v>
      </c>
      <c r="CV120">
        <f t="shared" si="299"/>
        <v>14</v>
      </c>
      <c r="CW120">
        <f t="shared" si="300"/>
        <v>11</v>
      </c>
      <c r="CX120" s="139">
        <f>CW120*10000*MARGIN!$G36/MARGIN!$D36</f>
        <v>78113.2</v>
      </c>
      <c r="CY120" s="200">
        <f t="shared" si="270"/>
        <v>454.56414161750592</v>
      </c>
      <c r="CZ120" s="200">
        <f t="shared" si="271"/>
        <v>454.56414161750592</v>
      </c>
      <c r="DB120">
        <f t="shared" si="272"/>
        <v>0</v>
      </c>
      <c r="DC120">
        <v>-1</v>
      </c>
      <c r="DD120">
        <v>1</v>
      </c>
      <c r="DE120">
        <v>1</v>
      </c>
      <c r="DF120">
        <f t="shared" si="273"/>
        <v>0</v>
      </c>
      <c r="DG120">
        <f t="shared" si="274"/>
        <v>1</v>
      </c>
      <c r="DH120">
        <v>8.4693095922899995E-3</v>
      </c>
      <c r="DI120" s="117" t="s">
        <v>1190</v>
      </c>
      <c r="DJ120">
        <v>50</v>
      </c>
      <c r="DK120" t="str">
        <f t="shared" si="275"/>
        <v>TRUE</v>
      </c>
      <c r="DL120">
        <f>ROUND(MARGIN!$J36,0)</f>
        <v>11</v>
      </c>
      <c r="DM120">
        <f t="shared" si="301"/>
        <v>8</v>
      </c>
      <c r="DN120">
        <f t="shared" si="302"/>
        <v>11</v>
      </c>
      <c r="DO120" s="139">
        <f>DN120*10000*MARGIN!$G36/MARGIN!$D36</f>
        <v>78113.2</v>
      </c>
      <c r="DP120" s="200">
        <f t="shared" si="276"/>
        <v>-661.56487404446716</v>
      </c>
      <c r="DQ120" s="200">
        <f t="shared" si="277"/>
        <v>661.56487404446716</v>
      </c>
      <c r="DS120">
        <f t="shared" si="278"/>
        <v>2</v>
      </c>
      <c r="DT120">
        <v>1</v>
      </c>
      <c r="DU120">
        <f t="shared" si="336"/>
        <v>1</v>
      </c>
      <c r="DV120">
        <v>1</v>
      </c>
      <c r="DW120">
        <f t="shared" si="279"/>
        <v>1</v>
      </c>
      <c r="DX120">
        <f t="shared" si="303"/>
        <v>1</v>
      </c>
      <c r="DY120">
        <v>4.1417659114000001E-3</v>
      </c>
      <c r="DZ120" s="117" t="s">
        <v>1190</v>
      </c>
      <c r="EA120">
        <v>50</v>
      </c>
      <c r="EB120" t="str">
        <f t="shared" si="280"/>
        <v>TRUE</v>
      </c>
      <c r="EC120">
        <f>ROUND(MARGIN!$J36,0)</f>
        <v>11</v>
      </c>
      <c r="ED120">
        <f t="shared" si="304"/>
        <v>14</v>
      </c>
      <c r="EE120">
        <f t="shared" si="305"/>
        <v>11</v>
      </c>
      <c r="EF120" s="139">
        <f>EE120*10000*MARGIN!$G36/MARGIN!$D36</f>
        <v>78113.2</v>
      </c>
      <c r="EG120" s="200">
        <f t="shared" si="281"/>
        <v>323.5265889903705</v>
      </c>
      <c r="EH120" s="200">
        <f t="shared" si="282"/>
        <v>323.5265889903705</v>
      </c>
      <c r="EJ120">
        <f t="shared" si="283"/>
        <v>-2</v>
      </c>
      <c r="EK120">
        <v>-1</v>
      </c>
      <c r="EL120">
        <v>1</v>
      </c>
      <c r="EM120">
        <v>1</v>
      </c>
      <c r="EN120">
        <v>1</v>
      </c>
      <c r="EO120">
        <f t="shared" si="315"/>
        <v>0</v>
      </c>
      <c r="EQ120">
        <f t="shared" si="316"/>
        <v>1</v>
      </c>
      <c r="ER120">
        <v>1.3501555676100001E-2</v>
      </c>
      <c r="ES120" s="117" t="s">
        <v>1190</v>
      </c>
      <c r="ET120">
        <v>50</v>
      </c>
      <c r="EU120" t="str">
        <f t="shared" si="317"/>
        <v>TRUE</v>
      </c>
      <c r="EV120">
        <f>ROUND(MARGIN!$J36,0)</f>
        <v>11</v>
      </c>
      <c r="EW120">
        <f t="shared" si="318"/>
        <v>8</v>
      </c>
      <c r="EX120">
        <f t="shared" si="319"/>
        <v>11</v>
      </c>
      <c r="EY120" s="139">
        <f>EX120*10000*MARGIN!$G36/MARGIN!$D36</f>
        <v>78113.2</v>
      </c>
      <c r="EZ120" s="200">
        <f t="shared" si="320"/>
        <v>-1054.6497188383346</v>
      </c>
      <c r="FA120" s="200"/>
      <c r="FB120" s="200">
        <f t="shared" si="321"/>
        <v>1054.6497188383346</v>
      </c>
      <c r="FD120">
        <f t="shared" si="288"/>
        <v>-1</v>
      </c>
      <c r="FE120">
        <v>-1</v>
      </c>
      <c r="FF120">
        <v>1</v>
      </c>
      <c r="FG120">
        <v>1</v>
      </c>
      <c r="FI120">
        <f t="shared" si="322"/>
        <v>0</v>
      </c>
      <c r="FK120">
        <f t="shared" si="323"/>
        <v>0</v>
      </c>
      <c r="FM120" s="117" t="s">
        <v>1190</v>
      </c>
      <c r="FN120">
        <v>50</v>
      </c>
      <c r="FO120" t="str">
        <f t="shared" si="324"/>
        <v>TRUE</v>
      </c>
      <c r="FP120">
        <f>ROUND(MARGIN!$J36,0)</f>
        <v>11</v>
      </c>
      <c r="FQ120">
        <f t="shared" si="325"/>
        <v>8</v>
      </c>
      <c r="FR120">
        <f t="shared" si="326"/>
        <v>11</v>
      </c>
      <c r="FS120" s="139">
        <f>FR120*10000*MARGIN!$G36/MARGIN!$D36</f>
        <v>78113.2</v>
      </c>
      <c r="FT120" s="200">
        <f t="shared" si="327"/>
        <v>0</v>
      </c>
      <c r="FU120" s="200"/>
      <c r="FV120" s="200">
        <f t="shared" si="328"/>
        <v>0</v>
      </c>
      <c r="FX120">
        <f t="shared" si="293"/>
        <v>0</v>
      </c>
      <c r="FZ120">
        <v>1</v>
      </c>
      <c r="GA120">
        <v>1</v>
      </c>
      <c r="GC120">
        <f t="shared" si="329"/>
        <v>1</v>
      </c>
      <c r="GE120">
        <f t="shared" si="330"/>
        <v>0</v>
      </c>
      <c r="GG120" s="117" t="s">
        <v>1190</v>
      </c>
      <c r="GH120">
        <v>50</v>
      </c>
      <c r="GI120" t="str">
        <f t="shared" si="331"/>
        <v>FALSE</v>
      </c>
      <c r="GJ120">
        <f>ROUND(MARGIN!$J36,0)</f>
        <v>11</v>
      </c>
      <c r="GK120">
        <f t="shared" si="332"/>
        <v>8</v>
      </c>
      <c r="GL120">
        <f t="shared" si="333"/>
        <v>11</v>
      </c>
      <c r="GM120" s="139">
        <f>GL120*10000*MARGIN!$G36/MARGIN!$D36</f>
        <v>78113.2</v>
      </c>
      <c r="GN120" s="200">
        <f t="shared" si="334"/>
        <v>0</v>
      </c>
      <c r="GO120" s="200"/>
      <c r="GP120" s="200">
        <f t="shared" si="335"/>
        <v>0</v>
      </c>
    </row>
    <row r="121" spans="1:198" x14ac:dyDescent="0.25">
      <c r="A121" t="s">
        <v>1188</v>
      </c>
      <c r="B121" s="167" t="s">
        <v>16</v>
      </c>
      <c r="D121" s="117" t="s">
        <v>788</v>
      </c>
      <c r="E121">
        <v>50</v>
      </c>
      <c r="F121" t="e">
        <f>IF(#REF!="","FALSE","TRUE")</f>
        <v>#REF!</v>
      </c>
      <c r="G121">
        <f>ROUND(MARGIN!$J39,0)</f>
        <v>8</v>
      </c>
      <c r="I121" t="e">
        <f>-#REF!+J121</f>
        <v>#REF!</v>
      </c>
      <c r="J121">
        <v>-1</v>
      </c>
      <c r="K121" s="117" t="s">
        <v>788</v>
      </c>
      <c r="L121">
        <v>50</v>
      </c>
      <c r="M121" t="str">
        <f t="shared" si="244"/>
        <v>TRUE</v>
      </c>
      <c r="N121">
        <f>ROUND(MARGIN!$J39,0)</f>
        <v>8</v>
      </c>
      <c r="O121">
        <v>10</v>
      </c>
      <c r="P121">
        <f t="shared" si="245"/>
        <v>0</v>
      </c>
      <c r="Q121">
        <v>-1</v>
      </c>
      <c r="S121" t="s">
        <v>929</v>
      </c>
      <c r="T121" s="117" t="s">
        <v>788</v>
      </c>
      <c r="U121">
        <v>50</v>
      </c>
      <c r="V121" t="str">
        <f t="shared" si="246"/>
        <v>TRUE</v>
      </c>
      <c r="W121">
        <f>ROUND(MARGIN!$J39,0)</f>
        <v>8</v>
      </c>
      <c r="Z121">
        <f t="shared" si="247"/>
        <v>2</v>
      </c>
      <c r="AA121">
        <v>1</v>
      </c>
      <c r="AC121" t="s">
        <v>929</v>
      </c>
      <c r="AD121" s="117" t="s">
        <v>962</v>
      </c>
      <c r="AE121">
        <v>50</v>
      </c>
      <c r="AF121" t="str">
        <f t="shared" si="248"/>
        <v>TRUE</v>
      </c>
      <c r="AG121">
        <f>ROUND(MARGIN!$J39,0)</f>
        <v>8</v>
      </c>
      <c r="AH121">
        <f t="shared" si="249"/>
        <v>8</v>
      </c>
      <c r="AK121">
        <f t="shared" si="250"/>
        <v>-2</v>
      </c>
      <c r="AL121">
        <v>-1</v>
      </c>
      <c r="AN121" t="s">
        <v>929</v>
      </c>
      <c r="AO121" s="117" t="s">
        <v>962</v>
      </c>
      <c r="AP121">
        <v>50</v>
      </c>
      <c r="AQ121" t="str">
        <f t="shared" si="251"/>
        <v>TRUE</v>
      </c>
      <c r="AR121">
        <f>ROUND(MARGIN!$J39,0)</f>
        <v>8</v>
      </c>
      <c r="AS121">
        <f t="shared" si="252"/>
        <v>8</v>
      </c>
      <c r="AV121">
        <f t="shared" si="253"/>
        <v>2</v>
      </c>
      <c r="AW121">
        <v>1</v>
      </c>
      <c r="AY121" t="s">
        <v>929</v>
      </c>
      <c r="AZ121" s="117" t="s">
        <v>962</v>
      </c>
      <c r="BA121">
        <v>50</v>
      </c>
      <c r="BB121" t="str">
        <f t="shared" si="254"/>
        <v>TRUE</v>
      </c>
      <c r="BC121">
        <f>ROUND(MARGIN!$J39,0)</f>
        <v>8</v>
      </c>
      <c r="BD121">
        <f t="shared" si="255"/>
        <v>8</v>
      </c>
      <c r="BG121">
        <f t="shared" si="256"/>
        <v>-1</v>
      </c>
      <c r="BK121" t="s">
        <v>929</v>
      </c>
      <c r="BL121" s="117" t="s">
        <v>962</v>
      </c>
      <c r="BM121">
        <v>50</v>
      </c>
      <c r="BN121" t="str">
        <f t="shared" si="257"/>
        <v>FALSE</v>
      </c>
      <c r="BO121">
        <f>ROUND(MARGIN!$J39,0)</f>
        <v>8</v>
      </c>
      <c r="BP121">
        <f t="shared" si="258"/>
        <v>8</v>
      </c>
      <c r="BT121">
        <f t="shared" si="259"/>
        <v>1</v>
      </c>
      <c r="BU121">
        <v>1</v>
      </c>
      <c r="BV121">
        <v>-1</v>
      </c>
      <c r="BW121">
        <v>-1</v>
      </c>
      <c r="BX121">
        <f t="shared" si="260"/>
        <v>0</v>
      </c>
      <c r="BY121">
        <f t="shared" si="261"/>
        <v>1</v>
      </c>
      <c r="BZ121" s="187">
        <v>-1.4703060781400001E-2</v>
      </c>
      <c r="CA121" s="117" t="s">
        <v>962</v>
      </c>
      <c r="CB121">
        <v>50</v>
      </c>
      <c r="CC121" t="str">
        <f t="shared" si="262"/>
        <v>TRUE</v>
      </c>
      <c r="CD121">
        <f>ROUND(MARGIN!$J37,0)</f>
        <v>8</v>
      </c>
      <c r="CE121">
        <f t="shared" si="263"/>
        <v>6</v>
      </c>
      <c r="CF121">
        <f t="shared" si="298"/>
        <v>8</v>
      </c>
      <c r="CG121" s="139">
        <f>CF121*10000*MARGIN!$G37/MARGIN!$D37</f>
        <v>80000</v>
      </c>
      <c r="CH121" s="145">
        <f t="shared" si="264"/>
        <v>-1176.2448625120001</v>
      </c>
      <c r="CI121" s="145">
        <f t="shared" si="265"/>
        <v>1176.2448625120001</v>
      </c>
      <c r="CK121">
        <f t="shared" si="266"/>
        <v>-2</v>
      </c>
      <c r="CL121">
        <v>-1</v>
      </c>
      <c r="CM121">
        <v>-1</v>
      </c>
      <c r="CN121">
        <v>-1</v>
      </c>
      <c r="CO121">
        <f t="shared" si="267"/>
        <v>1</v>
      </c>
      <c r="CP121">
        <f t="shared" si="268"/>
        <v>1</v>
      </c>
      <c r="CQ121">
        <v>-5.4934355494999998E-3</v>
      </c>
      <c r="CR121" s="117" t="s">
        <v>1190</v>
      </c>
      <c r="CS121">
        <v>50</v>
      </c>
      <c r="CT121" t="str">
        <f t="shared" si="269"/>
        <v>TRUE</v>
      </c>
      <c r="CU121">
        <f>ROUND(MARGIN!$J37,0)</f>
        <v>8</v>
      </c>
      <c r="CV121">
        <f t="shared" si="299"/>
        <v>10</v>
      </c>
      <c r="CW121">
        <f t="shared" si="300"/>
        <v>8</v>
      </c>
      <c r="CX121" s="139">
        <f>CW121*10000*MARGIN!$G37/MARGIN!$D37</f>
        <v>80000</v>
      </c>
      <c r="CY121" s="200">
        <f t="shared" si="270"/>
        <v>439.47484395999999</v>
      </c>
      <c r="CZ121" s="200">
        <f t="shared" si="271"/>
        <v>439.47484395999999</v>
      </c>
      <c r="DB121">
        <f t="shared" si="272"/>
        <v>0</v>
      </c>
      <c r="DC121">
        <v>-1</v>
      </c>
      <c r="DD121">
        <v>1</v>
      </c>
      <c r="DE121">
        <v>-1</v>
      </c>
      <c r="DF121">
        <f t="shared" si="273"/>
        <v>1</v>
      </c>
      <c r="DG121">
        <f t="shared" si="274"/>
        <v>0</v>
      </c>
      <c r="DH121">
        <v>-5.4310300407100004E-3</v>
      </c>
      <c r="DI121" s="117" t="s">
        <v>1190</v>
      </c>
      <c r="DJ121">
        <v>50</v>
      </c>
      <c r="DK121" t="str">
        <f t="shared" si="275"/>
        <v>TRUE</v>
      </c>
      <c r="DL121">
        <f>ROUND(MARGIN!$J37,0)</f>
        <v>8</v>
      </c>
      <c r="DM121">
        <f t="shared" si="301"/>
        <v>6</v>
      </c>
      <c r="DN121">
        <f t="shared" si="302"/>
        <v>8</v>
      </c>
      <c r="DO121" s="139">
        <f>DN121*10000*MARGIN!$G37/MARGIN!$D37</f>
        <v>80000</v>
      </c>
      <c r="DP121" s="200">
        <f t="shared" si="276"/>
        <v>434.48240325680001</v>
      </c>
      <c r="DQ121" s="200">
        <f t="shared" si="277"/>
        <v>-434.48240325680001</v>
      </c>
      <c r="DS121">
        <f t="shared" si="278"/>
        <v>0</v>
      </c>
      <c r="DT121">
        <v>-1</v>
      </c>
      <c r="DU121">
        <f t="shared" si="336"/>
        <v>-1</v>
      </c>
      <c r="DV121">
        <v>-1</v>
      </c>
      <c r="DW121">
        <f t="shared" si="279"/>
        <v>1</v>
      </c>
      <c r="DX121">
        <f t="shared" si="303"/>
        <v>1</v>
      </c>
      <c r="DY121">
        <v>-6.1963775023799999E-3</v>
      </c>
      <c r="DZ121" s="117" t="s">
        <v>1190</v>
      </c>
      <c r="EA121">
        <v>50</v>
      </c>
      <c r="EB121" t="str">
        <f t="shared" si="280"/>
        <v>TRUE</v>
      </c>
      <c r="EC121">
        <f>ROUND(MARGIN!$J37,0)</f>
        <v>8</v>
      </c>
      <c r="ED121">
        <f t="shared" si="304"/>
        <v>10</v>
      </c>
      <c r="EE121">
        <f t="shared" si="305"/>
        <v>8</v>
      </c>
      <c r="EF121" s="139">
        <f>EE121*10000*MARGIN!$G37/MARGIN!$D37</f>
        <v>80000</v>
      </c>
      <c r="EG121" s="200">
        <f t="shared" si="281"/>
        <v>495.71020019039997</v>
      </c>
      <c r="EH121" s="200">
        <f t="shared" si="282"/>
        <v>495.71020019039997</v>
      </c>
      <c r="EJ121">
        <f t="shared" si="283"/>
        <v>0</v>
      </c>
      <c r="EK121">
        <v>-1</v>
      </c>
      <c r="EL121">
        <v>-1</v>
      </c>
      <c r="EM121">
        <v>-1</v>
      </c>
      <c r="EN121">
        <v>1</v>
      </c>
      <c r="EO121">
        <f t="shared" si="315"/>
        <v>0</v>
      </c>
      <c r="EQ121">
        <f t="shared" si="316"/>
        <v>0</v>
      </c>
      <c r="ER121">
        <v>5.4321759983300003E-3</v>
      </c>
      <c r="ES121" s="117" t="s">
        <v>1190</v>
      </c>
      <c r="ET121">
        <v>50</v>
      </c>
      <c r="EU121" t="str">
        <f t="shared" si="317"/>
        <v>TRUE</v>
      </c>
      <c r="EV121">
        <f>ROUND(MARGIN!$J37,0)</f>
        <v>8</v>
      </c>
      <c r="EW121">
        <f t="shared" si="318"/>
        <v>10</v>
      </c>
      <c r="EX121">
        <f t="shared" si="319"/>
        <v>8</v>
      </c>
      <c r="EY121" s="139">
        <f>EX121*10000*MARGIN!$G37/MARGIN!$D37</f>
        <v>80000</v>
      </c>
      <c r="EZ121" s="200">
        <f t="shared" si="320"/>
        <v>-434.57407986640004</v>
      </c>
      <c r="FA121" s="200"/>
      <c r="FB121" s="200">
        <f t="shared" si="321"/>
        <v>-434.57407986640004</v>
      </c>
      <c r="FD121">
        <f t="shared" si="288"/>
        <v>-1</v>
      </c>
      <c r="FE121">
        <v>-1</v>
      </c>
      <c r="FF121">
        <v>-1</v>
      </c>
      <c r="FG121">
        <v>-1</v>
      </c>
      <c r="FI121">
        <f t="shared" si="322"/>
        <v>0</v>
      </c>
      <c r="FK121">
        <f t="shared" si="323"/>
        <v>0</v>
      </c>
      <c r="FM121" s="117" t="s">
        <v>1190</v>
      </c>
      <c r="FN121">
        <v>50</v>
      </c>
      <c r="FO121" t="str">
        <f t="shared" si="324"/>
        <v>TRUE</v>
      </c>
      <c r="FP121">
        <f>ROUND(MARGIN!$J37,0)</f>
        <v>8</v>
      </c>
      <c r="FQ121">
        <f t="shared" si="325"/>
        <v>10</v>
      </c>
      <c r="FR121">
        <f t="shared" si="326"/>
        <v>8</v>
      </c>
      <c r="FS121" s="139">
        <f>FR121*10000*MARGIN!$G37/MARGIN!$D37</f>
        <v>80000</v>
      </c>
      <c r="FT121" s="200">
        <f t="shared" si="327"/>
        <v>0</v>
      </c>
      <c r="FU121" s="200"/>
      <c r="FV121" s="200">
        <f t="shared" si="328"/>
        <v>0</v>
      </c>
      <c r="FX121">
        <f t="shared" si="293"/>
        <v>0</v>
      </c>
      <c r="FZ121">
        <v>-1</v>
      </c>
      <c r="GA121">
        <v>-1</v>
      </c>
      <c r="GC121">
        <f t="shared" si="329"/>
        <v>1</v>
      </c>
      <c r="GE121">
        <f t="shared" si="330"/>
        <v>0</v>
      </c>
      <c r="GG121" s="117" t="s">
        <v>1190</v>
      </c>
      <c r="GH121">
        <v>50</v>
      </c>
      <c r="GI121" t="str">
        <f t="shared" si="331"/>
        <v>FALSE</v>
      </c>
      <c r="GJ121">
        <f>ROUND(MARGIN!$J37,0)</f>
        <v>8</v>
      </c>
      <c r="GK121">
        <f t="shared" si="332"/>
        <v>6</v>
      </c>
      <c r="GL121">
        <f t="shared" si="333"/>
        <v>8</v>
      </c>
      <c r="GM121" s="139">
        <f>GL121*10000*MARGIN!$G37/MARGIN!$D37</f>
        <v>80000</v>
      </c>
      <c r="GN121" s="200">
        <f t="shared" si="334"/>
        <v>0</v>
      </c>
      <c r="GO121" s="200"/>
      <c r="GP121" s="200">
        <f t="shared" si="335"/>
        <v>0</v>
      </c>
    </row>
    <row r="122" spans="1:198" x14ac:dyDescent="0.25">
      <c r="A122" t="s">
        <v>1187</v>
      </c>
      <c r="B122" s="167" t="s">
        <v>15</v>
      </c>
      <c r="D122" s="117" t="s">
        <v>788</v>
      </c>
      <c r="E122">
        <v>50</v>
      </c>
      <c r="F122" t="e">
        <f>IF(#REF!="","FALSE","TRUE")</f>
        <v>#REF!</v>
      </c>
      <c r="G122">
        <f>ROUND(MARGIN!$J38,0)</f>
        <v>8</v>
      </c>
      <c r="I122" t="e">
        <f>-#REF!+J122</f>
        <v>#REF!</v>
      </c>
      <c r="J122">
        <v>1</v>
      </c>
      <c r="K122" s="117" t="s">
        <v>788</v>
      </c>
      <c r="L122">
        <v>50</v>
      </c>
      <c r="M122" t="str">
        <f t="shared" si="244"/>
        <v>TRUE</v>
      </c>
      <c r="N122">
        <f>ROUND(MARGIN!$J38,0)</f>
        <v>8</v>
      </c>
      <c r="P122">
        <f t="shared" si="245"/>
        <v>0</v>
      </c>
      <c r="Q122">
        <v>1</v>
      </c>
      <c r="R122">
        <v>-1</v>
      </c>
      <c r="S122" t="s">
        <v>943</v>
      </c>
      <c r="T122" s="117" t="s">
        <v>788</v>
      </c>
      <c r="U122">
        <v>50</v>
      </c>
      <c r="V122" t="str">
        <f t="shared" si="246"/>
        <v>TRUE</v>
      </c>
      <c r="W122">
        <f>ROUND(MARGIN!$J38,0)</f>
        <v>8</v>
      </c>
      <c r="Z122">
        <f t="shared" si="247"/>
        <v>0</v>
      </c>
      <c r="AA122">
        <v>1</v>
      </c>
      <c r="AB122">
        <v>1</v>
      </c>
      <c r="AC122" t="s">
        <v>970</v>
      </c>
      <c r="AD122" s="117" t="s">
        <v>32</v>
      </c>
      <c r="AE122">
        <v>50</v>
      </c>
      <c r="AF122" t="str">
        <f t="shared" si="248"/>
        <v>TRUE</v>
      </c>
      <c r="AG122">
        <f>ROUND(MARGIN!$J38,0)</f>
        <v>8</v>
      </c>
      <c r="AH122">
        <f t="shared" si="249"/>
        <v>10</v>
      </c>
      <c r="AK122">
        <f t="shared" si="250"/>
        <v>0</v>
      </c>
      <c r="AL122">
        <v>1</v>
      </c>
      <c r="AM122">
        <v>1</v>
      </c>
      <c r="AN122" t="s">
        <v>970</v>
      </c>
      <c r="AO122" s="117" t="s">
        <v>32</v>
      </c>
      <c r="AP122">
        <v>50</v>
      </c>
      <c r="AQ122" t="str">
        <f t="shared" si="251"/>
        <v>TRUE</v>
      </c>
      <c r="AR122">
        <f>ROUND(MARGIN!$J38,0)</f>
        <v>8</v>
      </c>
      <c r="AS122">
        <f t="shared" si="252"/>
        <v>10</v>
      </c>
      <c r="AV122">
        <f t="shared" si="253"/>
        <v>0</v>
      </c>
      <c r="AW122">
        <v>1</v>
      </c>
      <c r="AY122" t="s">
        <v>970</v>
      </c>
      <c r="AZ122" s="118" t="s">
        <v>962</v>
      </c>
      <c r="BA122">
        <v>50</v>
      </c>
      <c r="BB122" t="str">
        <f t="shared" si="254"/>
        <v>TRUE</v>
      </c>
      <c r="BC122">
        <f>ROUND(MARGIN!$J38,0)</f>
        <v>8</v>
      </c>
      <c r="BD122">
        <f t="shared" si="255"/>
        <v>8</v>
      </c>
      <c r="BG122">
        <f t="shared" si="256"/>
        <v>-1</v>
      </c>
      <c r="BK122" t="s">
        <v>970</v>
      </c>
      <c r="BL122" s="118" t="s">
        <v>962</v>
      </c>
      <c r="BM122">
        <v>50</v>
      </c>
      <c r="BN122" t="str">
        <f t="shared" si="257"/>
        <v>FALSE</v>
      </c>
      <c r="BO122">
        <f>ROUND(MARGIN!$J38,0)</f>
        <v>8</v>
      </c>
      <c r="BP122">
        <f t="shared" si="258"/>
        <v>8</v>
      </c>
      <c r="BT122">
        <f t="shared" si="259"/>
        <v>1</v>
      </c>
      <c r="BU122">
        <v>1</v>
      </c>
      <c r="BV122">
        <v>-1</v>
      </c>
      <c r="BW122">
        <v>-1</v>
      </c>
      <c r="BX122">
        <f t="shared" si="260"/>
        <v>0</v>
      </c>
      <c r="BY122">
        <f t="shared" si="261"/>
        <v>1</v>
      </c>
      <c r="BZ122" s="187">
        <v>-1.18205836986E-2</v>
      </c>
      <c r="CA122" s="118" t="s">
        <v>962</v>
      </c>
      <c r="CB122">
        <v>50</v>
      </c>
      <c r="CC122" t="str">
        <f t="shared" si="262"/>
        <v>TRUE</v>
      </c>
      <c r="CD122">
        <f>ROUND(MARGIN!$J38,0)</f>
        <v>8</v>
      </c>
      <c r="CE122">
        <f t="shared" si="263"/>
        <v>6</v>
      </c>
      <c r="CF122">
        <f t="shared" si="298"/>
        <v>8</v>
      </c>
      <c r="CG122" s="139">
        <f>CF122*10000*MARGIN!$G38/MARGIN!$D38</f>
        <v>80000</v>
      </c>
      <c r="CH122" s="145">
        <f t="shared" si="264"/>
        <v>-945.64669588799995</v>
      </c>
      <c r="CI122" s="145">
        <f t="shared" si="265"/>
        <v>945.64669588799995</v>
      </c>
      <c r="CK122">
        <f t="shared" si="266"/>
        <v>-2</v>
      </c>
      <c r="CL122">
        <v>-1</v>
      </c>
      <c r="CM122">
        <v>-1</v>
      </c>
      <c r="CN122">
        <v>-1</v>
      </c>
      <c r="CO122">
        <f t="shared" si="267"/>
        <v>1</v>
      </c>
      <c r="CP122">
        <f t="shared" si="268"/>
        <v>1</v>
      </c>
      <c r="CQ122">
        <v>-9.6437678695599997E-3</v>
      </c>
      <c r="CR122" s="118" t="s">
        <v>1190</v>
      </c>
      <c r="CS122">
        <v>50</v>
      </c>
      <c r="CT122" t="str">
        <f t="shared" si="269"/>
        <v>TRUE</v>
      </c>
      <c r="CU122">
        <f>ROUND(MARGIN!$J38,0)</f>
        <v>8</v>
      </c>
      <c r="CV122">
        <f t="shared" si="299"/>
        <v>10</v>
      </c>
      <c r="CW122">
        <f t="shared" si="300"/>
        <v>8</v>
      </c>
      <c r="CX122" s="139">
        <f>CW122*10000*MARGIN!$G38/MARGIN!$D38</f>
        <v>80000</v>
      </c>
      <c r="CY122" s="200">
        <f t="shared" si="270"/>
        <v>771.50142956479999</v>
      </c>
      <c r="CZ122" s="200">
        <f t="shared" si="271"/>
        <v>771.50142956479999</v>
      </c>
      <c r="DB122">
        <f t="shared" si="272"/>
        <v>0</v>
      </c>
      <c r="DC122">
        <v>-1</v>
      </c>
      <c r="DD122">
        <v>1</v>
      </c>
      <c r="DE122">
        <v>-1</v>
      </c>
      <c r="DF122">
        <f t="shared" si="273"/>
        <v>1</v>
      </c>
      <c r="DG122">
        <f t="shared" si="274"/>
        <v>0</v>
      </c>
      <c r="DH122">
        <v>-6.3825470888400002E-3</v>
      </c>
      <c r="DI122" s="118" t="s">
        <v>1190</v>
      </c>
      <c r="DJ122">
        <v>50</v>
      </c>
      <c r="DK122" t="str">
        <f t="shared" si="275"/>
        <v>TRUE</v>
      </c>
      <c r="DL122">
        <f>ROUND(MARGIN!$J38,0)</f>
        <v>8</v>
      </c>
      <c r="DM122">
        <f t="shared" si="301"/>
        <v>6</v>
      </c>
      <c r="DN122">
        <f t="shared" si="302"/>
        <v>8</v>
      </c>
      <c r="DO122" s="139">
        <f>DN122*10000*MARGIN!$G38/MARGIN!$D38</f>
        <v>80000</v>
      </c>
      <c r="DP122" s="200">
        <f t="shared" si="276"/>
        <v>510.60376710719999</v>
      </c>
      <c r="DQ122" s="200">
        <f t="shared" si="277"/>
        <v>-510.60376710719999</v>
      </c>
      <c r="DS122">
        <f t="shared" si="278"/>
        <v>0</v>
      </c>
      <c r="DT122">
        <v>-1</v>
      </c>
      <c r="DU122">
        <f t="shared" si="336"/>
        <v>-1</v>
      </c>
      <c r="DV122">
        <v>-1</v>
      </c>
      <c r="DW122">
        <f t="shared" si="279"/>
        <v>1</v>
      </c>
      <c r="DX122">
        <f t="shared" si="303"/>
        <v>1</v>
      </c>
      <c r="DY122">
        <v>-3.3060057796199999E-3</v>
      </c>
      <c r="DZ122" s="118" t="s">
        <v>1190</v>
      </c>
      <c r="EA122">
        <v>50</v>
      </c>
      <c r="EB122" t="str">
        <f t="shared" si="280"/>
        <v>TRUE</v>
      </c>
      <c r="EC122">
        <f>ROUND(MARGIN!$J38,0)</f>
        <v>8</v>
      </c>
      <c r="ED122">
        <f t="shared" si="304"/>
        <v>10</v>
      </c>
      <c r="EE122">
        <f t="shared" si="305"/>
        <v>8</v>
      </c>
      <c r="EF122" s="139">
        <f>EE122*10000*MARGIN!$G38/MARGIN!$D38</f>
        <v>80000</v>
      </c>
      <c r="EG122" s="200">
        <f t="shared" si="281"/>
        <v>264.48046236959999</v>
      </c>
      <c r="EH122" s="200">
        <f t="shared" si="282"/>
        <v>264.48046236959999</v>
      </c>
      <c r="EJ122">
        <f t="shared" si="283"/>
        <v>0</v>
      </c>
      <c r="EK122">
        <v>-1</v>
      </c>
      <c r="EL122">
        <v>-1</v>
      </c>
      <c r="EM122">
        <v>-1</v>
      </c>
      <c r="EN122">
        <v>1</v>
      </c>
      <c r="EO122">
        <f t="shared" si="315"/>
        <v>0</v>
      </c>
      <c r="EQ122">
        <f t="shared" si="316"/>
        <v>0</v>
      </c>
      <c r="ER122">
        <v>2.4030317594100001E-3</v>
      </c>
      <c r="ES122" s="118" t="s">
        <v>1190</v>
      </c>
      <c r="ET122">
        <v>50</v>
      </c>
      <c r="EU122" t="str">
        <f t="shared" si="317"/>
        <v>TRUE</v>
      </c>
      <c r="EV122">
        <f>ROUND(MARGIN!$J38,0)</f>
        <v>8</v>
      </c>
      <c r="EW122">
        <f t="shared" si="318"/>
        <v>10</v>
      </c>
      <c r="EX122">
        <f t="shared" si="319"/>
        <v>8</v>
      </c>
      <c r="EY122" s="139">
        <f>EX122*10000*MARGIN!$G38/MARGIN!$D38</f>
        <v>80000</v>
      </c>
      <c r="EZ122" s="200">
        <f t="shared" si="320"/>
        <v>-192.24254075280001</v>
      </c>
      <c r="FA122" s="200"/>
      <c r="FB122" s="200">
        <f t="shared" si="321"/>
        <v>-192.24254075280001</v>
      </c>
      <c r="FD122">
        <f t="shared" si="288"/>
        <v>-1</v>
      </c>
      <c r="FE122">
        <v>-1</v>
      </c>
      <c r="FF122">
        <v>-1</v>
      </c>
      <c r="FG122">
        <v>-1</v>
      </c>
      <c r="FI122">
        <f t="shared" si="322"/>
        <v>0</v>
      </c>
      <c r="FK122">
        <f t="shared" si="323"/>
        <v>0</v>
      </c>
      <c r="FM122" s="118" t="s">
        <v>1190</v>
      </c>
      <c r="FN122">
        <v>50</v>
      </c>
      <c r="FO122" t="str">
        <f t="shared" si="324"/>
        <v>TRUE</v>
      </c>
      <c r="FP122">
        <f>ROUND(MARGIN!$J38,0)</f>
        <v>8</v>
      </c>
      <c r="FQ122">
        <f t="shared" si="325"/>
        <v>10</v>
      </c>
      <c r="FR122">
        <f t="shared" si="326"/>
        <v>8</v>
      </c>
      <c r="FS122" s="139">
        <f>FR122*10000*MARGIN!$G38/MARGIN!$D38</f>
        <v>80000</v>
      </c>
      <c r="FT122" s="200">
        <f t="shared" si="327"/>
        <v>0</v>
      </c>
      <c r="FU122" s="200"/>
      <c r="FV122" s="200">
        <f t="shared" si="328"/>
        <v>0</v>
      </c>
      <c r="FX122">
        <f t="shared" si="293"/>
        <v>0</v>
      </c>
      <c r="FZ122">
        <v>-1</v>
      </c>
      <c r="GA122">
        <v>-1</v>
      </c>
      <c r="GC122">
        <f t="shared" si="329"/>
        <v>1</v>
      </c>
      <c r="GE122">
        <f t="shared" si="330"/>
        <v>0</v>
      </c>
      <c r="GG122" s="118" t="s">
        <v>1190</v>
      </c>
      <c r="GH122">
        <v>50</v>
      </c>
      <c r="GI122" t="str">
        <f t="shared" si="331"/>
        <v>FALSE</v>
      </c>
      <c r="GJ122">
        <f>ROUND(MARGIN!$J38,0)</f>
        <v>8</v>
      </c>
      <c r="GK122">
        <f t="shared" si="332"/>
        <v>6</v>
      </c>
      <c r="GL122">
        <f t="shared" si="333"/>
        <v>8</v>
      </c>
      <c r="GM122" s="139">
        <f>GL122*10000*MARGIN!$G38/MARGIN!$D38</f>
        <v>80000</v>
      </c>
      <c r="GN122" s="200">
        <f t="shared" si="334"/>
        <v>0</v>
      </c>
      <c r="GO122" s="200"/>
      <c r="GP122" s="200">
        <f t="shared" si="335"/>
        <v>0</v>
      </c>
    </row>
    <row r="123" spans="1:198" x14ac:dyDescent="0.25">
      <c r="A123" t="s">
        <v>1189</v>
      </c>
      <c r="B123" s="167" t="s">
        <v>8</v>
      </c>
      <c r="D123" s="117" t="s">
        <v>788</v>
      </c>
      <c r="E123">
        <v>50</v>
      </c>
      <c r="F123" t="e">
        <f>IF(#REF!="","FALSE","TRUE")</f>
        <v>#REF!</v>
      </c>
      <c r="G123">
        <f>ROUND(MARGIN!$J18,0)</f>
        <v>11</v>
      </c>
      <c r="I123" t="e">
        <f>-#REF!+J123</f>
        <v>#REF!</v>
      </c>
      <c r="J123">
        <v>1</v>
      </c>
      <c r="K123" s="117" t="s">
        <v>788</v>
      </c>
      <c r="L123">
        <v>50</v>
      </c>
      <c r="M123" t="str">
        <f t="shared" si="244"/>
        <v>TRUE</v>
      </c>
      <c r="N123">
        <f>ROUND(MARGIN!$J18,0)</f>
        <v>11</v>
      </c>
      <c r="P123">
        <f t="shared" si="245"/>
        <v>0</v>
      </c>
      <c r="Q123">
        <v>1</v>
      </c>
      <c r="R123">
        <v>1</v>
      </c>
      <c r="S123" t="s">
        <v>944</v>
      </c>
      <c r="T123" s="117" t="s">
        <v>788</v>
      </c>
      <c r="U123">
        <v>50</v>
      </c>
      <c r="V123" t="str">
        <f t="shared" si="246"/>
        <v>TRUE</v>
      </c>
      <c r="W123">
        <f>ROUND(MARGIN!$J18,0)</f>
        <v>11</v>
      </c>
      <c r="Z123">
        <f t="shared" si="247"/>
        <v>0</v>
      </c>
      <c r="AA123">
        <v>1</v>
      </c>
      <c r="AC123" t="s">
        <v>944</v>
      </c>
      <c r="AD123" s="117" t="s">
        <v>962</v>
      </c>
      <c r="AE123">
        <v>50</v>
      </c>
      <c r="AF123" t="str">
        <f t="shared" si="248"/>
        <v>TRUE</v>
      </c>
      <c r="AG123">
        <f>ROUND(MARGIN!$J18,0)</f>
        <v>11</v>
      </c>
      <c r="AH123">
        <f t="shared" si="249"/>
        <v>11</v>
      </c>
      <c r="AK123">
        <f t="shared" si="250"/>
        <v>0</v>
      </c>
      <c r="AL123">
        <v>1</v>
      </c>
      <c r="AN123" t="s">
        <v>944</v>
      </c>
      <c r="AO123" s="117" t="s">
        <v>962</v>
      </c>
      <c r="AP123">
        <v>50</v>
      </c>
      <c r="AQ123" t="str">
        <f t="shared" si="251"/>
        <v>TRUE</v>
      </c>
      <c r="AR123">
        <f>ROUND(MARGIN!$J18,0)</f>
        <v>11</v>
      </c>
      <c r="AS123">
        <f t="shared" si="252"/>
        <v>11</v>
      </c>
      <c r="AV123">
        <f t="shared" si="253"/>
        <v>0</v>
      </c>
      <c r="AW123">
        <v>1</v>
      </c>
      <c r="AY123" t="s">
        <v>944</v>
      </c>
      <c r="AZ123" s="117" t="s">
        <v>962</v>
      </c>
      <c r="BA123">
        <v>50</v>
      </c>
      <c r="BB123" t="str">
        <f t="shared" si="254"/>
        <v>TRUE</v>
      </c>
      <c r="BC123">
        <f>ROUND(MARGIN!$J18,0)</f>
        <v>11</v>
      </c>
      <c r="BD123">
        <f t="shared" si="255"/>
        <v>11</v>
      </c>
      <c r="BG123">
        <f t="shared" si="256"/>
        <v>-1</v>
      </c>
      <c r="BK123" t="s">
        <v>944</v>
      </c>
      <c r="BL123" s="117" t="s">
        <v>962</v>
      </c>
      <c r="BM123">
        <v>50</v>
      </c>
      <c r="BN123" t="str">
        <f t="shared" si="257"/>
        <v>FALSE</v>
      </c>
      <c r="BO123">
        <f>ROUND(MARGIN!$J18,0)</f>
        <v>11</v>
      </c>
      <c r="BP123">
        <f t="shared" si="258"/>
        <v>11</v>
      </c>
      <c r="BT123">
        <f t="shared" si="259"/>
        <v>-1</v>
      </c>
      <c r="BU123">
        <v>-1</v>
      </c>
      <c r="BV123">
        <v>-1</v>
      </c>
      <c r="BW123">
        <v>-1</v>
      </c>
      <c r="BX123">
        <f t="shared" si="260"/>
        <v>1</v>
      </c>
      <c r="BY123">
        <f t="shared" si="261"/>
        <v>1</v>
      </c>
      <c r="BZ123" s="187">
        <v>-2.1595355758499999E-2</v>
      </c>
      <c r="CA123" s="117" t="s">
        <v>962</v>
      </c>
      <c r="CB123">
        <v>50</v>
      </c>
      <c r="CC123" t="str">
        <f t="shared" si="262"/>
        <v>TRUE</v>
      </c>
      <c r="CD123">
        <f>ROUND(MARGIN!$J39,0)</f>
        <v>8</v>
      </c>
      <c r="CE123">
        <f t="shared" si="263"/>
        <v>10</v>
      </c>
      <c r="CF123">
        <f t="shared" si="298"/>
        <v>8</v>
      </c>
      <c r="CG123" s="139">
        <f>CF123*10000*MARGIN!$G39/MARGIN!$D39</f>
        <v>80000</v>
      </c>
      <c r="CH123" s="145">
        <f t="shared" si="264"/>
        <v>1727.62846068</v>
      </c>
      <c r="CI123" s="145">
        <f t="shared" si="265"/>
        <v>1727.62846068</v>
      </c>
      <c r="CK123">
        <f t="shared" si="266"/>
        <v>0</v>
      </c>
      <c r="CL123">
        <v>-1</v>
      </c>
      <c r="CM123">
        <v>-1</v>
      </c>
      <c r="CN123">
        <v>1</v>
      </c>
      <c r="CO123">
        <f t="shared" si="267"/>
        <v>0</v>
      </c>
      <c r="CP123">
        <f t="shared" si="268"/>
        <v>0</v>
      </c>
      <c r="CQ123">
        <v>9.6418344834099997E-3</v>
      </c>
      <c r="CR123" s="117" t="s">
        <v>1190</v>
      </c>
      <c r="CS123">
        <v>50</v>
      </c>
      <c r="CT123" t="str">
        <f t="shared" si="269"/>
        <v>TRUE</v>
      </c>
      <c r="CU123">
        <f>ROUND(MARGIN!$J39,0)</f>
        <v>8</v>
      </c>
      <c r="CV123">
        <f t="shared" si="299"/>
        <v>10</v>
      </c>
      <c r="CW123">
        <f t="shared" si="300"/>
        <v>8</v>
      </c>
      <c r="CX123" s="139">
        <f>CW123*10000*MARGIN!$G39/MARGIN!$D39</f>
        <v>80000</v>
      </c>
      <c r="CY123" s="200">
        <f t="shared" si="270"/>
        <v>-771.34675867279998</v>
      </c>
      <c r="CZ123" s="200">
        <f t="shared" si="271"/>
        <v>-771.34675867279998</v>
      </c>
      <c r="DB123">
        <f t="shared" si="272"/>
        <v>2</v>
      </c>
      <c r="DC123">
        <v>1</v>
      </c>
      <c r="DD123">
        <v>-1</v>
      </c>
      <c r="DE123">
        <v>-1</v>
      </c>
      <c r="DF123">
        <f t="shared" si="273"/>
        <v>0</v>
      </c>
      <c r="DG123">
        <f t="shared" si="274"/>
        <v>1</v>
      </c>
      <c r="DH123">
        <v>-1.89693329118E-3</v>
      </c>
      <c r="DI123" s="117" t="s">
        <v>1190</v>
      </c>
      <c r="DJ123">
        <v>50</v>
      </c>
      <c r="DK123" t="str">
        <f t="shared" si="275"/>
        <v>TRUE</v>
      </c>
      <c r="DL123">
        <f>ROUND(MARGIN!$J39,0)</f>
        <v>8</v>
      </c>
      <c r="DM123">
        <f t="shared" si="301"/>
        <v>6</v>
      </c>
      <c r="DN123">
        <f t="shared" si="302"/>
        <v>8</v>
      </c>
      <c r="DO123" s="139">
        <f>DN123*10000*MARGIN!$G39/MARGIN!$D39</f>
        <v>80000</v>
      </c>
      <c r="DP123" s="200">
        <f t="shared" si="276"/>
        <v>-151.75466329439999</v>
      </c>
      <c r="DQ123" s="200">
        <f t="shared" si="277"/>
        <v>151.75466329439999</v>
      </c>
      <c r="DS123">
        <f t="shared" si="278"/>
        <v>0</v>
      </c>
      <c r="DT123">
        <v>1</v>
      </c>
      <c r="DU123">
        <v>-1</v>
      </c>
      <c r="DV123">
        <v>-1</v>
      </c>
      <c r="DW123">
        <f t="shared" si="279"/>
        <v>0</v>
      </c>
      <c r="DX123">
        <f t="shared" si="303"/>
        <v>1</v>
      </c>
      <c r="DY123">
        <v>-3.30730962008E-3</v>
      </c>
      <c r="DZ123" s="117" t="s">
        <v>1190</v>
      </c>
      <c r="EA123">
        <v>50</v>
      </c>
      <c r="EB123" t="str">
        <f t="shared" si="280"/>
        <v>TRUE</v>
      </c>
      <c r="EC123">
        <f>ROUND(MARGIN!$J39,0)</f>
        <v>8</v>
      </c>
      <c r="ED123">
        <f t="shared" si="304"/>
        <v>6</v>
      </c>
      <c r="EE123">
        <f t="shared" si="305"/>
        <v>8</v>
      </c>
      <c r="EF123" s="139">
        <f>EE123*10000*MARGIN!$G39/MARGIN!$D39</f>
        <v>80000</v>
      </c>
      <c r="EG123" s="200">
        <f t="shared" si="281"/>
        <v>-264.58476960640002</v>
      </c>
      <c r="EH123" s="200">
        <f t="shared" si="282"/>
        <v>264.58476960640002</v>
      </c>
      <c r="EJ123">
        <f t="shared" si="283"/>
        <v>0</v>
      </c>
      <c r="EK123">
        <v>-1</v>
      </c>
      <c r="EL123">
        <v>-1</v>
      </c>
      <c r="EM123">
        <v>-1</v>
      </c>
      <c r="EN123">
        <v>1</v>
      </c>
      <c r="EO123">
        <f t="shared" si="315"/>
        <v>0</v>
      </c>
      <c r="EQ123">
        <f t="shared" si="316"/>
        <v>0</v>
      </c>
      <c r="ER123">
        <v>9.0668610900799997E-4</v>
      </c>
      <c r="ES123" s="117" t="s">
        <v>1190</v>
      </c>
      <c r="ET123">
        <v>50</v>
      </c>
      <c r="EU123" t="str">
        <f t="shared" si="317"/>
        <v>TRUE</v>
      </c>
      <c r="EV123">
        <f>ROUND(MARGIN!$J39,0)</f>
        <v>8</v>
      </c>
      <c r="EW123">
        <f t="shared" si="318"/>
        <v>10</v>
      </c>
      <c r="EX123">
        <f t="shared" si="319"/>
        <v>8</v>
      </c>
      <c r="EY123" s="139">
        <f>EX123*10000*MARGIN!$G39/MARGIN!$D39</f>
        <v>80000</v>
      </c>
      <c r="EZ123" s="200">
        <f t="shared" si="320"/>
        <v>-72.534888720639998</v>
      </c>
      <c r="FA123" s="200"/>
      <c r="FB123" s="200">
        <f t="shared" si="321"/>
        <v>-72.534888720639998</v>
      </c>
      <c r="FD123">
        <f t="shared" si="288"/>
        <v>-1</v>
      </c>
      <c r="FE123">
        <v>-1</v>
      </c>
      <c r="FF123">
        <v>-1</v>
      </c>
      <c r="FG123">
        <v>-1</v>
      </c>
      <c r="FI123">
        <f t="shared" si="322"/>
        <v>0</v>
      </c>
      <c r="FK123">
        <f t="shared" si="323"/>
        <v>0</v>
      </c>
      <c r="FM123" s="117" t="s">
        <v>1190</v>
      </c>
      <c r="FN123">
        <v>50</v>
      </c>
      <c r="FO123" t="str">
        <f t="shared" si="324"/>
        <v>TRUE</v>
      </c>
      <c r="FP123">
        <f>ROUND(MARGIN!$J39,0)</f>
        <v>8</v>
      </c>
      <c r="FQ123">
        <f t="shared" si="325"/>
        <v>10</v>
      </c>
      <c r="FR123">
        <f t="shared" si="326"/>
        <v>8</v>
      </c>
      <c r="FS123" s="139">
        <f>FR123*10000*MARGIN!$G39/MARGIN!$D39</f>
        <v>80000</v>
      </c>
      <c r="FT123" s="200">
        <f t="shared" si="327"/>
        <v>0</v>
      </c>
      <c r="FU123" s="200"/>
      <c r="FV123" s="200">
        <f t="shared" si="328"/>
        <v>0</v>
      </c>
      <c r="FX123">
        <f t="shared" si="293"/>
        <v>0</v>
      </c>
      <c r="FZ123">
        <v>-1</v>
      </c>
      <c r="GA123">
        <v>-1</v>
      </c>
      <c r="GC123">
        <f t="shared" si="329"/>
        <v>1</v>
      </c>
      <c r="GE123">
        <f t="shared" si="330"/>
        <v>0</v>
      </c>
      <c r="GG123" s="117" t="s">
        <v>1190</v>
      </c>
      <c r="GH123">
        <v>50</v>
      </c>
      <c r="GI123" t="str">
        <f t="shared" si="331"/>
        <v>FALSE</v>
      </c>
      <c r="GJ123">
        <f>ROUND(MARGIN!$J39,0)</f>
        <v>8</v>
      </c>
      <c r="GK123">
        <f t="shared" si="332"/>
        <v>6</v>
      </c>
      <c r="GL123">
        <f t="shared" si="333"/>
        <v>8</v>
      </c>
      <c r="GM123" s="139">
        <f>GL123*10000*MARGIN!$G39/MARGIN!$D39</f>
        <v>80000</v>
      </c>
      <c r="GN123" s="200">
        <f t="shared" si="334"/>
        <v>0</v>
      </c>
      <c r="GO123" s="200"/>
      <c r="GP123" s="200">
        <f t="shared" si="335"/>
        <v>0</v>
      </c>
    </row>
  </sheetData>
  <sortState ref="EJ2:EV9">
    <sortCondition ref="EJ2:EJ9"/>
  </sortState>
  <conditionalFormatting sqref="O15:O92 H15:I92 Y15:Y92">
    <cfRule type="colorScale" priority="487">
      <colorScale>
        <cfvo type="min"/>
        <cfvo type="percentile" val="50"/>
        <cfvo type="max"/>
        <color rgb="FFF8696B"/>
        <color rgb="FFFFEB84"/>
        <color rgb="FF63BE7B"/>
      </colorScale>
    </cfRule>
  </conditionalFormatting>
  <conditionalFormatting sqref="G96:G123">
    <cfRule type="colorScale" priority="409">
      <colorScale>
        <cfvo type="min"/>
        <cfvo type="percentile" val="50"/>
        <cfvo type="max"/>
        <color rgb="FFF8696B"/>
        <color rgb="FFFFEB84"/>
        <color rgb="FF63BE7B"/>
      </colorScale>
    </cfRule>
  </conditionalFormatting>
  <conditionalFormatting sqref="D96:E123">
    <cfRule type="colorScale" priority="407">
      <colorScale>
        <cfvo type="min"/>
        <cfvo type="percentile" val="50"/>
        <cfvo type="max"/>
        <color rgb="FFF8696B"/>
        <color rgb="FFFFEB84"/>
        <color rgb="FF63BE7B"/>
      </colorScale>
    </cfRule>
  </conditionalFormatting>
  <conditionalFormatting sqref="D94:E95">
    <cfRule type="colorScale" priority="406">
      <colorScale>
        <cfvo type="min"/>
        <cfvo type="percentile" val="50"/>
        <cfvo type="max"/>
        <color rgb="FFF8696B"/>
        <color rgb="FFFFEB84"/>
        <color rgb="FF63BE7B"/>
      </colorScale>
    </cfRule>
  </conditionalFormatting>
  <conditionalFormatting sqref="F96:F123">
    <cfRule type="colorScale" priority="405">
      <colorScale>
        <cfvo type="min"/>
        <cfvo type="percentile" val="50"/>
        <cfvo type="max"/>
        <color rgb="FFF8696B"/>
        <color rgb="FFFFEB84"/>
        <color rgb="FF63BE7B"/>
      </colorScale>
    </cfRule>
  </conditionalFormatting>
  <conditionalFormatting sqref="N96:N123">
    <cfRule type="colorScale" priority="399">
      <colorScale>
        <cfvo type="min"/>
        <cfvo type="percentile" val="50"/>
        <cfvo type="max"/>
        <color rgb="FFF8696B"/>
        <color rgb="FFFFEB84"/>
        <color rgb="FF63BE7B"/>
      </colorScale>
    </cfRule>
  </conditionalFormatting>
  <conditionalFormatting sqref="J96:J123">
    <cfRule type="colorScale" priority="398">
      <colorScale>
        <cfvo type="min"/>
        <cfvo type="percentile" val="50"/>
        <cfvo type="max"/>
        <color rgb="FFF8696B"/>
        <color rgb="FFFFEB84"/>
        <color rgb="FF63BE7B"/>
      </colorScale>
    </cfRule>
  </conditionalFormatting>
  <conditionalFormatting sqref="K96:L123">
    <cfRule type="colorScale" priority="397">
      <colorScale>
        <cfvo type="min"/>
        <cfvo type="percentile" val="50"/>
        <cfvo type="max"/>
        <color rgb="FFF8696B"/>
        <color rgb="FFFFEB84"/>
        <color rgb="FF63BE7B"/>
      </colorScale>
    </cfRule>
  </conditionalFormatting>
  <conditionalFormatting sqref="K94:L95">
    <cfRule type="colorScale" priority="396">
      <colorScale>
        <cfvo type="min"/>
        <cfvo type="percentile" val="50"/>
        <cfvo type="max"/>
        <color rgb="FFF8696B"/>
        <color rgb="FFFFEB84"/>
        <color rgb="FF63BE7B"/>
      </colorScale>
    </cfRule>
  </conditionalFormatting>
  <conditionalFormatting sqref="M96:M123">
    <cfRule type="colorScale" priority="395">
      <colorScale>
        <cfvo type="min"/>
        <cfvo type="percentile" val="50"/>
        <cfvo type="max"/>
        <color rgb="FFF8696B"/>
        <color rgb="FFFFEB84"/>
        <color rgb="FF63BE7B"/>
      </colorScale>
    </cfRule>
  </conditionalFormatting>
  <conditionalFormatting sqref="J82:J92 J15:J24">
    <cfRule type="colorScale" priority="392">
      <colorScale>
        <cfvo type="min"/>
        <cfvo type="percentile" val="50"/>
        <cfvo type="max"/>
        <color rgb="FFF8696B"/>
        <color rgb="FFFFEB84"/>
        <color rgb="FF63BE7B"/>
      </colorScale>
    </cfRule>
  </conditionalFormatting>
  <conditionalFormatting sqref="O96:O123">
    <cfRule type="colorScale" priority="389">
      <colorScale>
        <cfvo type="min"/>
        <cfvo type="percentile" val="50"/>
        <cfvo type="max"/>
        <color rgb="FFF8696B"/>
        <color rgb="FFFFEB84"/>
        <color rgb="FF63BE7B"/>
      </colorScale>
    </cfRule>
  </conditionalFormatting>
  <conditionalFormatting sqref="I96:I123">
    <cfRule type="colorScale" priority="387">
      <colorScale>
        <cfvo type="min"/>
        <cfvo type="percentile" val="50"/>
        <cfvo type="max"/>
        <color rgb="FFF8696B"/>
        <color rgb="FFFFEB84"/>
        <color rgb="FF63BE7B"/>
      </colorScale>
    </cfRule>
  </conditionalFormatting>
  <conditionalFormatting sqref="W96:W123">
    <cfRule type="colorScale" priority="384">
      <colorScale>
        <cfvo type="min"/>
        <cfvo type="percentile" val="50"/>
        <cfvo type="max"/>
        <color rgb="FFF8696B"/>
        <color rgb="FFFFEB84"/>
        <color rgb="FF63BE7B"/>
      </colorScale>
    </cfRule>
  </conditionalFormatting>
  <conditionalFormatting sqref="Q96:S123">
    <cfRule type="colorScale" priority="383">
      <colorScale>
        <cfvo type="min"/>
        <cfvo type="percentile" val="50"/>
        <cfvo type="max"/>
        <color rgb="FFF8696B"/>
        <color rgb="FFFFEB84"/>
        <color rgb="FF63BE7B"/>
      </colorScale>
    </cfRule>
  </conditionalFormatting>
  <conditionalFormatting sqref="T96:U123">
    <cfRule type="colorScale" priority="382">
      <colorScale>
        <cfvo type="min"/>
        <cfvo type="percentile" val="50"/>
        <cfvo type="max"/>
        <color rgb="FFF8696B"/>
        <color rgb="FFFFEB84"/>
        <color rgb="FF63BE7B"/>
      </colorScale>
    </cfRule>
  </conditionalFormatting>
  <conditionalFormatting sqref="T94:U95">
    <cfRule type="colorScale" priority="381">
      <colorScale>
        <cfvo type="min"/>
        <cfvo type="percentile" val="50"/>
        <cfvo type="max"/>
        <color rgb="FFF8696B"/>
        <color rgb="FFFFEB84"/>
        <color rgb="FF63BE7B"/>
      </colorScale>
    </cfRule>
  </conditionalFormatting>
  <conditionalFormatting sqref="V96:V123">
    <cfRule type="colorScale" priority="380">
      <colorScale>
        <cfvo type="min"/>
        <cfvo type="percentile" val="50"/>
        <cfvo type="max"/>
        <color rgb="FFF8696B"/>
        <color rgb="FFFFEB84"/>
        <color rgb="FF63BE7B"/>
      </colorScale>
    </cfRule>
  </conditionalFormatting>
  <conditionalFormatting sqref="Q82:S92 Q15:S24">
    <cfRule type="colorScale" priority="377">
      <colorScale>
        <cfvo type="min"/>
        <cfvo type="percentile" val="50"/>
        <cfvo type="max"/>
        <color rgb="FFF8696B"/>
        <color rgb="FFFFEB84"/>
        <color rgb="FF63BE7B"/>
      </colorScale>
    </cfRule>
  </conditionalFormatting>
  <conditionalFormatting sqref="X96:X123">
    <cfRule type="colorScale" priority="374">
      <colorScale>
        <cfvo type="min"/>
        <cfvo type="percentile" val="50"/>
        <cfvo type="max"/>
        <color rgb="FFF8696B"/>
        <color rgb="FFFFEB84"/>
        <color rgb="FF63BE7B"/>
      </colorScale>
    </cfRule>
  </conditionalFormatting>
  <conditionalFormatting sqref="P96:P123">
    <cfRule type="colorScale" priority="372">
      <colorScale>
        <cfvo type="min"/>
        <cfvo type="percentile" val="50"/>
        <cfvo type="max"/>
        <color rgb="FFF8696B"/>
        <color rgb="FFFFEB84"/>
        <color rgb="FF63BE7B"/>
      </colorScale>
    </cfRule>
  </conditionalFormatting>
  <conditionalFormatting sqref="AG96:AG123">
    <cfRule type="colorScale" priority="369">
      <colorScale>
        <cfvo type="min"/>
        <cfvo type="percentile" val="50"/>
        <cfvo type="max"/>
        <color rgb="FFF8696B"/>
        <color rgb="FFFFEB84"/>
        <color rgb="FF63BE7B"/>
      </colorScale>
    </cfRule>
  </conditionalFormatting>
  <conditionalFormatting sqref="AA96:AC123">
    <cfRule type="colorScale" priority="368">
      <colorScale>
        <cfvo type="min"/>
        <cfvo type="percentile" val="50"/>
        <cfvo type="max"/>
        <color rgb="FFF8696B"/>
        <color rgb="FFFFEB84"/>
        <color rgb="FF63BE7B"/>
      </colorScale>
    </cfRule>
  </conditionalFormatting>
  <conditionalFormatting sqref="AD96:AE123">
    <cfRule type="colorScale" priority="367">
      <colorScale>
        <cfvo type="min"/>
        <cfvo type="percentile" val="50"/>
        <cfvo type="max"/>
        <color rgb="FFF8696B"/>
        <color rgb="FFFFEB84"/>
        <color rgb="FF63BE7B"/>
      </colorScale>
    </cfRule>
  </conditionalFormatting>
  <conditionalFormatting sqref="AD94:AE95">
    <cfRule type="colorScale" priority="366">
      <colorScale>
        <cfvo type="min"/>
        <cfvo type="percentile" val="50"/>
        <cfvo type="max"/>
        <color rgb="FFF8696B"/>
        <color rgb="FFFFEB84"/>
        <color rgb="FF63BE7B"/>
      </colorScale>
    </cfRule>
  </conditionalFormatting>
  <conditionalFormatting sqref="AF96:AF123">
    <cfRule type="colorScale" priority="365">
      <colorScale>
        <cfvo type="min"/>
        <cfvo type="percentile" val="50"/>
        <cfvo type="max"/>
        <color rgb="FFF8696B"/>
        <color rgb="FFFFEB84"/>
        <color rgb="FF63BE7B"/>
      </colorScale>
    </cfRule>
  </conditionalFormatting>
  <conditionalFormatting sqref="AA82:AC92 AA15:AC24">
    <cfRule type="colorScale" priority="362">
      <colorScale>
        <cfvo type="min"/>
        <cfvo type="percentile" val="50"/>
        <cfvo type="max"/>
        <color rgb="FFF8696B"/>
        <color rgb="FFFFEB84"/>
        <color rgb="FF63BE7B"/>
      </colorScale>
    </cfRule>
  </conditionalFormatting>
  <conditionalFormatting sqref="Z96:Z123">
    <cfRule type="colorScale" priority="355">
      <colorScale>
        <cfvo type="min"/>
        <cfvo type="percentile" val="50"/>
        <cfvo type="max"/>
        <color rgb="FFF8696B"/>
        <color rgb="FFFFEB84"/>
        <color rgb="FF63BE7B"/>
      </colorScale>
    </cfRule>
  </conditionalFormatting>
  <conditionalFormatting sqref="AH96:AH123">
    <cfRule type="colorScale" priority="353">
      <colorScale>
        <cfvo type="min"/>
        <cfvo type="percentile" val="50"/>
        <cfvo type="max"/>
        <color rgb="FFF8696B"/>
        <color rgb="FFFFEB84"/>
        <color rgb="FF63BE7B"/>
      </colorScale>
    </cfRule>
  </conditionalFormatting>
  <conditionalFormatting sqref="AR96:AR123">
    <cfRule type="colorScale" priority="336">
      <colorScale>
        <cfvo type="min"/>
        <cfvo type="percentile" val="50"/>
        <cfvo type="max"/>
        <color rgb="FFF8696B"/>
        <color rgb="FFFFEB84"/>
        <color rgb="FF63BE7B"/>
      </colorScale>
    </cfRule>
  </conditionalFormatting>
  <conditionalFormatting sqref="AL96:AN123">
    <cfRule type="colorScale" priority="335">
      <colorScale>
        <cfvo type="min"/>
        <cfvo type="percentile" val="50"/>
        <cfvo type="max"/>
        <color rgb="FFF8696B"/>
        <color rgb="FFFFEB84"/>
        <color rgb="FF63BE7B"/>
      </colorScale>
    </cfRule>
  </conditionalFormatting>
  <conditionalFormatting sqref="AO96:AP123">
    <cfRule type="colorScale" priority="334">
      <colorScale>
        <cfvo type="min"/>
        <cfvo type="percentile" val="50"/>
        <cfvo type="max"/>
        <color rgb="FFF8696B"/>
        <color rgb="FFFFEB84"/>
        <color rgb="FF63BE7B"/>
      </colorScale>
    </cfRule>
  </conditionalFormatting>
  <conditionalFormatting sqref="AO94:AP95">
    <cfRule type="colorScale" priority="333">
      <colorScale>
        <cfvo type="min"/>
        <cfvo type="percentile" val="50"/>
        <cfvo type="max"/>
        <color rgb="FFF8696B"/>
        <color rgb="FFFFEB84"/>
        <color rgb="FF63BE7B"/>
      </colorScale>
    </cfRule>
  </conditionalFormatting>
  <conditionalFormatting sqref="AQ96:AQ123">
    <cfRule type="colorScale" priority="332">
      <colorScale>
        <cfvo type="min"/>
        <cfvo type="percentile" val="50"/>
        <cfvo type="max"/>
        <color rgb="FFF8696B"/>
        <color rgb="FFFFEB84"/>
        <color rgb="FF63BE7B"/>
      </colorScale>
    </cfRule>
  </conditionalFormatting>
  <conditionalFormatting sqref="AL82:AN92 AL15:AN24">
    <cfRule type="colorScale" priority="329">
      <colorScale>
        <cfvo type="min"/>
        <cfvo type="percentile" val="50"/>
        <cfvo type="max"/>
        <color rgb="FFF8696B"/>
        <color rgb="FFFFEB84"/>
        <color rgb="FF63BE7B"/>
      </colorScale>
    </cfRule>
  </conditionalFormatting>
  <conditionalFormatting sqref="AK96:AK123">
    <cfRule type="colorScale" priority="325">
      <colorScale>
        <cfvo type="min"/>
        <cfvo type="percentile" val="50"/>
        <cfvo type="max"/>
        <color rgb="FFF8696B"/>
        <color rgb="FFFFEB84"/>
        <color rgb="FF63BE7B"/>
      </colorScale>
    </cfRule>
  </conditionalFormatting>
  <conditionalFormatting sqref="AS96:AS123">
    <cfRule type="colorScale" priority="323">
      <colorScale>
        <cfvo type="min"/>
        <cfvo type="percentile" val="50"/>
        <cfvo type="max"/>
        <color rgb="FFF8696B"/>
        <color rgb="FFFFEB84"/>
        <color rgb="FF63BE7B"/>
      </colorScale>
    </cfRule>
  </conditionalFormatting>
  <conditionalFormatting sqref="BC96:BC123">
    <cfRule type="colorScale" priority="321">
      <colorScale>
        <cfvo type="min"/>
        <cfvo type="percentile" val="50"/>
        <cfvo type="max"/>
        <color rgb="FFF8696B"/>
        <color rgb="FFFFEB84"/>
        <color rgb="FF63BE7B"/>
      </colorScale>
    </cfRule>
  </conditionalFormatting>
  <conditionalFormatting sqref="AW96:AY123">
    <cfRule type="colorScale" priority="320">
      <colorScale>
        <cfvo type="min"/>
        <cfvo type="percentile" val="50"/>
        <cfvo type="max"/>
        <color rgb="FFF8696B"/>
        <color rgb="FFFFEB84"/>
        <color rgb="FF63BE7B"/>
      </colorScale>
    </cfRule>
  </conditionalFormatting>
  <conditionalFormatting sqref="AZ96:BA123">
    <cfRule type="colorScale" priority="319">
      <colorScale>
        <cfvo type="min"/>
        <cfvo type="percentile" val="50"/>
        <cfvo type="max"/>
        <color rgb="FFF8696B"/>
        <color rgb="FFFFEB84"/>
        <color rgb="FF63BE7B"/>
      </colorScale>
    </cfRule>
  </conditionalFormatting>
  <conditionalFormatting sqref="AZ94:BA95">
    <cfRule type="colorScale" priority="318">
      <colorScale>
        <cfvo type="min"/>
        <cfvo type="percentile" val="50"/>
        <cfvo type="max"/>
        <color rgb="FFF8696B"/>
        <color rgb="FFFFEB84"/>
        <color rgb="FF63BE7B"/>
      </colorScale>
    </cfRule>
  </conditionalFormatting>
  <conditionalFormatting sqref="BB96:BB123">
    <cfRule type="colorScale" priority="317">
      <colorScale>
        <cfvo type="min"/>
        <cfvo type="percentile" val="50"/>
        <cfvo type="max"/>
        <color rgb="FFF8696B"/>
        <color rgb="FFFFEB84"/>
        <color rgb="FF63BE7B"/>
      </colorScale>
    </cfRule>
  </conditionalFormatting>
  <conditionalFormatting sqref="AW82:AY92 AW15:AY24 AX81:AX91 AX14:AX23">
    <cfRule type="colorScale" priority="314">
      <colorScale>
        <cfvo type="min"/>
        <cfvo type="percentile" val="50"/>
        <cfvo type="max"/>
        <color rgb="FFF8696B"/>
        <color rgb="FFFFEB84"/>
        <color rgb="FF63BE7B"/>
      </colorScale>
    </cfRule>
  </conditionalFormatting>
  <conditionalFormatting sqref="AV96:AV123">
    <cfRule type="colorScale" priority="310">
      <colorScale>
        <cfvo type="min"/>
        <cfvo type="percentile" val="50"/>
        <cfvo type="max"/>
        <color rgb="FFF8696B"/>
        <color rgb="FFFFEB84"/>
        <color rgb="FF63BE7B"/>
      </colorScale>
    </cfRule>
  </conditionalFormatting>
  <conditionalFormatting sqref="BD96:BD123">
    <cfRule type="colorScale" priority="308">
      <colorScale>
        <cfvo type="min"/>
        <cfvo type="percentile" val="50"/>
        <cfvo type="max"/>
        <color rgb="FFF8696B"/>
        <color rgb="FFFFEB84"/>
        <color rgb="FF63BE7B"/>
      </colorScale>
    </cfRule>
  </conditionalFormatting>
  <conditionalFormatting sqref="BO96:BO123">
    <cfRule type="colorScale" priority="306">
      <colorScale>
        <cfvo type="min"/>
        <cfvo type="percentile" val="50"/>
        <cfvo type="max"/>
        <color rgb="FFF8696B"/>
        <color rgb="FFFFEB84"/>
        <color rgb="FF63BE7B"/>
      </colorScale>
    </cfRule>
  </conditionalFormatting>
  <conditionalFormatting sqref="BH96:BK123">
    <cfRule type="colorScale" priority="305">
      <colorScale>
        <cfvo type="min"/>
        <cfvo type="percentile" val="50"/>
        <cfvo type="max"/>
        <color rgb="FFF8696B"/>
        <color rgb="FFFFEB84"/>
        <color rgb="FF63BE7B"/>
      </colorScale>
    </cfRule>
  </conditionalFormatting>
  <conditionalFormatting sqref="BL96:BM123">
    <cfRule type="colorScale" priority="304">
      <colorScale>
        <cfvo type="min"/>
        <cfvo type="percentile" val="50"/>
        <cfvo type="max"/>
        <color rgb="FFF8696B"/>
        <color rgb="FFFFEB84"/>
        <color rgb="FF63BE7B"/>
      </colorScale>
    </cfRule>
  </conditionalFormatting>
  <conditionalFormatting sqref="BL94:BM95">
    <cfRule type="colorScale" priority="303">
      <colorScale>
        <cfvo type="min"/>
        <cfvo type="percentile" val="50"/>
        <cfvo type="max"/>
        <color rgb="FFF8696B"/>
        <color rgb="FFFFEB84"/>
        <color rgb="FF63BE7B"/>
      </colorScale>
    </cfRule>
  </conditionalFormatting>
  <conditionalFormatting sqref="BN96:BN123">
    <cfRule type="colorScale" priority="302">
      <colorScale>
        <cfvo type="min"/>
        <cfvo type="percentile" val="50"/>
        <cfvo type="max"/>
        <color rgb="FFF8696B"/>
        <color rgb="FFFFEB84"/>
        <color rgb="FF63BE7B"/>
      </colorScale>
    </cfRule>
  </conditionalFormatting>
  <conditionalFormatting sqref="BH82:BI92 BH15:BI24 BK15:BK24 BK82:BK92">
    <cfRule type="colorScale" priority="299">
      <colorScale>
        <cfvo type="min"/>
        <cfvo type="percentile" val="50"/>
        <cfvo type="max"/>
        <color rgb="FFF8696B"/>
        <color rgb="FFFFEB84"/>
        <color rgb="FF63BE7B"/>
      </colorScale>
    </cfRule>
  </conditionalFormatting>
  <conditionalFormatting sqref="BG96:BG123">
    <cfRule type="colorScale" priority="295">
      <colorScale>
        <cfvo type="min"/>
        <cfvo type="percentile" val="50"/>
        <cfvo type="max"/>
        <color rgb="FFF8696B"/>
        <color rgb="FFFFEB84"/>
        <color rgb="FF63BE7B"/>
      </colorScale>
    </cfRule>
  </conditionalFormatting>
  <conditionalFormatting sqref="BP96:BP123">
    <cfRule type="colorScale" priority="293">
      <colorScale>
        <cfvo type="min"/>
        <cfvo type="percentile" val="50"/>
        <cfvo type="max"/>
        <color rgb="FFF8696B"/>
        <color rgb="FFFFEB84"/>
        <color rgb="FF63BE7B"/>
      </colorScale>
    </cfRule>
  </conditionalFormatting>
  <conditionalFormatting sqref="G15:G92">
    <cfRule type="colorScale" priority="829">
      <colorScale>
        <cfvo type="min"/>
        <cfvo type="percentile" val="50"/>
        <cfvo type="max"/>
        <color rgb="FFF8696B"/>
        <color rgb="FFFFEB84"/>
        <color rgb="FF63BE7B"/>
      </colorScale>
    </cfRule>
  </conditionalFormatting>
  <conditionalFormatting sqref="F15:F92">
    <cfRule type="colorScale" priority="831">
      <colorScale>
        <cfvo type="min"/>
        <cfvo type="percentile" val="50"/>
        <cfvo type="max"/>
        <color rgb="FFF8696B"/>
        <color rgb="FFFFEB84"/>
        <color rgb="FF63BE7B"/>
      </colorScale>
    </cfRule>
  </conditionalFormatting>
  <conditionalFormatting sqref="D12:E92">
    <cfRule type="colorScale" priority="835">
      <colorScale>
        <cfvo type="min"/>
        <cfvo type="percentile" val="50"/>
        <cfvo type="max"/>
        <color rgb="FFF8696B"/>
        <color rgb="FFFFEB84"/>
        <color rgb="FF63BE7B"/>
      </colorScale>
    </cfRule>
  </conditionalFormatting>
  <conditionalFormatting sqref="N15:N92">
    <cfRule type="colorScale" priority="837">
      <colorScale>
        <cfvo type="min"/>
        <cfvo type="percentile" val="50"/>
        <cfvo type="max"/>
        <color rgb="FFF8696B"/>
        <color rgb="FFFFEB84"/>
        <color rgb="FF63BE7B"/>
      </colorScale>
    </cfRule>
  </conditionalFormatting>
  <conditionalFormatting sqref="M15:M92">
    <cfRule type="colorScale" priority="839">
      <colorScale>
        <cfvo type="min"/>
        <cfvo type="percentile" val="50"/>
        <cfvo type="max"/>
        <color rgb="FFF8696B"/>
        <color rgb="FFFFEB84"/>
        <color rgb="FF63BE7B"/>
      </colorScale>
    </cfRule>
  </conditionalFormatting>
  <conditionalFormatting sqref="J25:J81">
    <cfRule type="colorScale" priority="841">
      <colorScale>
        <cfvo type="min"/>
        <cfvo type="percentile" val="50"/>
        <cfvo type="max"/>
        <color rgb="FFF8696B"/>
        <color rgb="FFFFEB84"/>
        <color rgb="FF63BE7B"/>
      </colorScale>
    </cfRule>
  </conditionalFormatting>
  <conditionalFormatting sqref="K12:L92">
    <cfRule type="colorScale" priority="843">
      <colorScale>
        <cfvo type="min"/>
        <cfvo type="percentile" val="50"/>
        <cfvo type="max"/>
        <color rgb="FFF8696B"/>
        <color rgb="FFFFEB84"/>
        <color rgb="FF63BE7B"/>
      </colorScale>
    </cfRule>
  </conditionalFormatting>
  <conditionalFormatting sqref="I15:I92">
    <cfRule type="colorScale" priority="845">
      <colorScale>
        <cfvo type="min"/>
        <cfvo type="percentile" val="50"/>
        <cfvo type="max"/>
        <color rgb="FFF8696B"/>
        <color rgb="FFFFEB84"/>
        <color rgb="FF63BE7B"/>
      </colorScale>
    </cfRule>
  </conditionalFormatting>
  <conditionalFormatting sqref="P15:P92 X15:X92">
    <cfRule type="colorScale" priority="847">
      <colorScale>
        <cfvo type="min"/>
        <cfvo type="percentile" val="50"/>
        <cfvo type="max"/>
        <color rgb="FFF8696B"/>
        <color rgb="FFFFEB84"/>
        <color rgb="FF63BE7B"/>
      </colorScale>
    </cfRule>
  </conditionalFormatting>
  <conditionalFormatting sqref="W15:W92">
    <cfRule type="colorScale" priority="851">
      <colorScale>
        <cfvo type="min"/>
        <cfvo type="percentile" val="50"/>
        <cfvo type="max"/>
        <color rgb="FFF8696B"/>
        <color rgb="FFFFEB84"/>
        <color rgb="FF63BE7B"/>
      </colorScale>
    </cfRule>
  </conditionalFormatting>
  <conditionalFormatting sqref="V15:V92">
    <cfRule type="colorScale" priority="853">
      <colorScale>
        <cfvo type="min"/>
        <cfvo type="percentile" val="50"/>
        <cfvo type="max"/>
        <color rgb="FFF8696B"/>
        <color rgb="FFFFEB84"/>
        <color rgb="FF63BE7B"/>
      </colorScale>
    </cfRule>
  </conditionalFormatting>
  <conditionalFormatting sqref="Q25:S81">
    <cfRule type="colorScale" priority="855">
      <colorScale>
        <cfvo type="min"/>
        <cfvo type="percentile" val="50"/>
        <cfvo type="max"/>
        <color rgb="FFF8696B"/>
        <color rgb="FFFFEB84"/>
        <color rgb="FF63BE7B"/>
      </colorScale>
    </cfRule>
  </conditionalFormatting>
  <conditionalFormatting sqref="T12:U92">
    <cfRule type="colorScale" priority="857">
      <colorScale>
        <cfvo type="min"/>
        <cfvo type="percentile" val="50"/>
        <cfvo type="max"/>
        <color rgb="FFF8696B"/>
        <color rgb="FFFFEB84"/>
        <color rgb="FF63BE7B"/>
      </colorScale>
    </cfRule>
  </conditionalFormatting>
  <conditionalFormatting sqref="P15:P92">
    <cfRule type="colorScale" priority="859">
      <colorScale>
        <cfvo type="min"/>
        <cfvo type="percentile" val="50"/>
        <cfvo type="max"/>
        <color rgb="FFF8696B"/>
        <color rgb="FFFFEB84"/>
        <color rgb="FF63BE7B"/>
      </colorScale>
    </cfRule>
  </conditionalFormatting>
  <conditionalFormatting sqref="Z15:Z92 AH15:AH92">
    <cfRule type="colorScale" priority="861">
      <colorScale>
        <cfvo type="min"/>
        <cfvo type="percentile" val="50"/>
        <cfvo type="max"/>
        <color rgb="FFF8696B"/>
        <color rgb="FFFFEB84"/>
        <color rgb="FF63BE7B"/>
      </colorScale>
    </cfRule>
  </conditionalFormatting>
  <conditionalFormatting sqref="AG15:AG92">
    <cfRule type="colorScale" priority="865">
      <colorScale>
        <cfvo type="min"/>
        <cfvo type="percentile" val="50"/>
        <cfvo type="max"/>
        <color rgb="FFF8696B"/>
        <color rgb="FFFFEB84"/>
        <color rgb="FF63BE7B"/>
      </colorScale>
    </cfRule>
  </conditionalFormatting>
  <conditionalFormatting sqref="AF15:AF92">
    <cfRule type="colorScale" priority="867">
      <colorScale>
        <cfvo type="min"/>
        <cfvo type="percentile" val="50"/>
        <cfvo type="max"/>
        <color rgb="FFF8696B"/>
        <color rgb="FFFFEB84"/>
        <color rgb="FF63BE7B"/>
      </colorScale>
    </cfRule>
  </conditionalFormatting>
  <conditionalFormatting sqref="AA25:AC81">
    <cfRule type="colorScale" priority="869">
      <colorScale>
        <cfvo type="min"/>
        <cfvo type="percentile" val="50"/>
        <cfvo type="max"/>
        <color rgb="FFF8696B"/>
        <color rgb="FFFFEB84"/>
        <color rgb="FF63BE7B"/>
      </colorScale>
    </cfRule>
  </conditionalFormatting>
  <conditionalFormatting sqref="AD12:AE92">
    <cfRule type="colorScale" priority="871">
      <colorScale>
        <cfvo type="min"/>
        <cfvo type="percentile" val="50"/>
        <cfvo type="max"/>
        <color rgb="FFF8696B"/>
        <color rgb="FFFFEB84"/>
        <color rgb="FF63BE7B"/>
      </colorScale>
    </cfRule>
  </conditionalFormatting>
  <conditionalFormatting sqref="Z15:Z92">
    <cfRule type="colorScale" priority="873">
      <colorScale>
        <cfvo type="min"/>
        <cfvo type="percentile" val="50"/>
        <cfvo type="max"/>
        <color rgb="FFF8696B"/>
        <color rgb="FFFFEB84"/>
        <color rgb="FF63BE7B"/>
      </colorScale>
    </cfRule>
  </conditionalFormatting>
  <conditionalFormatting sqref="AK15:AK92 AS15:AS92">
    <cfRule type="colorScale" priority="875">
      <colorScale>
        <cfvo type="min"/>
        <cfvo type="percentile" val="50"/>
        <cfvo type="max"/>
        <color rgb="FFF8696B"/>
        <color rgb="FFFFEB84"/>
        <color rgb="FF63BE7B"/>
      </colorScale>
    </cfRule>
  </conditionalFormatting>
  <conditionalFormatting sqref="AR15:AR92">
    <cfRule type="colorScale" priority="879">
      <colorScale>
        <cfvo type="min"/>
        <cfvo type="percentile" val="50"/>
        <cfvo type="max"/>
        <color rgb="FFF8696B"/>
        <color rgb="FFFFEB84"/>
        <color rgb="FF63BE7B"/>
      </colorScale>
    </cfRule>
  </conditionalFormatting>
  <conditionalFormatting sqref="AQ15:AQ92">
    <cfRule type="colorScale" priority="881">
      <colorScale>
        <cfvo type="min"/>
        <cfvo type="percentile" val="50"/>
        <cfvo type="max"/>
        <color rgb="FFF8696B"/>
        <color rgb="FFFFEB84"/>
        <color rgb="FF63BE7B"/>
      </colorScale>
    </cfRule>
  </conditionalFormatting>
  <conditionalFormatting sqref="AL25:AN81">
    <cfRule type="colorScale" priority="883">
      <colorScale>
        <cfvo type="min"/>
        <cfvo type="percentile" val="50"/>
        <cfvo type="max"/>
        <color rgb="FFF8696B"/>
        <color rgb="FFFFEB84"/>
        <color rgb="FF63BE7B"/>
      </colorScale>
    </cfRule>
  </conditionalFormatting>
  <conditionalFormatting sqref="AO12:AP92">
    <cfRule type="colorScale" priority="885">
      <colorScale>
        <cfvo type="min"/>
        <cfvo type="percentile" val="50"/>
        <cfvo type="max"/>
        <color rgb="FFF8696B"/>
        <color rgb="FFFFEB84"/>
        <color rgb="FF63BE7B"/>
      </colorScale>
    </cfRule>
  </conditionalFormatting>
  <conditionalFormatting sqref="AK15:AK92">
    <cfRule type="colorScale" priority="887">
      <colorScale>
        <cfvo type="min"/>
        <cfvo type="percentile" val="50"/>
        <cfvo type="max"/>
        <color rgb="FFF8696B"/>
        <color rgb="FFFFEB84"/>
        <color rgb="FF63BE7B"/>
      </colorScale>
    </cfRule>
  </conditionalFormatting>
  <conditionalFormatting sqref="AV15:AV92 BD15:BD92">
    <cfRule type="colorScale" priority="889">
      <colorScale>
        <cfvo type="min"/>
        <cfvo type="percentile" val="50"/>
        <cfvo type="max"/>
        <color rgb="FFF8696B"/>
        <color rgb="FFFFEB84"/>
        <color rgb="FF63BE7B"/>
      </colorScale>
    </cfRule>
  </conditionalFormatting>
  <conditionalFormatting sqref="BC15:BC92">
    <cfRule type="colorScale" priority="893">
      <colorScale>
        <cfvo type="min"/>
        <cfvo type="percentile" val="50"/>
        <cfvo type="max"/>
        <color rgb="FFF8696B"/>
        <color rgb="FFFFEB84"/>
        <color rgb="FF63BE7B"/>
      </colorScale>
    </cfRule>
  </conditionalFormatting>
  <conditionalFormatting sqref="BB15:BB92">
    <cfRule type="colorScale" priority="895">
      <colorScale>
        <cfvo type="min"/>
        <cfvo type="percentile" val="50"/>
        <cfvo type="max"/>
        <color rgb="FFF8696B"/>
        <color rgb="FFFFEB84"/>
        <color rgb="FF63BE7B"/>
      </colorScale>
    </cfRule>
  </conditionalFormatting>
  <conditionalFormatting sqref="AW25:AY81 AX24:AX80">
    <cfRule type="colorScale" priority="897">
      <colorScale>
        <cfvo type="min"/>
        <cfvo type="percentile" val="50"/>
        <cfvo type="max"/>
        <color rgb="FFF8696B"/>
        <color rgb="FFFFEB84"/>
        <color rgb="FF63BE7B"/>
      </colorScale>
    </cfRule>
  </conditionalFormatting>
  <conditionalFormatting sqref="AZ12:BA92">
    <cfRule type="colorScale" priority="899">
      <colorScale>
        <cfvo type="min"/>
        <cfvo type="percentile" val="50"/>
        <cfvo type="max"/>
        <color rgb="FFF8696B"/>
        <color rgb="FFFFEB84"/>
        <color rgb="FF63BE7B"/>
      </colorScale>
    </cfRule>
  </conditionalFormatting>
  <conditionalFormatting sqref="AV15:AV92">
    <cfRule type="colorScale" priority="901">
      <colorScale>
        <cfvo type="min"/>
        <cfvo type="percentile" val="50"/>
        <cfvo type="max"/>
        <color rgb="FFF8696B"/>
        <color rgb="FFFFEB84"/>
        <color rgb="FF63BE7B"/>
      </colorScale>
    </cfRule>
  </conditionalFormatting>
  <conditionalFormatting sqref="BG14:BG92 BP14:BP92">
    <cfRule type="colorScale" priority="903">
      <colorScale>
        <cfvo type="min"/>
        <cfvo type="percentile" val="50"/>
        <cfvo type="max"/>
        <color rgb="FFF8696B"/>
        <color rgb="FFFFEB84"/>
        <color rgb="FF63BE7B"/>
      </colorScale>
    </cfRule>
  </conditionalFormatting>
  <conditionalFormatting sqref="BN14:BN92">
    <cfRule type="colorScale" priority="909">
      <colorScale>
        <cfvo type="min"/>
        <cfvo type="percentile" val="50"/>
        <cfvo type="max"/>
        <color rgb="FFF8696B"/>
        <color rgb="FFFFEB84"/>
        <color rgb="FF63BE7B"/>
      </colorScale>
    </cfRule>
  </conditionalFormatting>
  <conditionalFormatting sqref="BH25:BI81 BK25:BK81">
    <cfRule type="colorScale" priority="911">
      <colorScale>
        <cfvo type="min"/>
        <cfvo type="percentile" val="50"/>
        <cfvo type="max"/>
        <color rgb="FFF8696B"/>
        <color rgb="FFFFEB84"/>
        <color rgb="FF63BE7B"/>
      </colorScale>
    </cfRule>
  </conditionalFormatting>
  <conditionalFormatting sqref="BL12:BM92">
    <cfRule type="colorScale" priority="913">
      <colorScale>
        <cfvo type="min"/>
        <cfvo type="percentile" val="50"/>
        <cfvo type="max"/>
        <color rgb="FFF8696B"/>
        <color rgb="FFFFEB84"/>
        <color rgb="FF63BE7B"/>
      </colorScale>
    </cfRule>
  </conditionalFormatting>
  <conditionalFormatting sqref="BG14:BG92">
    <cfRule type="colorScale" priority="915">
      <colorScale>
        <cfvo type="min"/>
        <cfvo type="percentile" val="50"/>
        <cfvo type="max"/>
        <color rgb="FFF8696B"/>
        <color rgb="FFFFEB84"/>
        <color rgb="FF63BE7B"/>
      </colorScale>
    </cfRule>
  </conditionalFormatting>
  <conditionalFormatting sqref="BH14:BJ14 BJ15:BJ92">
    <cfRule type="colorScale" priority="292">
      <colorScale>
        <cfvo type="min"/>
        <cfvo type="percentile" val="50"/>
        <cfvo type="max"/>
        <color rgb="FFF8696B"/>
        <color rgb="FFFFEB84"/>
        <color rgb="FF63BE7B"/>
      </colorScale>
    </cfRule>
  </conditionalFormatting>
  <conditionalFormatting sqref="AY14:AY92">
    <cfRule type="colorScale" priority="291">
      <colorScale>
        <cfvo type="min"/>
        <cfvo type="percentile" val="50"/>
        <cfvo type="max"/>
        <color rgb="FFF8696B"/>
        <color rgb="FFFFEB84"/>
        <color rgb="FF63BE7B"/>
      </colorScale>
    </cfRule>
  </conditionalFormatting>
  <conditionalFormatting sqref="BK14:BK92">
    <cfRule type="colorScale" priority="290">
      <colorScale>
        <cfvo type="min"/>
        <cfvo type="percentile" val="50"/>
        <cfvo type="max"/>
        <color rgb="FFF8696B"/>
        <color rgb="FFFFEB84"/>
        <color rgb="FF63BE7B"/>
      </colorScale>
    </cfRule>
  </conditionalFormatting>
  <conditionalFormatting sqref="CC96:CC123">
    <cfRule type="colorScale" priority="264">
      <colorScale>
        <cfvo type="min"/>
        <cfvo type="percentile" val="50"/>
        <cfvo type="max"/>
        <color rgb="FFF8696B"/>
        <color rgb="FFFFEB84"/>
        <color rgb="FF63BE7B"/>
      </colorScale>
    </cfRule>
  </conditionalFormatting>
  <conditionalFormatting sqref="BX14:BX92">
    <cfRule type="colorScale" priority="254">
      <colorScale>
        <cfvo type="min"/>
        <cfvo type="percentile" val="50"/>
        <cfvo type="max"/>
        <color rgb="FFF8696B"/>
        <color rgb="FFFFEB84"/>
        <color rgb="FF63BE7B"/>
      </colorScale>
    </cfRule>
  </conditionalFormatting>
  <conditionalFormatting sqref="BW96:BW123 BU96:BU123 BZ96:BZ123">
    <cfRule type="colorScale" priority="267">
      <colorScale>
        <cfvo type="min"/>
        <cfvo type="percentile" val="50"/>
        <cfvo type="max"/>
        <color rgb="FFF8696B"/>
        <color rgb="FFFFEB84"/>
        <color rgb="FF63BE7B"/>
      </colorScale>
    </cfRule>
  </conditionalFormatting>
  <conditionalFormatting sqref="CA96:CB123">
    <cfRule type="colorScale" priority="266">
      <colorScale>
        <cfvo type="min"/>
        <cfvo type="percentile" val="50"/>
        <cfvo type="max"/>
        <color rgb="FFF8696B"/>
        <color rgb="FFFFEB84"/>
        <color rgb="FF63BE7B"/>
      </colorScale>
    </cfRule>
  </conditionalFormatting>
  <conditionalFormatting sqref="CA94:CB95">
    <cfRule type="colorScale" priority="265">
      <colorScale>
        <cfvo type="min"/>
        <cfvo type="percentile" val="50"/>
        <cfvo type="max"/>
        <color rgb="FFF8696B"/>
        <color rgb="FFFFEB84"/>
        <color rgb="FF63BE7B"/>
      </colorScale>
    </cfRule>
  </conditionalFormatting>
  <conditionalFormatting sqref="BZ15:BZ24 BU82:BU92 BU15:BU24 BZ82:BZ92 BW15:BW24 BW82:BW92">
    <cfRule type="colorScale" priority="263">
      <colorScale>
        <cfvo type="min"/>
        <cfvo type="percentile" val="50"/>
        <cfvo type="max"/>
        <color rgb="FFF8696B"/>
        <color rgb="FFFFEB84"/>
        <color rgb="FF63BE7B"/>
      </colorScale>
    </cfRule>
  </conditionalFormatting>
  <conditionalFormatting sqref="BT96:BT123">
    <cfRule type="colorScale" priority="262">
      <colorScale>
        <cfvo type="min"/>
        <cfvo type="percentile" val="50"/>
        <cfvo type="max"/>
        <color rgb="FFF8696B"/>
        <color rgb="FFFFEB84"/>
        <color rgb="FF63BE7B"/>
      </colorScale>
    </cfRule>
  </conditionalFormatting>
  <conditionalFormatting sqref="CC14:CC92">
    <cfRule type="colorScale" priority="270">
      <colorScale>
        <cfvo type="min"/>
        <cfvo type="percentile" val="50"/>
        <cfvo type="max"/>
        <color rgb="FFF8696B"/>
        <color rgb="FFFFEB84"/>
        <color rgb="FF63BE7B"/>
      </colorScale>
    </cfRule>
  </conditionalFormatting>
  <conditionalFormatting sqref="BZ25:BZ81 BU25:BU81 BW25:BW81">
    <cfRule type="colorScale" priority="271">
      <colorScale>
        <cfvo type="min"/>
        <cfvo type="percentile" val="50"/>
        <cfvo type="max"/>
        <color rgb="FFF8696B"/>
        <color rgb="FFFFEB84"/>
        <color rgb="FF63BE7B"/>
      </colorScale>
    </cfRule>
  </conditionalFormatting>
  <conditionalFormatting sqref="CA12:CB92">
    <cfRule type="colorScale" priority="272">
      <colorScale>
        <cfvo type="min"/>
        <cfvo type="percentile" val="50"/>
        <cfvo type="max"/>
        <color rgb="FFF8696B"/>
        <color rgb="FFFFEB84"/>
        <color rgb="FF63BE7B"/>
      </colorScale>
    </cfRule>
  </conditionalFormatting>
  <conditionalFormatting sqref="BW14 BU14">
    <cfRule type="colorScale" priority="259">
      <colorScale>
        <cfvo type="min"/>
        <cfvo type="percentile" val="50"/>
        <cfvo type="max"/>
        <color rgb="FFF8696B"/>
        <color rgb="FFFFEB84"/>
        <color rgb="FF63BE7B"/>
      </colorScale>
    </cfRule>
  </conditionalFormatting>
  <conditionalFormatting sqref="BZ14:BZ92">
    <cfRule type="colorScale" priority="258">
      <colorScale>
        <cfvo type="min"/>
        <cfvo type="percentile" val="50"/>
        <cfvo type="max"/>
        <color rgb="FFF8696B"/>
        <color rgb="FFFFEB84"/>
        <color rgb="FF63BE7B"/>
      </colorScale>
    </cfRule>
  </conditionalFormatting>
  <conditionalFormatting sqref="BT82:BT92 BT15:BT24">
    <cfRule type="colorScale" priority="256">
      <colorScale>
        <cfvo type="min"/>
        <cfvo type="percentile" val="50"/>
        <cfvo type="max"/>
        <color rgb="FFF8696B"/>
        <color rgb="FFFFEB84"/>
        <color rgb="FF63BE7B"/>
      </colorScale>
    </cfRule>
  </conditionalFormatting>
  <conditionalFormatting sqref="BT25:BT81">
    <cfRule type="colorScale" priority="257">
      <colorScale>
        <cfvo type="min"/>
        <cfvo type="percentile" val="50"/>
        <cfvo type="max"/>
        <color rgb="FFF8696B"/>
        <color rgb="FFFFEB84"/>
        <color rgb="FF63BE7B"/>
      </colorScale>
    </cfRule>
  </conditionalFormatting>
  <conditionalFormatting sqref="BT14">
    <cfRule type="colorScale" priority="255">
      <colorScale>
        <cfvo type="min"/>
        <cfvo type="percentile" val="50"/>
        <cfvo type="max"/>
        <color rgb="FFF8696B"/>
        <color rgb="FFFFEB84"/>
        <color rgb="FF63BE7B"/>
      </colorScale>
    </cfRule>
  </conditionalFormatting>
  <conditionalFormatting sqref="BR14:BR92">
    <cfRule type="colorScale" priority="253">
      <colorScale>
        <cfvo type="min"/>
        <cfvo type="percentile" val="50"/>
        <cfvo type="max"/>
        <color rgb="FFF8696B"/>
        <color rgb="FFFFEB84"/>
        <color rgb="FF63BE7B"/>
      </colorScale>
    </cfRule>
  </conditionalFormatting>
  <conditionalFormatting sqref="CH14:CI92">
    <cfRule type="colorScale" priority="252">
      <colorScale>
        <cfvo type="min"/>
        <cfvo type="percentile" val="50"/>
        <cfvo type="max"/>
        <color rgb="FFF8696B"/>
        <color rgb="FFFFEB84"/>
        <color rgb="FF63BE7B"/>
      </colorScale>
    </cfRule>
  </conditionalFormatting>
  <conditionalFormatting sqref="CD96:CD123">
    <cfRule type="colorScale" priority="250">
      <colorScale>
        <cfvo type="min"/>
        <cfvo type="percentile" val="50"/>
        <cfvo type="max"/>
        <color rgb="FFF8696B"/>
        <color rgb="FFFFEB84"/>
        <color rgb="FF63BE7B"/>
      </colorScale>
    </cfRule>
  </conditionalFormatting>
  <conditionalFormatting sqref="CE96:CE123">
    <cfRule type="colorScale" priority="249">
      <colorScale>
        <cfvo type="min"/>
        <cfvo type="percentile" val="50"/>
        <cfvo type="max"/>
        <color rgb="FFF8696B"/>
        <color rgb="FFFFEB84"/>
        <color rgb="FF63BE7B"/>
      </colorScale>
    </cfRule>
  </conditionalFormatting>
  <conditionalFormatting sqref="CE14:CE92">
    <cfRule type="colorScale" priority="251">
      <colorScale>
        <cfvo type="min"/>
        <cfvo type="percentile" val="50"/>
        <cfvo type="max"/>
        <color rgb="FFF8696B"/>
        <color rgb="FFFFEB84"/>
        <color rgb="FF63BE7B"/>
      </colorScale>
    </cfRule>
  </conditionalFormatting>
  <conditionalFormatting sqref="CD14:CE92">
    <cfRule type="colorScale" priority="248">
      <colorScale>
        <cfvo type="min"/>
        <cfvo type="percentile" val="50"/>
        <cfvo type="max"/>
        <color rgb="FF63BE7B"/>
        <color rgb="FFFFEB84"/>
        <color rgb="FFF8696B"/>
      </colorScale>
    </cfRule>
  </conditionalFormatting>
  <conditionalFormatting sqref="BO14:BP92">
    <cfRule type="colorScale" priority="247">
      <colorScale>
        <cfvo type="min"/>
        <cfvo type="percentile" val="50"/>
        <cfvo type="max"/>
        <color rgb="FF63BE7B"/>
        <color rgb="FFFFEB84"/>
        <color rgb="FFF8696B"/>
      </colorScale>
    </cfRule>
  </conditionalFormatting>
  <conditionalFormatting sqref="CT96:CT123">
    <cfRule type="colorScale" priority="240">
      <colorScale>
        <cfvo type="min"/>
        <cfvo type="percentile" val="50"/>
        <cfvo type="max"/>
        <color rgb="FFF8696B"/>
        <color rgb="FFFFEB84"/>
        <color rgb="FF63BE7B"/>
      </colorScale>
    </cfRule>
  </conditionalFormatting>
  <conditionalFormatting sqref="CO14:CO92 CM14:CM92">
    <cfRule type="colorScale" priority="231">
      <colorScale>
        <cfvo type="min"/>
        <cfvo type="percentile" val="50"/>
        <cfvo type="max"/>
        <color rgb="FFF8696B"/>
        <color rgb="FFFFEB84"/>
        <color rgb="FF63BE7B"/>
      </colorScale>
    </cfRule>
  </conditionalFormatting>
  <conditionalFormatting sqref="CL96:CN123 CQ96:CQ123">
    <cfRule type="colorScale" priority="243">
      <colorScale>
        <cfvo type="min"/>
        <cfvo type="percentile" val="50"/>
        <cfvo type="max"/>
        <color rgb="FFF8696B"/>
        <color rgb="FFFFEB84"/>
        <color rgb="FF63BE7B"/>
      </colorScale>
    </cfRule>
  </conditionalFormatting>
  <conditionalFormatting sqref="CR96:CS123">
    <cfRule type="colorScale" priority="242">
      <colorScale>
        <cfvo type="min"/>
        <cfvo type="percentile" val="50"/>
        <cfvo type="max"/>
        <color rgb="FFF8696B"/>
        <color rgb="FFFFEB84"/>
        <color rgb="FF63BE7B"/>
      </colorScale>
    </cfRule>
  </conditionalFormatting>
  <conditionalFormatting sqref="CQ15:CQ24 CL82:CL92 CL15:CL24 CQ82:CQ92 CN15:CN24 CN82:CN92">
    <cfRule type="colorScale" priority="239">
      <colorScale>
        <cfvo type="min"/>
        <cfvo type="percentile" val="50"/>
        <cfvo type="max"/>
        <color rgb="FFF8696B"/>
        <color rgb="FFFFEB84"/>
        <color rgb="FF63BE7B"/>
      </colorScale>
    </cfRule>
  </conditionalFormatting>
  <conditionalFormatting sqref="CK96:CK123">
    <cfRule type="colorScale" priority="238">
      <colorScale>
        <cfvo type="min"/>
        <cfvo type="percentile" val="50"/>
        <cfvo type="max"/>
        <color rgb="FFF8696B"/>
        <color rgb="FFFFEB84"/>
        <color rgb="FF63BE7B"/>
      </colorScale>
    </cfRule>
  </conditionalFormatting>
  <conditionalFormatting sqref="CT14:CT92">
    <cfRule type="colorScale" priority="244">
      <colorScale>
        <cfvo type="min"/>
        <cfvo type="percentile" val="50"/>
        <cfvo type="max"/>
        <color rgb="FFF8696B"/>
        <color rgb="FFFFEB84"/>
        <color rgb="FF63BE7B"/>
      </colorScale>
    </cfRule>
  </conditionalFormatting>
  <conditionalFormatting sqref="CQ25:CQ81 CL25:CL81 CN25:CN81">
    <cfRule type="colorScale" priority="245">
      <colorScale>
        <cfvo type="min"/>
        <cfvo type="percentile" val="50"/>
        <cfvo type="max"/>
        <color rgb="FFF8696B"/>
        <color rgb="FFFFEB84"/>
        <color rgb="FF63BE7B"/>
      </colorScale>
    </cfRule>
  </conditionalFormatting>
  <conditionalFormatting sqref="CR12:CS92">
    <cfRule type="colorScale" priority="246">
      <colorScale>
        <cfvo type="min"/>
        <cfvo type="percentile" val="50"/>
        <cfvo type="max"/>
        <color rgb="FFF8696B"/>
        <color rgb="FFFFEB84"/>
        <color rgb="FF63BE7B"/>
      </colorScale>
    </cfRule>
  </conditionalFormatting>
  <conditionalFormatting sqref="CN14 CL14">
    <cfRule type="colorScale" priority="236">
      <colorScale>
        <cfvo type="min"/>
        <cfvo type="percentile" val="50"/>
        <cfvo type="max"/>
        <color rgb="FFF8696B"/>
        <color rgb="FFFFEB84"/>
        <color rgb="FF63BE7B"/>
      </colorScale>
    </cfRule>
  </conditionalFormatting>
  <conditionalFormatting sqref="CQ14:CQ92">
    <cfRule type="colorScale" priority="235">
      <colorScale>
        <cfvo type="min"/>
        <cfvo type="percentile" val="50"/>
        <cfvo type="max"/>
        <color rgb="FFF8696B"/>
        <color rgb="FFFFEB84"/>
        <color rgb="FF63BE7B"/>
      </colorScale>
    </cfRule>
  </conditionalFormatting>
  <conditionalFormatting sqref="CK82:CK92 CK15:CK24">
    <cfRule type="colorScale" priority="233">
      <colorScale>
        <cfvo type="min"/>
        <cfvo type="percentile" val="50"/>
        <cfvo type="max"/>
        <color rgb="FFF8696B"/>
        <color rgb="FFFFEB84"/>
        <color rgb="FF63BE7B"/>
      </colorScale>
    </cfRule>
  </conditionalFormatting>
  <conditionalFormatting sqref="CK25:CK81">
    <cfRule type="colorScale" priority="234">
      <colorScale>
        <cfvo type="min"/>
        <cfvo type="percentile" val="50"/>
        <cfvo type="max"/>
        <color rgb="FFF8696B"/>
        <color rgb="FFFFEB84"/>
        <color rgb="FF63BE7B"/>
      </colorScale>
    </cfRule>
  </conditionalFormatting>
  <conditionalFormatting sqref="CK14">
    <cfRule type="colorScale" priority="232">
      <colorScale>
        <cfvo type="min"/>
        <cfvo type="percentile" val="50"/>
        <cfvo type="max"/>
        <color rgb="FFF8696B"/>
        <color rgb="FFFFEB84"/>
        <color rgb="FF63BE7B"/>
      </colorScale>
    </cfRule>
  </conditionalFormatting>
  <conditionalFormatting sqref="CY14:CY92">
    <cfRule type="colorScale" priority="230">
      <colorScale>
        <cfvo type="min"/>
        <cfvo type="percentile" val="50"/>
        <cfvo type="max"/>
        <color rgb="FFF8696B"/>
        <color rgb="FFFFEB84"/>
        <color rgb="FF63BE7B"/>
      </colorScale>
    </cfRule>
  </conditionalFormatting>
  <conditionalFormatting sqref="CU96:CV123">
    <cfRule type="colorScale" priority="228">
      <colorScale>
        <cfvo type="min"/>
        <cfvo type="percentile" val="50"/>
        <cfvo type="max"/>
        <color rgb="FFF8696B"/>
        <color rgb="FFFFEB84"/>
        <color rgb="FF63BE7B"/>
      </colorScale>
    </cfRule>
  </conditionalFormatting>
  <conditionalFormatting sqref="CW96:CW123">
    <cfRule type="colorScale" priority="227">
      <colorScale>
        <cfvo type="min"/>
        <cfvo type="percentile" val="50"/>
        <cfvo type="max"/>
        <color rgb="FFF8696B"/>
        <color rgb="FFFFEB84"/>
        <color rgb="FF63BE7B"/>
      </colorScale>
    </cfRule>
  </conditionalFormatting>
  <conditionalFormatting sqref="CW14:CW92">
    <cfRule type="colorScale" priority="229">
      <colorScale>
        <cfvo type="min"/>
        <cfvo type="percentile" val="50"/>
        <cfvo type="max"/>
        <color rgb="FFF8696B"/>
        <color rgb="FFFFEB84"/>
        <color rgb="FF63BE7B"/>
      </colorScale>
    </cfRule>
  </conditionalFormatting>
  <conditionalFormatting sqref="CU14:CU92 CW14:CW92">
    <cfRule type="colorScale" priority="226">
      <colorScale>
        <cfvo type="min"/>
        <cfvo type="percentile" val="50"/>
        <cfvo type="max"/>
        <color rgb="FF63BE7B"/>
        <color rgb="FFFFEB84"/>
        <color rgb="FFF8696B"/>
      </colorScale>
    </cfRule>
  </conditionalFormatting>
  <conditionalFormatting sqref="BZ96:BZ123">
    <cfRule type="colorScale" priority="224">
      <colorScale>
        <cfvo type="min"/>
        <cfvo type="percentile" val="50"/>
        <cfvo type="max"/>
        <color rgb="FFF8696B"/>
        <color rgb="FFFFEB84"/>
        <color rgb="FF63BE7B"/>
      </colorScale>
    </cfRule>
  </conditionalFormatting>
  <conditionalFormatting sqref="BX96:BX123">
    <cfRule type="colorScale" priority="223">
      <colorScale>
        <cfvo type="min"/>
        <cfvo type="percentile" val="50"/>
        <cfvo type="max"/>
        <color rgb="FFF8696B"/>
        <color rgb="FFFFEB84"/>
        <color rgb="FF63BE7B"/>
      </colorScale>
    </cfRule>
  </conditionalFormatting>
  <conditionalFormatting sqref="CH96:CH123">
    <cfRule type="colorScale" priority="222">
      <colorScale>
        <cfvo type="min"/>
        <cfvo type="percentile" val="50"/>
        <cfvo type="max"/>
        <color rgb="FFF8696B"/>
        <color rgb="FFFFEB84"/>
        <color rgb="FF63BE7B"/>
      </colorScale>
    </cfRule>
  </conditionalFormatting>
  <conditionalFormatting sqref="CO96:CO123">
    <cfRule type="colorScale" priority="221">
      <colorScale>
        <cfvo type="min"/>
        <cfvo type="percentile" val="50"/>
        <cfvo type="max"/>
        <color rgb="FFF8696B"/>
        <color rgb="FFFFEB84"/>
        <color rgb="FF63BE7B"/>
      </colorScale>
    </cfRule>
  </conditionalFormatting>
  <conditionalFormatting sqref="CP96:CP123">
    <cfRule type="colorScale" priority="220">
      <colorScale>
        <cfvo type="min"/>
        <cfvo type="percentile" val="50"/>
        <cfvo type="max"/>
        <color rgb="FFF8696B"/>
        <color rgb="FFFFEB84"/>
        <color rgb="FF63BE7B"/>
      </colorScale>
    </cfRule>
  </conditionalFormatting>
  <conditionalFormatting sqref="CY96:CY123">
    <cfRule type="colorScale" priority="217">
      <colorScale>
        <cfvo type="min"/>
        <cfvo type="percentile" val="50"/>
        <cfvo type="max"/>
        <color rgb="FFF8696B"/>
        <color rgb="FFFFEB84"/>
        <color rgb="FF63BE7B"/>
      </colorScale>
    </cfRule>
  </conditionalFormatting>
  <conditionalFormatting sqref="CV14:CV92">
    <cfRule type="colorScale" priority="215">
      <colorScale>
        <cfvo type="min"/>
        <cfvo type="percentile" val="50"/>
        <cfvo type="max"/>
        <color rgb="FFF8696B"/>
        <color rgb="FFFFEB84"/>
        <color rgb="FF63BE7B"/>
      </colorScale>
    </cfRule>
  </conditionalFormatting>
  <conditionalFormatting sqref="CV14:CV92">
    <cfRule type="colorScale" priority="214">
      <colorScale>
        <cfvo type="min"/>
        <cfvo type="percentile" val="50"/>
        <cfvo type="max"/>
        <color rgb="FF63BE7B"/>
        <color rgb="FFFFEB84"/>
        <color rgb="FFF8696B"/>
      </colorScale>
    </cfRule>
  </conditionalFormatting>
  <conditionalFormatting sqref="CU96:CW123">
    <cfRule type="colorScale" priority="213">
      <colorScale>
        <cfvo type="min"/>
        <cfvo type="percentile" val="50"/>
        <cfvo type="max"/>
        <color rgb="FF63BE7B"/>
        <color rgb="FFFFEB84"/>
        <color rgb="FFF8696B"/>
      </colorScale>
    </cfRule>
  </conditionalFormatting>
  <conditionalFormatting sqref="BV14:BV92">
    <cfRule type="colorScale" priority="211">
      <colorScale>
        <cfvo type="min"/>
        <cfvo type="percentile" val="50"/>
        <cfvo type="max"/>
        <color rgb="FFF8696B"/>
        <color rgb="FFFFEB84"/>
        <color rgb="FF63BE7B"/>
      </colorScale>
    </cfRule>
  </conditionalFormatting>
  <conditionalFormatting sqref="BV96:BV123">
    <cfRule type="colorScale" priority="212">
      <colorScale>
        <cfvo type="min"/>
        <cfvo type="percentile" val="50"/>
        <cfvo type="max"/>
        <color rgb="FFF8696B"/>
        <color rgb="FFFFEB84"/>
        <color rgb="FF63BE7B"/>
      </colorScale>
    </cfRule>
  </conditionalFormatting>
  <conditionalFormatting sqref="BY14:BY92">
    <cfRule type="colorScale" priority="210">
      <colorScale>
        <cfvo type="min"/>
        <cfvo type="percentile" val="50"/>
        <cfvo type="max"/>
        <color rgb="FFF8696B"/>
        <color rgb="FFFFEB84"/>
        <color rgb="FF63BE7B"/>
      </colorScale>
    </cfRule>
  </conditionalFormatting>
  <conditionalFormatting sqref="BY96:BY123">
    <cfRule type="colorScale" priority="209">
      <colorScale>
        <cfvo type="min"/>
        <cfvo type="percentile" val="50"/>
        <cfvo type="max"/>
        <color rgb="FFF8696B"/>
        <color rgb="FFFFEB84"/>
        <color rgb="FF63BE7B"/>
      </colorScale>
    </cfRule>
  </conditionalFormatting>
  <conditionalFormatting sqref="CP14:CP92">
    <cfRule type="colorScale" priority="208">
      <colorScale>
        <cfvo type="min"/>
        <cfvo type="percentile" val="50"/>
        <cfvo type="max"/>
        <color rgb="FFF8696B"/>
        <color rgb="FFFFEB84"/>
        <color rgb="FF63BE7B"/>
      </colorScale>
    </cfRule>
  </conditionalFormatting>
  <conditionalFormatting sqref="CI96:CI123">
    <cfRule type="colorScale" priority="207">
      <colorScale>
        <cfvo type="min"/>
        <cfvo type="percentile" val="50"/>
        <cfvo type="max"/>
        <color rgb="FFF8696B"/>
        <color rgb="FFFFEB84"/>
        <color rgb="FF63BE7B"/>
      </colorScale>
    </cfRule>
  </conditionalFormatting>
  <conditionalFormatting sqref="CF96:CF123">
    <cfRule type="colorScale" priority="205">
      <colorScale>
        <cfvo type="min"/>
        <cfvo type="percentile" val="50"/>
        <cfvo type="max"/>
        <color rgb="FFF8696B"/>
        <color rgb="FFFFEB84"/>
        <color rgb="FF63BE7B"/>
      </colorScale>
    </cfRule>
  </conditionalFormatting>
  <conditionalFormatting sqref="CF14:CF92">
    <cfRule type="colorScale" priority="206">
      <colorScale>
        <cfvo type="min"/>
        <cfvo type="percentile" val="50"/>
        <cfvo type="max"/>
        <color rgb="FFF8696B"/>
        <color rgb="FFFFEB84"/>
        <color rgb="FF63BE7B"/>
      </colorScale>
    </cfRule>
  </conditionalFormatting>
  <conditionalFormatting sqref="CF14:CF92">
    <cfRule type="colorScale" priority="204">
      <colorScale>
        <cfvo type="min"/>
        <cfvo type="percentile" val="50"/>
        <cfvo type="max"/>
        <color rgb="FF63BE7B"/>
        <color rgb="FFFFEB84"/>
        <color rgb="FFF8696B"/>
      </colorScale>
    </cfRule>
  </conditionalFormatting>
  <conditionalFormatting sqref="CF96:CF123">
    <cfRule type="colorScale" priority="203">
      <colorScale>
        <cfvo type="min"/>
        <cfvo type="percentile" val="50"/>
        <cfvo type="max"/>
        <color rgb="FF63BE7B"/>
        <color rgb="FFFFEB84"/>
        <color rgb="FFF8696B"/>
      </colorScale>
    </cfRule>
  </conditionalFormatting>
  <conditionalFormatting sqref="CZ14:CZ92">
    <cfRule type="colorScale" priority="202">
      <colorScale>
        <cfvo type="min"/>
        <cfvo type="percentile" val="50"/>
        <cfvo type="max"/>
        <color rgb="FFF8696B"/>
        <color rgb="FFFFEB84"/>
        <color rgb="FF63BE7B"/>
      </colorScale>
    </cfRule>
  </conditionalFormatting>
  <conditionalFormatting sqref="CZ96:CZ123">
    <cfRule type="colorScale" priority="201">
      <colorScale>
        <cfvo type="min"/>
        <cfvo type="percentile" val="50"/>
        <cfvo type="max"/>
        <color rgb="FFF8696B"/>
        <color rgb="FFFFEB84"/>
        <color rgb="FF63BE7B"/>
      </colorScale>
    </cfRule>
  </conditionalFormatting>
  <conditionalFormatting sqref="CQ96:CQ123">
    <cfRule type="colorScale" priority="200">
      <colorScale>
        <cfvo type="min"/>
        <cfvo type="percentile" val="50"/>
        <cfvo type="max"/>
        <color rgb="FFF8696B"/>
        <color rgb="FFFFEB84"/>
        <color rgb="FF63BE7B"/>
      </colorScale>
    </cfRule>
  </conditionalFormatting>
  <conditionalFormatting sqref="DK96:DK123">
    <cfRule type="colorScale" priority="194">
      <colorScale>
        <cfvo type="min"/>
        <cfvo type="percentile" val="50"/>
        <cfvo type="max"/>
        <color rgb="FFF8696B"/>
        <color rgb="FFFFEB84"/>
        <color rgb="FF63BE7B"/>
      </colorScale>
    </cfRule>
  </conditionalFormatting>
  <conditionalFormatting sqref="DF14:DF92 DD14:DD92">
    <cfRule type="colorScale" priority="185">
      <colorScale>
        <cfvo type="min"/>
        <cfvo type="percentile" val="50"/>
        <cfvo type="max"/>
        <color rgb="FFF8696B"/>
        <color rgb="FFFFEB84"/>
        <color rgb="FF63BE7B"/>
      </colorScale>
    </cfRule>
  </conditionalFormatting>
  <conditionalFormatting sqref="DC96:DE123 DH96:DH123">
    <cfRule type="colorScale" priority="196">
      <colorScale>
        <cfvo type="min"/>
        <cfvo type="percentile" val="50"/>
        <cfvo type="max"/>
        <color rgb="FFF8696B"/>
        <color rgb="FFFFEB84"/>
        <color rgb="FF63BE7B"/>
      </colorScale>
    </cfRule>
  </conditionalFormatting>
  <conditionalFormatting sqref="DI96:DJ123">
    <cfRule type="colorScale" priority="195">
      <colorScale>
        <cfvo type="min"/>
        <cfvo type="percentile" val="50"/>
        <cfvo type="max"/>
        <color rgb="FFF8696B"/>
        <color rgb="FFFFEB84"/>
        <color rgb="FF63BE7B"/>
      </colorScale>
    </cfRule>
  </conditionalFormatting>
  <conditionalFormatting sqref="DH15:DH24 DC82:DC92 DC15:DC24 DH82:DH92 DE15:DE24 DE82:DE92">
    <cfRule type="colorScale" priority="193">
      <colorScale>
        <cfvo type="min"/>
        <cfvo type="percentile" val="50"/>
        <cfvo type="max"/>
        <color rgb="FFF8696B"/>
        <color rgb="FFFFEB84"/>
        <color rgb="FF63BE7B"/>
      </colorScale>
    </cfRule>
  </conditionalFormatting>
  <conditionalFormatting sqref="DB96:DB123">
    <cfRule type="colorScale" priority="192">
      <colorScale>
        <cfvo type="min"/>
        <cfvo type="percentile" val="50"/>
        <cfvo type="max"/>
        <color rgb="FFF8696B"/>
        <color rgb="FFFFEB84"/>
        <color rgb="FF63BE7B"/>
      </colorScale>
    </cfRule>
  </conditionalFormatting>
  <conditionalFormatting sqref="DK14:DK92">
    <cfRule type="colorScale" priority="197">
      <colorScale>
        <cfvo type="min"/>
        <cfvo type="percentile" val="50"/>
        <cfvo type="max"/>
        <color rgb="FFF8696B"/>
        <color rgb="FFFFEB84"/>
        <color rgb="FF63BE7B"/>
      </colorScale>
    </cfRule>
  </conditionalFormatting>
  <conditionalFormatting sqref="DH25:DH81 DC25:DC81 DE25:DE81">
    <cfRule type="colorScale" priority="198">
      <colorScale>
        <cfvo type="min"/>
        <cfvo type="percentile" val="50"/>
        <cfvo type="max"/>
        <color rgb="FFF8696B"/>
        <color rgb="FFFFEB84"/>
        <color rgb="FF63BE7B"/>
      </colorScale>
    </cfRule>
  </conditionalFormatting>
  <conditionalFormatting sqref="DI12:DJ92">
    <cfRule type="colorScale" priority="199">
      <colorScale>
        <cfvo type="min"/>
        <cfvo type="percentile" val="50"/>
        <cfvo type="max"/>
        <color rgb="FFF8696B"/>
        <color rgb="FFFFEB84"/>
        <color rgb="FF63BE7B"/>
      </colorScale>
    </cfRule>
  </conditionalFormatting>
  <conditionalFormatting sqref="DE14 DC14">
    <cfRule type="colorScale" priority="190">
      <colorScale>
        <cfvo type="min"/>
        <cfvo type="percentile" val="50"/>
        <cfvo type="max"/>
        <color rgb="FFF8696B"/>
        <color rgb="FFFFEB84"/>
        <color rgb="FF63BE7B"/>
      </colorScale>
    </cfRule>
  </conditionalFormatting>
  <conditionalFormatting sqref="DH14:DH92">
    <cfRule type="colorScale" priority="189">
      <colorScale>
        <cfvo type="min"/>
        <cfvo type="percentile" val="50"/>
        <cfvo type="max"/>
        <color rgb="FFF8696B"/>
        <color rgb="FFFFEB84"/>
        <color rgb="FF63BE7B"/>
      </colorScale>
    </cfRule>
  </conditionalFormatting>
  <conditionalFormatting sqref="DB82:DB92 DB15:DB24">
    <cfRule type="colorScale" priority="187">
      <colorScale>
        <cfvo type="min"/>
        <cfvo type="percentile" val="50"/>
        <cfvo type="max"/>
        <color rgb="FFF8696B"/>
        <color rgb="FFFFEB84"/>
        <color rgb="FF63BE7B"/>
      </colorScale>
    </cfRule>
  </conditionalFormatting>
  <conditionalFormatting sqref="DB25:DB81">
    <cfRule type="colorScale" priority="188">
      <colorScale>
        <cfvo type="min"/>
        <cfvo type="percentile" val="50"/>
        <cfvo type="max"/>
        <color rgb="FFF8696B"/>
        <color rgb="FFFFEB84"/>
        <color rgb="FF63BE7B"/>
      </colorScale>
    </cfRule>
  </conditionalFormatting>
  <conditionalFormatting sqref="DB14">
    <cfRule type="colorScale" priority="186">
      <colorScale>
        <cfvo type="min"/>
        <cfvo type="percentile" val="50"/>
        <cfvo type="max"/>
        <color rgb="FFF8696B"/>
        <color rgb="FFFFEB84"/>
        <color rgb="FF63BE7B"/>
      </colorScale>
    </cfRule>
  </conditionalFormatting>
  <conditionalFormatting sqref="DL96:DM123">
    <cfRule type="colorScale" priority="182">
      <colorScale>
        <cfvo type="min"/>
        <cfvo type="percentile" val="50"/>
        <cfvo type="max"/>
        <color rgb="FFF8696B"/>
        <color rgb="FFFFEB84"/>
        <color rgb="FF63BE7B"/>
      </colorScale>
    </cfRule>
  </conditionalFormatting>
  <conditionalFormatting sqref="DL14:DL92">
    <cfRule type="colorScale" priority="180">
      <colorScale>
        <cfvo type="min"/>
        <cfvo type="percentile" val="50"/>
        <cfvo type="max"/>
        <color rgb="FF63BE7B"/>
        <color rgb="FFFFEB84"/>
        <color rgb="FFF8696B"/>
      </colorScale>
    </cfRule>
  </conditionalFormatting>
  <conditionalFormatting sqref="DF96:DF123">
    <cfRule type="colorScale" priority="179">
      <colorScale>
        <cfvo type="min"/>
        <cfvo type="percentile" val="50"/>
        <cfvo type="max"/>
        <color rgb="FFF8696B"/>
        <color rgb="FFFFEB84"/>
        <color rgb="FF63BE7B"/>
      </colorScale>
    </cfRule>
  </conditionalFormatting>
  <conditionalFormatting sqref="DG96:DG123">
    <cfRule type="colorScale" priority="178">
      <colorScale>
        <cfvo type="min"/>
        <cfvo type="percentile" val="50"/>
        <cfvo type="max"/>
        <color rgb="FFF8696B"/>
        <color rgb="FFFFEB84"/>
        <color rgb="FF63BE7B"/>
      </colorScale>
    </cfRule>
  </conditionalFormatting>
  <conditionalFormatting sqref="DM14:DM92">
    <cfRule type="colorScale" priority="176">
      <colorScale>
        <cfvo type="min"/>
        <cfvo type="percentile" val="50"/>
        <cfvo type="max"/>
        <color rgb="FFF8696B"/>
        <color rgb="FFFFEB84"/>
        <color rgb="FF63BE7B"/>
      </colorScale>
    </cfRule>
  </conditionalFormatting>
  <conditionalFormatting sqref="DM14:DM92">
    <cfRule type="colorScale" priority="175">
      <colorScale>
        <cfvo type="min"/>
        <cfvo type="percentile" val="50"/>
        <cfvo type="max"/>
        <color rgb="FF63BE7B"/>
        <color rgb="FFFFEB84"/>
        <color rgb="FFF8696B"/>
      </colorScale>
    </cfRule>
  </conditionalFormatting>
  <conditionalFormatting sqref="DL96:DM123">
    <cfRule type="colorScale" priority="174">
      <colorScale>
        <cfvo type="min"/>
        <cfvo type="percentile" val="50"/>
        <cfvo type="max"/>
        <color rgb="FF63BE7B"/>
        <color rgb="FFFFEB84"/>
        <color rgb="FFF8696B"/>
      </colorScale>
    </cfRule>
  </conditionalFormatting>
  <conditionalFormatting sqref="DG14:DG92">
    <cfRule type="colorScale" priority="173">
      <colorScale>
        <cfvo type="min"/>
        <cfvo type="percentile" val="50"/>
        <cfvo type="max"/>
        <color rgb="FFF8696B"/>
        <color rgb="FFFFEB84"/>
        <color rgb="FF63BE7B"/>
      </colorScale>
    </cfRule>
  </conditionalFormatting>
  <conditionalFormatting sqref="DH96:DH123">
    <cfRule type="colorScale" priority="170">
      <colorScale>
        <cfvo type="min"/>
        <cfvo type="percentile" val="50"/>
        <cfvo type="max"/>
        <color rgb="FFF8696B"/>
        <color rgb="FFFFEB84"/>
        <color rgb="FF63BE7B"/>
      </colorScale>
    </cfRule>
  </conditionalFormatting>
  <conditionalFormatting sqref="DP14:DP92">
    <cfRule type="colorScale" priority="169">
      <colorScale>
        <cfvo type="min"/>
        <cfvo type="percentile" val="50"/>
        <cfvo type="max"/>
        <color rgb="FFF8696B"/>
        <color rgb="FFFFEB84"/>
        <color rgb="FF63BE7B"/>
      </colorScale>
    </cfRule>
  </conditionalFormatting>
  <conditionalFormatting sqref="DP96:DP123">
    <cfRule type="colorScale" priority="168">
      <colorScale>
        <cfvo type="min"/>
        <cfvo type="percentile" val="50"/>
        <cfvo type="max"/>
        <color rgb="FFF8696B"/>
        <color rgb="FFFFEB84"/>
        <color rgb="FF63BE7B"/>
      </colorScale>
    </cfRule>
  </conditionalFormatting>
  <conditionalFormatting sqref="DQ14:DQ92">
    <cfRule type="colorScale" priority="167">
      <colorScale>
        <cfvo type="min"/>
        <cfvo type="percentile" val="50"/>
        <cfvo type="max"/>
        <color rgb="FFF8696B"/>
        <color rgb="FFFFEB84"/>
        <color rgb="FF63BE7B"/>
      </colorScale>
    </cfRule>
  </conditionalFormatting>
  <conditionalFormatting sqref="DQ96:DQ123">
    <cfRule type="colorScale" priority="166">
      <colorScale>
        <cfvo type="min"/>
        <cfvo type="percentile" val="50"/>
        <cfvo type="max"/>
        <color rgb="FFF8696B"/>
        <color rgb="FFFFEB84"/>
        <color rgb="FF63BE7B"/>
      </colorScale>
    </cfRule>
  </conditionalFormatting>
  <conditionalFormatting sqref="EB96:EB123">
    <cfRule type="colorScale" priority="160">
      <colorScale>
        <cfvo type="min"/>
        <cfvo type="percentile" val="50"/>
        <cfvo type="max"/>
        <color rgb="FFF8696B"/>
        <color rgb="FFFFEB84"/>
        <color rgb="FF63BE7B"/>
      </colorScale>
    </cfRule>
  </conditionalFormatting>
  <conditionalFormatting sqref="DW14:DW92">
    <cfRule type="colorScale" priority="151">
      <colorScale>
        <cfvo type="min"/>
        <cfvo type="percentile" val="50"/>
        <cfvo type="max"/>
        <color rgb="FFF8696B"/>
        <color rgb="FFFFEB84"/>
        <color rgb="FF63BE7B"/>
      </colorScale>
    </cfRule>
  </conditionalFormatting>
  <conditionalFormatting sqref="DT96:DV123 DY96:DY123">
    <cfRule type="colorScale" priority="162">
      <colorScale>
        <cfvo type="min"/>
        <cfvo type="percentile" val="50"/>
        <cfvo type="max"/>
        <color rgb="FFF8696B"/>
        <color rgb="FFFFEB84"/>
        <color rgb="FF63BE7B"/>
      </colorScale>
    </cfRule>
  </conditionalFormatting>
  <conditionalFormatting sqref="DZ96:EA123">
    <cfRule type="colorScale" priority="161">
      <colorScale>
        <cfvo type="min"/>
        <cfvo type="percentile" val="50"/>
        <cfvo type="max"/>
        <color rgb="FFF8696B"/>
        <color rgb="FFFFEB84"/>
        <color rgb="FF63BE7B"/>
      </colorScale>
    </cfRule>
  </conditionalFormatting>
  <conditionalFormatting sqref="DY15:DY24 DT82:DT92 DT15:DT24 DY82:DY92 DV15:DV24 DV82:DV92">
    <cfRule type="colorScale" priority="159">
      <colorScale>
        <cfvo type="min"/>
        <cfvo type="percentile" val="50"/>
        <cfvo type="max"/>
        <color rgb="FFF8696B"/>
        <color rgb="FFFFEB84"/>
        <color rgb="FF63BE7B"/>
      </colorScale>
    </cfRule>
  </conditionalFormatting>
  <conditionalFormatting sqref="DS96:DS123">
    <cfRule type="colorScale" priority="158">
      <colorScale>
        <cfvo type="min"/>
        <cfvo type="percentile" val="50"/>
        <cfvo type="max"/>
        <color rgb="FFF8696B"/>
        <color rgb="FFFFEB84"/>
        <color rgb="FF63BE7B"/>
      </colorScale>
    </cfRule>
  </conditionalFormatting>
  <conditionalFormatting sqref="EB14:EB92">
    <cfRule type="colorScale" priority="163">
      <colorScale>
        <cfvo type="min"/>
        <cfvo type="percentile" val="50"/>
        <cfvo type="max"/>
        <color rgb="FFF8696B"/>
        <color rgb="FFFFEB84"/>
        <color rgb="FF63BE7B"/>
      </colorScale>
    </cfRule>
  </conditionalFormatting>
  <conditionalFormatting sqref="DY25:DY81 DT25:DT81 DV25:DV81">
    <cfRule type="colorScale" priority="164">
      <colorScale>
        <cfvo type="min"/>
        <cfvo type="percentile" val="50"/>
        <cfvo type="max"/>
        <color rgb="FFF8696B"/>
        <color rgb="FFFFEB84"/>
        <color rgb="FF63BE7B"/>
      </colorScale>
    </cfRule>
  </conditionalFormatting>
  <conditionalFormatting sqref="DZ12:EA92">
    <cfRule type="colorScale" priority="165">
      <colorScale>
        <cfvo type="min"/>
        <cfvo type="percentile" val="50"/>
        <cfvo type="max"/>
        <color rgb="FFF8696B"/>
        <color rgb="FFFFEB84"/>
        <color rgb="FF63BE7B"/>
      </colorScale>
    </cfRule>
  </conditionalFormatting>
  <conditionalFormatting sqref="DV14 DT14">
    <cfRule type="colorScale" priority="156">
      <colorScale>
        <cfvo type="min"/>
        <cfvo type="percentile" val="50"/>
        <cfvo type="max"/>
        <color rgb="FFF8696B"/>
        <color rgb="FFFFEB84"/>
        <color rgb="FF63BE7B"/>
      </colorScale>
    </cfRule>
  </conditionalFormatting>
  <conditionalFormatting sqref="DY14:DY92">
    <cfRule type="colorScale" priority="155">
      <colorScale>
        <cfvo type="min"/>
        <cfvo type="percentile" val="50"/>
        <cfvo type="max"/>
        <color rgb="FFF8696B"/>
        <color rgb="FFFFEB84"/>
        <color rgb="FF63BE7B"/>
      </colorScale>
    </cfRule>
  </conditionalFormatting>
  <conditionalFormatting sqref="DS82:DS92 DS15:DS24">
    <cfRule type="colorScale" priority="153">
      <colorScale>
        <cfvo type="min"/>
        <cfvo type="percentile" val="50"/>
        <cfvo type="max"/>
        <color rgb="FFF8696B"/>
        <color rgb="FFFFEB84"/>
        <color rgb="FF63BE7B"/>
      </colorScale>
    </cfRule>
  </conditionalFormatting>
  <conditionalFormatting sqref="DS25:DS81">
    <cfRule type="colorScale" priority="154">
      <colorScale>
        <cfvo type="min"/>
        <cfvo type="percentile" val="50"/>
        <cfvo type="max"/>
        <color rgb="FFF8696B"/>
        <color rgb="FFFFEB84"/>
        <color rgb="FF63BE7B"/>
      </colorScale>
    </cfRule>
  </conditionalFormatting>
  <conditionalFormatting sqref="DS14">
    <cfRule type="colorScale" priority="152">
      <colorScale>
        <cfvo type="min"/>
        <cfvo type="percentile" val="50"/>
        <cfvo type="max"/>
        <color rgb="FFF8696B"/>
        <color rgb="FFFFEB84"/>
        <color rgb="FF63BE7B"/>
      </colorScale>
    </cfRule>
  </conditionalFormatting>
  <conditionalFormatting sqref="EC96:ED123">
    <cfRule type="colorScale" priority="150">
      <colorScale>
        <cfvo type="min"/>
        <cfvo type="percentile" val="50"/>
        <cfvo type="max"/>
        <color rgb="FFF8696B"/>
        <color rgb="FFFFEB84"/>
        <color rgb="FF63BE7B"/>
      </colorScale>
    </cfRule>
  </conditionalFormatting>
  <conditionalFormatting sqref="EC14:EC92">
    <cfRule type="colorScale" priority="149">
      <colorScale>
        <cfvo type="min"/>
        <cfvo type="percentile" val="50"/>
        <cfvo type="max"/>
        <color rgb="FF63BE7B"/>
        <color rgb="FFFFEB84"/>
        <color rgb="FFF8696B"/>
      </colorScale>
    </cfRule>
  </conditionalFormatting>
  <conditionalFormatting sqref="DW96:DW123">
    <cfRule type="colorScale" priority="148">
      <colorScale>
        <cfvo type="min"/>
        <cfvo type="percentile" val="50"/>
        <cfvo type="max"/>
        <color rgb="FFF8696B"/>
        <color rgb="FFFFEB84"/>
        <color rgb="FF63BE7B"/>
      </colorScale>
    </cfRule>
  </conditionalFormatting>
  <conditionalFormatting sqref="DX96:DX123">
    <cfRule type="colorScale" priority="147">
      <colorScale>
        <cfvo type="min"/>
        <cfvo type="percentile" val="50"/>
        <cfvo type="max"/>
        <color rgb="FFF8696B"/>
        <color rgb="FFFFEB84"/>
        <color rgb="FF63BE7B"/>
      </colorScale>
    </cfRule>
  </conditionalFormatting>
  <conditionalFormatting sqref="EC96:ED123">
    <cfRule type="colorScale" priority="144">
      <colorScale>
        <cfvo type="min"/>
        <cfvo type="percentile" val="50"/>
        <cfvo type="max"/>
        <color rgb="FF63BE7B"/>
        <color rgb="FFFFEB84"/>
        <color rgb="FFF8696B"/>
      </colorScale>
    </cfRule>
  </conditionalFormatting>
  <conditionalFormatting sqref="DX14:DX92">
    <cfRule type="colorScale" priority="143">
      <colorScale>
        <cfvo type="min"/>
        <cfvo type="percentile" val="50"/>
        <cfvo type="max"/>
        <color rgb="FFF8696B"/>
        <color rgb="FFFFEB84"/>
        <color rgb="FF63BE7B"/>
      </colorScale>
    </cfRule>
  </conditionalFormatting>
  <conditionalFormatting sqref="DY96:DY123">
    <cfRule type="colorScale" priority="142">
      <colorScale>
        <cfvo type="min"/>
        <cfvo type="percentile" val="50"/>
        <cfvo type="max"/>
        <color rgb="FFF8696B"/>
        <color rgb="FFFFEB84"/>
        <color rgb="FF63BE7B"/>
      </colorScale>
    </cfRule>
  </conditionalFormatting>
  <conditionalFormatting sqref="EG14:EG92">
    <cfRule type="colorScale" priority="141">
      <colorScale>
        <cfvo type="min"/>
        <cfvo type="percentile" val="50"/>
        <cfvo type="max"/>
        <color rgb="FFF8696B"/>
        <color rgb="FFFFEB84"/>
        <color rgb="FF63BE7B"/>
      </colorScale>
    </cfRule>
  </conditionalFormatting>
  <conditionalFormatting sqref="EG96:EG123">
    <cfRule type="colorScale" priority="140">
      <colorScale>
        <cfvo type="min"/>
        <cfvo type="percentile" val="50"/>
        <cfvo type="max"/>
        <color rgb="FFF8696B"/>
        <color rgb="FFFFEB84"/>
        <color rgb="FF63BE7B"/>
      </colorScale>
    </cfRule>
  </conditionalFormatting>
  <conditionalFormatting sqref="EH14:EH92">
    <cfRule type="colorScale" priority="139">
      <colorScale>
        <cfvo type="min"/>
        <cfvo type="percentile" val="50"/>
        <cfvo type="max"/>
        <color rgb="FFF8696B"/>
        <color rgb="FFFFEB84"/>
        <color rgb="FF63BE7B"/>
      </colorScale>
    </cfRule>
  </conditionalFormatting>
  <conditionalFormatting sqref="EH96:EH123">
    <cfRule type="colorScale" priority="138">
      <colorScale>
        <cfvo type="min"/>
        <cfvo type="percentile" val="50"/>
        <cfvo type="max"/>
        <color rgb="FFF8696B"/>
        <color rgb="FFFFEB84"/>
        <color rgb="FF63BE7B"/>
      </colorScale>
    </cfRule>
  </conditionalFormatting>
  <conditionalFormatting sqref="DH2:DH10 DD2:DD10">
    <cfRule type="colorScale" priority="136">
      <colorScale>
        <cfvo type="min"/>
        <cfvo type="percentile" val="50"/>
        <cfvo type="max"/>
        <color rgb="FFF8696B"/>
        <color rgb="FFFFEB84"/>
        <color rgb="FF63BE7B"/>
      </colorScale>
    </cfRule>
  </conditionalFormatting>
  <conditionalFormatting sqref="DE2:DE10">
    <cfRule type="colorScale" priority="134">
      <colorScale>
        <cfvo type="min"/>
        <cfvo type="percentile" val="50"/>
        <cfvo type="max"/>
        <color rgb="FFF8696B"/>
        <color rgb="FFFFEB84"/>
        <color rgb="FF63BE7B"/>
      </colorScale>
    </cfRule>
  </conditionalFormatting>
  <conditionalFormatting sqref="DI2:DI10">
    <cfRule type="colorScale" priority="133">
      <colorScale>
        <cfvo type="min"/>
        <cfvo type="percentile" val="50"/>
        <cfvo type="max"/>
        <color rgb="FFF8696B"/>
        <color rgb="FFFFEB84"/>
        <color rgb="FF63BE7B"/>
      </colorScale>
    </cfRule>
  </conditionalFormatting>
  <conditionalFormatting sqref="DY2:DY10 DU2:DU10">
    <cfRule type="colorScale" priority="132">
      <colorScale>
        <cfvo type="min"/>
        <cfvo type="percentile" val="50"/>
        <cfvo type="max"/>
        <color rgb="FFF8696B"/>
        <color rgb="FFFFEB84"/>
        <color rgb="FF63BE7B"/>
      </colorScale>
    </cfRule>
  </conditionalFormatting>
  <conditionalFormatting sqref="DV2:DV10">
    <cfRule type="colorScale" priority="131">
      <colorScale>
        <cfvo type="min"/>
        <cfvo type="percentile" val="50"/>
        <cfvo type="max"/>
        <color rgb="FFF8696B"/>
        <color rgb="FFFFEB84"/>
        <color rgb="FF63BE7B"/>
      </colorScale>
    </cfRule>
  </conditionalFormatting>
  <conditionalFormatting sqref="DZ2:DZ10">
    <cfRule type="colorScale" priority="130">
      <colorScale>
        <cfvo type="min"/>
        <cfvo type="percentile" val="50"/>
        <cfvo type="max"/>
        <color rgb="FFF8696B"/>
        <color rgb="FFFFEB84"/>
        <color rgb="FF63BE7B"/>
      </colorScale>
    </cfRule>
  </conditionalFormatting>
  <conditionalFormatting sqref="EU96:EU123">
    <cfRule type="colorScale" priority="124">
      <colorScale>
        <cfvo type="min"/>
        <cfvo type="percentile" val="50"/>
        <cfvo type="max"/>
        <color rgb="FFF8696B"/>
        <color rgb="FFFFEB84"/>
        <color rgb="FF63BE7B"/>
      </colorScale>
    </cfRule>
  </conditionalFormatting>
  <conditionalFormatting sqref="EO14:EO92">
    <cfRule type="colorScale" priority="116">
      <colorScale>
        <cfvo type="min"/>
        <cfvo type="percentile" val="50"/>
        <cfvo type="max"/>
        <color rgb="FFF8696B"/>
        <color rgb="FFFFEB84"/>
        <color rgb="FF63BE7B"/>
      </colorScale>
    </cfRule>
  </conditionalFormatting>
  <conditionalFormatting sqref="ER96:ER123 EK96:EN123">
    <cfRule type="colorScale" priority="126">
      <colorScale>
        <cfvo type="min"/>
        <cfvo type="percentile" val="50"/>
        <cfvo type="max"/>
        <color rgb="FFF8696B"/>
        <color rgb="FFFFEB84"/>
        <color rgb="FF63BE7B"/>
      </colorScale>
    </cfRule>
  </conditionalFormatting>
  <conditionalFormatting sqref="ES96:ET123">
    <cfRule type="colorScale" priority="125">
      <colorScale>
        <cfvo type="min"/>
        <cfvo type="percentile" val="50"/>
        <cfvo type="max"/>
        <color rgb="FFF8696B"/>
        <color rgb="FFFFEB84"/>
        <color rgb="FF63BE7B"/>
      </colorScale>
    </cfRule>
  </conditionalFormatting>
  <conditionalFormatting sqref="ER15:ER24 EK82:EK92 EK15:EK24 ER82:ER92 EN15:EN24 EN82:EN92">
    <cfRule type="colorScale" priority="123">
      <colorScale>
        <cfvo type="min"/>
        <cfvo type="percentile" val="50"/>
        <cfvo type="max"/>
        <color rgb="FFF8696B"/>
        <color rgb="FFFFEB84"/>
        <color rgb="FF63BE7B"/>
      </colorScale>
    </cfRule>
  </conditionalFormatting>
  <conditionalFormatting sqref="EJ96:EJ123">
    <cfRule type="colorScale" priority="122">
      <colorScale>
        <cfvo type="min"/>
        <cfvo type="percentile" val="50"/>
        <cfvo type="max"/>
        <color rgb="FFF8696B"/>
        <color rgb="FFFFEB84"/>
        <color rgb="FF63BE7B"/>
      </colorScale>
    </cfRule>
  </conditionalFormatting>
  <conditionalFormatting sqref="EU14:EU92">
    <cfRule type="colorScale" priority="127">
      <colorScale>
        <cfvo type="min"/>
        <cfvo type="percentile" val="50"/>
        <cfvo type="max"/>
        <color rgb="FFF8696B"/>
        <color rgb="FFFFEB84"/>
        <color rgb="FF63BE7B"/>
      </colorScale>
    </cfRule>
  </conditionalFormatting>
  <conditionalFormatting sqref="ER25:ER81 EK25:EK81 EN25:EN81">
    <cfRule type="colorScale" priority="128">
      <colorScale>
        <cfvo type="min"/>
        <cfvo type="percentile" val="50"/>
        <cfvo type="max"/>
        <color rgb="FFF8696B"/>
        <color rgb="FFFFEB84"/>
        <color rgb="FF63BE7B"/>
      </colorScale>
    </cfRule>
  </conditionalFormatting>
  <conditionalFormatting sqref="ES12:ET92">
    <cfRule type="colorScale" priority="129">
      <colorScale>
        <cfvo type="min"/>
        <cfvo type="percentile" val="50"/>
        <cfvo type="max"/>
        <color rgb="FFF8696B"/>
        <color rgb="FFFFEB84"/>
        <color rgb="FF63BE7B"/>
      </colorScale>
    </cfRule>
  </conditionalFormatting>
  <conditionalFormatting sqref="EN14 EK14">
    <cfRule type="colorScale" priority="121">
      <colorScale>
        <cfvo type="min"/>
        <cfvo type="percentile" val="50"/>
        <cfvo type="max"/>
        <color rgb="FFF8696B"/>
        <color rgb="FFFFEB84"/>
        <color rgb="FF63BE7B"/>
      </colorScale>
    </cfRule>
  </conditionalFormatting>
  <conditionalFormatting sqref="ER14:ER92">
    <cfRule type="colorScale" priority="120">
      <colorScale>
        <cfvo type="min"/>
        <cfvo type="percentile" val="50"/>
        <cfvo type="max"/>
        <color rgb="FFF8696B"/>
        <color rgb="FFFFEB84"/>
        <color rgb="FF63BE7B"/>
      </colorScale>
    </cfRule>
  </conditionalFormatting>
  <conditionalFormatting sqref="EJ14:EJ92">
    <cfRule type="colorScale" priority="117">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F8696B"/>
        <color rgb="FFFFEB84"/>
        <color rgb="FF63BE7B"/>
      </colorScale>
    </cfRule>
  </conditionalFormatting>
  <conditionalFormatting sqref="EV14:EV92">
    <cfRule type="colorScale" priority="114">
      <colorScale>
        <cfvo type="min"/>
        <cfvo type="percentile" val="50"/>
        <cfvo type="max"/>
        <color rgb="FF63BE7B"/>
        <color rgb="FFFFEB84"/>
        <color rgb="FFF8696B"/>
      </colorScale>
    </cfRule>
  </conditionalFormatting>
  <conditionalFormatting sqref="EO96:EP123">
    <cfRule type="colorScale" priority="113">
      <colorScale>
        <cfvo type="min"/>
        <cfvo type="percentile" val="50"/>
        <cfvo type="max"/>
        <color rgb="FFF8696B"/>
        <color rgb="FFFFEB84"/>
        <color rgb="FF63BE7B"/>
      </colorScale>
    </cfRule>
  </conditionalFormatting>
  <conditionalFormatting sqref="EQ96:EQ123">
    <cfRule type="colorScale" priority="112">
      <colorScale>
        <cfvo type="min"/>
        <cfvo type="percentile" val="50"/>
        <cfvo type="max"/>
        <color rgb="FFF8696B"/>
        <color rgb="FFFFEB84"/>
        <color rgb="FF63BE7B"/>
      </colorScale>
    </cfRule>
  </conditionalFormatting>
  <conditionalFormatting sqref="EV96:EW123">
    <cfRule type="colorScale" priority="111">
      <colorScale>
        <cfvo type="min"/>
        <cfvo type="percentile" val="50"/>
        <cfvo type="max"/>
        <color rgb="FF63BE7B"/>
        <color rgb="FFFFEB84"/>
        <color rgb="FFF8696B"/>
      </colorScale>
    </cfRule>
  </conditionalFormatting>
  <conditionalFormatting sqref="EQ14:EQ92">
    <cfRule type="colorScale" priority="110">
      <colorScale>
        <cfvo type="min"/>
        <cfvo type="percentile" val="50"/>
        <cfvo type="max"/>
        <color rgb="FFF8696B"/>
        <color rgb="FFFFEB84"/>
        <color rgb="FF63BE7B"/>
      </colorScale>
    </cfRule>
  </conditionalFormatting>
  <conditionalFormatting sqref="ER96:ER123">
    <cfRule type="colorScale" priority="109">
      <colorScale>
        <cfvo type="min"/>
        <cfvo type="percentile" val="50"/>
        <cfvo type="max"/>
        <color rgb="FFF8696B"/>
        <color rgb="FFFFEB84"/>
        <color rgb="FF63BE7B"/>
      </colorScale>
    </cfRule>
  </conditionalFormatting>
  <conditionalFormatting sqref="EZ14:EZ92">
    <cfRule type="colorScale" priority="108">
      <colorScale>
        <cfvo type="min"/>
        <cfvo type="percentile" val="50"/>
        <cfvo type="max"/>
        <color rgb="FFF8696B"/>
        <color rgb="FFFFEB84"/>
        <color rgb="FF63BE7B"/>
      </colorScale>
    </cfRule>
  </conditionalFormatting>
  <conditionalFormatting sqref="EZ96:FA123">
    <cfRule type="colorScale" priority="107">
      <colorScale>
        <cfvo type="min"/>
        <cfvo type="percentile" val="50"/>
        <cfvo type="max"/>
        <color rgb="FFF8696B"/>
        <color rgb="FFFFEB84"/>
        <color rgb="FF63BE7B"/>
      </colorScale>
    </cfRule>
  </conditionalFormatting>
  <conditionalFormatting sqref="FB14:FB92">
    <cfRule type="colorScale" priority="106">
      <colorScale>
        <cfvo type="min"/>
        <cfvo type="percentile" val="50"/>
        <cfvo type="max"/>
        <color rgb="FFF8696B"/>
        <color rgb="FFFFEB84"/>
        <color rgb="FF63BE7B"/>
      </colorScale>
    </cfRule>
  </conditionalFormatting>
  <conditionalFormatting sqref="FB96:FB123">
    <cfRule type="colorScale" priority="105">
      <colorScale>
        <cfvo type="min"/>
        <cfvo type="percentile" val="50"/>
        <cfvo type="max"/>
        <color rgb="FFF8696B"/>
        <color rgb="FFFFEB84"/>
        <color rgb="FF63BE7B"/>
      </colorScale>
    </cfRule>
  </conditionalFormatting>
  <conditionalFormatting sqref="ER2:ER10 EN2:EN10">
    <cfRule type="colorScale" priority="104">
      <colorScale>
        <cfvo type="min"/>
        <cfvo type="percentile" val="50"/>
        <cfvo type="max"/>
        <color rgb="FFF8696B"/>
        <color rgb="FFFFEB84"/>
        <color rgb="FF63BE7B"/>
      </colorScale>
    </cfRule>
  </conditionalFormatting>
  <conditionalFormatting sqref="EO2:EP10">
    <cfRule type="colorScale" priority="103">
      <colorScale>
        <cfvo type="min"/>
        <cfvo type="percentile" val="50"/>
        <cfvo type="max"/>
        <color rgb="FFF8696B"/>
        <color rgb="FFFFEB84"/>
        <color rgb="FF63BE7B"/>
      </colorScale>
    </cfRule>
  </conditionalFormatting>
  <conditionalFormatting sqref="ES2:ES10">
    <cfRule type="colorScale" priority="102">
      <colorScale>
        <cfvo type="min"/>
        <cfvo type="percentile" val="50"/>
        <cfvo type="max"/>
        <color rgb="FFF8696B"/>
        <color rgb="FFFFEB84"/>
        <color rgb="FF63BE7B"/>
      </colorScale>
    </cfRule>
  </conditionalFormatting>
  <conditionalFormatting sqref="DU14:DU92">
    <cfRule type="colorScale" priority="101">
      <colorScale>
        <cfvo type="min"/>
        <cfvo type="percentile" val="50"/>
        <cfvo type="max"/>
        <color rgb="FFF8696B"/>
        <color rgb="FFFFEB84"/>
        <color rgb="FF63BE7B"/>
      </colorScale>
    </cfRule>
  </conditionalFormatting>
  <conditionalFormatting sqref="EM14:EM92">
    <cfRule type="colorScale" priority="100">
      <colorScale>
        <cfvo type="min"/>
        <cfvo type="percentile" val="50"/>
        <cfvo type="max"/>
        <color rgb="FFF8696B"/>
        <color rgb="FFFFEB84"/>
        <color rgb="FF63BE7B"/>
      </colorScale>
    </cfRule>
  </conditionalFormatting>
  <conditionalFormatting sqref="EL14:EL92">
    <cfRule type="colorScale" priority="99">
      <colorScale>
        <cfvo type="min"/>
        <cfvo type="percentile" val="50"/>
        <cfvo type="max"/>
        <color rgb="FFF8696B"/>
        <color rgb="FFFFEB84"/>
        <color rgb="FF63BE7B"/>
      </colorScale>
    </cfRule>
  </conditionalFormatting>
  <conditionalFormatting sqref="EP14:EP92">
    <cfRule type="colorScale" priority="70">
      <colorScale>
        <cfvo type="min"/>
        <cfvo type="percentile" val="50"/>
        <cfvo type="max"/>
        <color rgb="FFF8696B"/>
        <color rgb="FFFFEB84"/>
        <color rgb="FF63BE7B"/>
      </colorScale>
    </cfRule>
  </conditionalFormatting>
  <conditionalFormatting sqref="FA14:FA92">
    <cfRule type="colorScale" priority="68">
      <colorScale>
        <cfvo type="min"/>
        <cfvo type="percentile" val="50"/>
        <cfvo type="max"/>
        <color rgb="FFF8696B"/>
        <color rgb="FFFFEB84"/>
        <color rgb="FF63BE7B"/>
      </colorScale>
    </cfRule>
  </conditionalFormatting>
  <conditionalFormatting sqref="FO96:FO123">
    <cfRule type="colorScale" priority="55">
      <colorScale>
        <cfvo type="min"/>
        <cfvo type="percentile" val="50"/>
        <cfvo type="max"/>
        <color rgb="FFF8696B"/>
        <color rgb="FFFFEB84"/>
        <color rgb="FF63BE7B"/>
      </colorScale>
    </cfRule>
  </conditionalFormatting>
  <conditionalFormatting sqref="FI14:FI92">
    <cfRule type="colorScale" priority="49">
      <colorScale>
        <cfvo type="min"/>
        <cfvo type="percentile" val="50"/>
        <cfvo type="max"/>
        <color rgb="FFF8696B"/>
        <color rgb="FFFFEB84"/>
        <color rgb="FF63BE7B"/>
      </colorScale>
    </cfRule>
  </conditionalFormatting>
  <conditionalFormatting sqref="FL96:FL123 FE96:FH123">
    <cfRule type="colorScale" priority="57">
      <colorScale>
        <cfvo type="min"/>
        <cfvo type="percentile" val="50"/>
        <cfvo type="max"/>
        <color rgb="FFF8696B"/>
        <color rgb="FFFFEB84"/>
        <color rgb="FF63BE7B"/>
      </colorScale>
    </cfRule>
  </conditionalFormatting>
  <conditionalFormatting sqref="FM96:FN123">
    <cfRule type="colorScale" priority="56">
      <colorScale>
        <cfvo type="min"/>
        <cfvo type="percentile" val="50"/>
        <cfvo type="max"/>
        <color rgb="FFF8696B"/>
        <color rgb="FFFFEB84"/>
        <color rgb="FF63BE7B"/>
      </colorScale>
    </cfRule>
  </conditionalFormatting>
  <conditionalFormatting sqref="FL15:FL24 FE82:FE92 FE15:FE24 FL82:FL92 FH15:FH24 FH82:FH92">
    <cfRule type="colorScale" priority="54">
      <colorScale>
        <cfvo type="min"/>
        <cfvo type="percentile" val="50"/>
        <cfvo type="max"/>
        <color rgb="FFF8696B"/>
        <color rgb="FFFFEB84"/>
        <color rgb="FF63BE7B"/>
      </colorScale>
    </cfRule>
  </conditionalFormatting>
  <conditionalFormatting sqref="FD96:FD123">
    <cfRule type="colorScale" priority="53">
      <colorScale>
        <cfvo type="min"/>
        <cfvo type="percentile" val="50"/>
        <cfvo type="max"/>
        <color rgb="FFF8696B"/>
        <color rgb="FFFFEB84"/>
        <color rgb="FF63BE7B"/>
      </colorScale>
    </cfRule>
  </conditionalFormatting>
  <conditionalFormatting sqref="FO14:FO92">
    <cfRule type="colorScale" priority="58">
      <colorScale>
        <cfvo type="min"/>
        <cfvo type="percentile" val="50"/>
        <cfvo type="max"/>
        <color rgb="FFF8696B"/>
        <color rgb="FFFFEB84"/>
        <color rgb="FF63BE7B"/>
      </colorScale>
    </cfRule>
  </conditionalFormatting>
  <conditionalFormatting sqref="FL25:FL81 FE25:FE81 FH25:FH81">
    <cfRule type="colorScale" priority="59">
      <colorScale>
        <cfvo type="min"/>
        <cfvo type="percentile" val="50"/>
        <cfvo type="max"/>
        <color rgb="FFF8696B"/>
        <color rgb="FFFFEB84"/>
        <color rgb="FF63BE7B"/>
      </colorScale>
    </cfRule>
  </conditionalFormatting>
  <conditionalFormatting sqref="FM12:FN92">
    <cfRule type="colorScale" priority="60">
      <colorScale>
        <cfvo type="min"/>
        <cfvo type="percentile" val="50"/>
        <cfvo type="max"/>
        <color rgb="FFF8696B"/>
        <color rgb="FFFFEB84"/>
        <color rgb="FF63BE7B"/>
      </colorScale>
    </cfRule>
  </conditionalFormatting>
  <conditionalFormatting sqref="FH14 FE14">
    <cfRule type="colorScale" priority="52">
      <colorScale>
        <cfvo type="min"/>
        <cfvo type="percentile" val="50"/>
        <cfvo type="max"/>
        <color rgb="FFF8696B"/>
        <color rgb="FFFFEB84"/>
        <color rgb="FF63BE7B"/>
      </colorScale>
    </cfRule>
  </conditionalFormatting>
  <conditionalFormatting sqref="FL14:FL92">
    <cfRule type="colorScale" priority="51">
      <colorScale>
        <cfvo type="min"/>
        <cfvo type="percentile" val="50"/>
        <cfvo type="max"/>
        <color rgb="FFF8696B"/>
        <color rgb="FFFFEB84"/>
        <color rgb="FF63BE7B"/>
      </colorScale>
    </cfRule>
  </conditionalFormatting>
  <conditionalFormatting sqref="FD14:FD92">
    <cfRule type="colorScale" priority="50">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F8696B"/>
        <color rgb="FFFFEB84"/>
        <color rgb="FF63BE7B"/>
      </colorScale>
    </cfRule>
  </conditionalFormatting>
  <conditionalFormatting sqref="FP14:FP92">
    <cfRule type="colorScale" priority="47">
      <colorScale>
        <cfvo type="min"/>
        <cfvo type="percentile" val="50"/>
        <cfvo type="max"/>
        <color rgb="FF63BE7B"/>
        <color rgb="FFFFEB84"/>
        <color rgb="FFF8696B"/>
      </colorScale>
    </cfRule>
  </conditionalFormatting>
  <conditionalFormatting sqref="FI96:FJ123">
    <cfRule type="colorScale" priority="46">
      <colorScale>
        <cfvo type="min"/>
        <cfvo type="percentile" val="50"/>
        <cfvo type="max"/>
        <color rgb="FFF8696B"/>
        <color rgb="FFFFEB84"/>
        <color rgb="FF63BE7B"/>
      </colorScale>
    </cfRule>
  </conditionalFormatting>
  <conditionalFormatting sqref="FK96:FK123">
    <cfRule type="colorScale" priority="45">
      <colorScale>
        <cfvo type="min"/>
        <cfvo type="percentile" val="50"/>
        <cfvo type="max"/>
        <color rgb="FFF8696B"/>
        <color rgb="FFFFEB84"/>
        <color rgb="FF63BE7B"/>
      </colorScale>
    </cfRule>
  </conditionalFormatting>
  <conditionalFormatting sqref="FP96:FQ123">
    <cfRule type="colorScale" priority="44">
      <colorScale>
        <cfvo type="min"/>
        <cfvo type="percentile" val="50"/>
        <cfvo type="max"/>
        <color rgb="FF63BE7B"/>
        <color rgb="FFFFEB84"/>
        <color rgb="FFF8696B"/>
      </colorScale>
    </cfRule>
  </conditionalFormatting>
  <conditionalFormatting sqref="FK14:FK92">
    <cfRule type="colorScale" priority="43">
      <colorScale>
        <cfvo type="min"/>
        <cfvo type="percentile" val="50"/>
        <cfvo type="max"/>
        <color rgb="FFF8696B"/>
        <color rgb="FFFFEB84"/>
        <color rgb="FF63BE7B"/>
      </colorScale>
    </cfRule>
  </conditionalFormatting>
  <conditionalFormatting sqref="FL96:FL123">
    <cfRule type="colorScale" priority="42">
      <colorScale>
        <cfvo type="min"/>
        <cfvo type="percentile" val="50"/>
        <cfvo type="max"/>
        <color rgb="FFF8696B"/>
        <color rgb="FFFFEB84"/>
        <color rgb="FF63BE7B"/>
      </colorScale>
    </cfRule>
  </conditionalFormatting>
  <conditionalFormatting sqref="FT14:FT92">
    <cfRule type="colorScale" priority="41">
      <colorScale>
        <cfvo type="min"/>
        <cfvo type="percentile" val="50"/>
        <cfvo type="max"/>
        <color rgb="FFF8696B"/>
        <color rgb="FFFFEB84"/>
        <color rgb="FF63BE7B"/>
      </colorScale>
    </cfRule>
  </conditionalFormatting>
  <conditionalFormatting sqref="FT96:FU123">
    <cfRule type="colorScale" priority="40">
      <colorScale>
        <cfvo type="min"/>
        <cfvo type="percentile" val="50"/>
        <cfvo type="max"/>
        <color rgb="FFF8696B"/>
        <color rgb="FFFFEB84"/>
        <color rgb="FF63BE7B"/>
      </colorScale>
    </cfRule>
  </conditionalFormatting>
  <conditionalFormatting sqref="FV14:FV92">
    <cfRule type="colorScale" priority="39">
      <colorScale>
        <cfvo type="min"/>
        <cfvo type="percentile" val="50"/>
        <cfvo type="max"/>
        <color rgb="FFF8696B"/>
        <color rgb="FFFFEB84"/>
        <color rgb="FF63BE7B"/>
      </colorScale>
    </cfRule>
  </conditionalFormatting>
  <conditionalFormatting sqref="FV96:FV123">
    <cfRule type="colorScale" priority="38">
      <colorScale>
        <cfvo type="min"/>
        <cfvo type="percentile" val="50"/>
        <cfvo type="max"/>
        <color rgb="FFF8696B"/>
        <color rgb="FFFFEB84"/>
        <color rgb="FF63BE7B"/>
      </colorScale>
    </cfRule>
  </conditionalFormatting>
  <conditionalFormatting sqref="FL2:FL10 FH2:FH10">
    <cfRule type="colorScale" priority="37">
      <colorScale>
        <cfvo type="min"/>
        <cfvo type="percentile" val="50"/>
        <cfvo type="max"/>
        <color rgb="FFF8696B"/>
        <color rgb="FFFFEB84"/>
        <color rgb="FF63BE7B"/>
      </colorScale>
    </cfRule>
  </conditionalFormatting>
  <conditionalFormatting sqref="FI2:FJ10">
    <cfRule type="colorScale" priority="36">
      <colorScale>
        <cfvo type="min"/>
        <cfvo type="percentile" val="50"/>
        <cfvo type="max"/>
        <color rgb="FFF8696B"/>
        <color rgb="FFFFEB84"/>
        <color rgb="FF63BE7B"/>
      </colorScale>
    </cfRule>
  </conditionalFormatting>
  <conditionalFormatting sqref="FM2:FM10">
    <cfRule type="colorScale" priority="35">
      <colorScale>
        <cfvo type="min"/>
        <cfvo type="percentile" val="50"/>
        <cfvo type="max"/>
        <color rgb="FFF8696B"/>
        <color rgb="FFFFEB84"/>
        <color rgb="FF63BE7B"/>
      </colorScale>
    </cfRule>
  </conditionalFormatting>
  <conditionalFormatting sqref="FG14:FG92">
    <cfRule type="colorScale" priority="34">
      <colorScale>
        <cfvo type="min"/>
        <cfvo type="percentile" val="50"/>
        <cfvo type="max"/>
        <color rgb="FFF8696B"/>
        <color rgb="FFFFEB84"/>
        <color rgb="FF63BE7B"/>
      </colorScale>
    </cfRule>
  </conditionalFormatting>
  <conditionalFormatting sqref="FF14:FF92">
    <cfRule type="colorScale" priority="33">
      <colorScale>
        <cfvo type="min"/>
        <cfvo type="percentile" val="50"/>
        <cfvo type="max"/>
        <color rgb="FFF8696B"/>
        <color rgb="FFFFEB84"/>
        <color rgb="FF63BE7B"/>
      </colorScale>
    </cfRule>
  </conditionalFormatting>
  <conditionalFormatting sqref="FJ14:FJ92">
    <cfRule type="colorScale" priority="32">
      <colorScale>
        <cfvo type="min"/>
        <cfvo type="percentile" val="50"/>
        <cfvo type="max"/>
        <color rgb="FFF8696B"/>
        <color rgb="FFFFEB84"/>
        <color rgb="FF63BE7B"/>
      </colorScale>
    </cfRule>
  </conditionalFormatting>
  <conditionalFormatting sqref="FU14:FU92">
    <cfRule type="colorScale" priority="31">
      <colorScale>
        <cfvo type="min"/>
        <cfvo type="percentile" val="50"/>
        <cfvo type="max"/>
        <color rgb="FFF8696B"/>
        <color rgb="FFFFEB84"/>
        <color rgb="FF63BE7B"/>
      </colorScale>
    </cfRule>
  </conditionalFormatting>
  <conditionalFormatting sqref="GI96:GI123">
    <cfRule type="colorScale" priority="25">
      <colorScale>
        <cfvo type="min"/>
        <cfvo type="percentile" val="50"/>
        <cfvo type="max"/>
        <color rgb="FFF8696B"/>
        <color rgb="FFFFEB84"/>
        <color rgb="FF63BE7B"/>
      </colorScale>
    </cfRule>
  </conditionalFormatting>
  <conditionalFormatting sqref="GC14:GC92">
    <cfRule type="colorScale" priority="19">
      <colorScale>
        <cfvo type="min"/>
        <cfvo type="percentile" val="50"/>
        <cfvo type="max"/>
        <color rgb="FFF8696B"/>
        <color rgb="FFFFEB84"/>
        <color rgb="FF63BE7B"/>
      </colorScale>
    </cfRule>
  </conditionalFormatting>
  <conditionalFormatting sqref="GF96:GF123 FY96:GB123">
    <cfRule type="colorScale" priority="27">
      <colorScale>
        <cfvo type="min"/>
        <cfvo type="percentile" val="50"/>
        <cfvo type="max"/>
        <color rgb="FFF8696B"/>
        <color rgb="FFFFEB84"/>
        <color rgb="FF63BE7B"/>
      </colorScale>
    </cfRule>
  </conditionalFormatting>
  <conditionalFormatting sqref="GG96:GH123">
    <cfRule type="colorScale" priority="26">
      <colorScale>
        <cfvo type="min"/>
        <cfvo type="percentile" val="50"/>
        <cfvo type="max"/>
        <color rgb="FFF8696B"/>
        <color rgb="FFFFEB84"/>
        <color rgb="FF63BE7B"/>
      </colorScale>
    </cfRule>
  </conditionalFormatting>
  <conditionalFormatting sqref="GF15:GF24 FY82:FY92 FY15:FY24 GF82:GF92 GB15:GB24 GB82:GB92">
    <cfRule type="colorScale" priority="24">
      <colorScale>
        <cfvo type="min"/>
        <cfvo type="percentile" val="50"/>
        <cfvo type="max"/>
        <color rgb="FFF8696B"/>
        <color rgb="FFFFEB84"/>
        <color rgb="FF63BE7B"/>
      </colorScale>
    </cfRule>
  </conditionalFormatting>
  <conditionalFormatting sqref="FX96:FX123">
    <cfRule type="colorScale" priority="23">
      <colorScale>
        <cfvo type="min"/>
        <cfvo type="percentile" val="50"/>
        <cfvo type="max"/>
        <color rgb="FFF8696B"/>
        <color rgb="FFFFEB84"/>
        <color rgb="FF63BE7B"/>
      </colorScale>
    </cfRule>
  </conditionalFormatting>
  <conditionalFormatting sqref="GI14:GI92">
    <cfRule type="colorScale" priority="28">
      <colorScale>
        <cfvo type="min"/>
        <cfvo type="percentile" val="50"/>
        <cfvo type="max"/>
        <color rgb="FFF8696B"/>
        <color rgb="FFFFEB84"/>
        <color rgb="FF63BE7B"/>
      </colorScale>
    </cfRule>
  </conditionalFormatting>
  <conditionalFormatting sqref="GF25:GF81 FY25:FY81 GB25:GB81">
    <cfRule type="colorScale" priority="29">
      <colorScale>
        <cfvo type="min"/>
        <cfvo type="percentile" val="50"/>
        <cfvo type="max"/>
        <color rgb="FFF8696B"/>
        <color rgb="FFFFEB84"/>
        <color rgb="FF63BE7B"/>
      </colorScale>
    </cfRule>
  </conditionalFormatting>
  <conditionalFormatting sqref="GG12:GH92">
    <cfRule type="colorScale" priority="30">
      <colorScale>
        <cfvo type="min"/>
        <cfvo type="percentile" val="50"/>
        <cfvo type="max"/>
        <color rgb="FFF8696B"/>
        <color rgb="FFFFEB84"/>
        <color rgb="FF63BE7B"/>
      </colorScale>
    </cfRule>
  </conditionalFormatting>
  <conditionalFormatting sqref="GB14 FY14">
    <cfRule type="colorScale" priority="22">
      <colorScale>
        <cfvo type="min"/>
        <cfvo type="percentile" val="50"/>
        <cfvo type="max"/>
        <color rgb="FFF8696B"/>
        <color rgb="FFFFEB84"/>
        <color rgb="FF63BE7B"/>
      </colorScale>
    </cfRule>
  </conditionalFormatting>
  <conditionalFormatting sqref="GF14:GF92">
    <cfRule type="colorScale" priority="21">
      <colorScale>
        <cfvo type="min"/>
        <cfvo type="percentile" val="50"/>
        <cfvo type="max"/>
        <color rgb="FFF8696B"/>
        <color rgb="FFFFEB84"/>
        <color rgb="FF63BE7B"/>
      </colorScale>
    </cfRule>
  </conditionalFormatting>
  <conditionalFormatting sqref="FX14:FX92">
    <cfRule type="colorScale" priority="20">
      <colorScale>
        <cfvo type="min"/>
        <cfvo type="percentile" val="50"/>
        <cfvo type="max"/>
        <color rgb="FFF8696B"/>
        <color rgb="FFFFEB84"/>
        <color rgb="FF63BE7B"/>
      </colorScale>
    </cfRule>
  </conditionalFormatting>
  <conditionalFormatting sqref="GJ96:GK123">
    <cfRule type="colorScale" priority="18">
      <colorScale>
        <cfvo type="min"/>
        <cfvo type="percentile" val="50"/>
        <cfvo type="max"/>
        <color rgb="FFF8696B"/>
        <color rgb="FFFFEB84"/>
        <color rgb="FF63BE7B"/>
      </colorScale>
    </cfRule>
  </conditionalFormatting>
  <conditionalFormatting sqref="GJ14:GJ92">
    <cfRule type="colorScale" priority="17">
      <colorScale>
        <cfvo type="min"/>
        <cfvo type="percentile" val="50"/>
        <cfvo type="max"/>
        <color rgb="FF63BE7B"/>
        <color rgb="FFFFEB84"/>
        <color rgb="FFF8696B"/>
      </colorScale>
    </cfRule>
  </conditionalFormatting>
  <conditionalFormatting sqref="GC96:GD123">
    <cfRule type="colorScale" priority="16">
      <colorScale>
        <cfvo type="min"/>
        <cfvo type="percentile" val="50"/>
        <cfvo type="max"/>
        <color rgb="FFF8696B"/>
        <color rgb="FFFFEB84"/>
        <color rgb="FF63BE7B"/>
      </colorScale>
    </cfRule>
  </conditionalFormatting>
  <conditionalFormatting sqref="GE96:GE123">
    <cfRule type="colorScale" priority="15">
      <colorScale>
        <cfvo type="min"/>
        <cfvo type="percentile" val="50"/>
        <cfvo type="max"/>
        <color rgb="FFF8696B"/>
        <color rgb="FFFFEB84"/>
        <color rgb="FF63BE7B"/>
      </colorScale>
    </cfRule>
  </conditionalFormatting>
  <conditionalFormatting sqref="GJ96:GK123">
    <cfRule type="colorScale" priority="14">
      <colorScale>
        <cfvo type="min"/>
        <cfvo type="percentile" val="50"/>
        <cfvo type="max"/>
        <color rgb="FF63BE7B"/>
        <color rgb="FFFFEB84"/>
        <color rgb="FFF8696B"/>
      </colorScale>
    </cfRule>
  </conditionalFormatting>
  <conditionalFormatting sqref="GE14:GE92">
    <cfRule type="colorScale" priority="13">
      <colorScale>
        <cfvo type="min"/>
        <cfvo type="percentile" val="50"/>
        <cfvo type="max"/>
        <color rgb="FFF8696B"/>
        <color rgb="FFFFEB84"/>
        <color rgb="FF63BE7B"/>
      </colorScale>
    </cfRule>
  </conditionalFormatting>
  <conditionalFormatting sqref="GF96:GF123">
    <cfRule type="colorScale" priority="12">
      <colorScale>
        <cfvo type="min"/>
        <cfvo type="percentile" val="50"/>
        <cfvo type="max"/>
        <color rgb="FFF8696B"/>
        <color rgb="FFFFEB84"/>
        <color rgb="FF63BE7B"/>
      </colorScale>
    </cfRule>
  </conditionalFormatting>
  <conditionalFormatting sqref="GN14:GN92">
    <cfRule type="colorScale" priority="11">
      <colorScale>
        <cfvo type="min"/>
        <cfvo type="percentile" val="50"/>
        <cfvo type="max"/>
        <color rgb="FFF8696B"/>
        <color rgb="FFFFEB84"/>
        <color rgb="FF63BE7B"/>
      </colorScale>
    </cfRule>
  </conditionalFormatting>
  <conditionalFormatting sqref="GN96:GO123">
    <cfRule type="colorScale" priority="10">
      <colorScale>
        <cfvo type="min"/>
        <cfvo type="percentile" val="50"/>
        <cfvo type="max"/>
        <color rgb="FFF8696B"/>
        <color rgb="FFFFEB84"/>
        <color rgb="FF63BE7B"/>
      </colorScale>
    </cfRule>
  </conditionalFormatting>
  <conditionalFormatting sqref="GP14:GP92">
    <cfRule type="colorScale" priority="9">
      <colorScale>
        <cfvo type="min"/>
        <cfvo type="percentile" val="50"/>
        <cfvo type="max"/>
        <color rgb="FFF8696B"/>
        <color rgb="FFFFEB84"/>
        <color rgb="FF63BE7B"/>
      </colorScale>
    </cfRule>
  </conditionalFormatting>
  <conditionalFormatting sqref="GP96:GP123">
    <cfRule type="colorScale" priority="8">
      <colorScale>
        <cfvo type="min"/>
        <cfvo type="percentile" val="50"/>
        <cfvo type="max"/>
        <color rgb="FFF8696B"/>
        <color rgb="FFFFEB84"/>
        <color rgb="FF63BE7B"/>
      </colorScale>
    </cfRule>
  </conditionalFormatting>
  <conditionalFormatting sqref="GF2:GF10 GB2:GB10">
    <cfRule type="colorScale" priority="7">
      <colorScale>
        <cfvo type="min"/>
        <cfvo type="percentile" val="50"/>
        <cfvo type="max"/>
        <color rgb="FFF8696B"/>
        <color rgb="FFFFEB84"/>
        <color rgb="FF63BE7B"/>
      </colorScale>
    </cfRule>
  </conditionalFormatting>
  <conditionalFormatting sqref="GC2:GD10">
    <cfRule type="colorScale" priority="6">
      <colorScale>
        <cfvo type="min"/>
        <cfvo type="percentile" val="50"/>
        <cfvo type="max"/>
        <color rgb="FFF8696B"/>
        <color rgb="FFFFEB84"/>
        <color rgb="FF63BE7B"/>
      </colorScale>
    </cfRule>
  </conditionalFormatting>
  <conditionalFormatting sqref="GG2:GG10">
    <cfRule type="colorScale" priority="5">
      <colorScale>
        <cfvo type="min"/>
        <cfvo type="percentile" val="50"/>
        <cfvo type="max"/>
        <color rgb="FFF8696B"/>
        <color rgb="FFFFEB84"/>
        <color rgb="FF63BE7B"/>
      </colorScale>
    </cfRule>
  </conditionalFormatting>
  <conditionalFormatting sqref="GA14:GA92">
    <cfRule type="colorScale" priority="4">
      <colorScale>
        <cfvo type="min"/>
        <cfvo type="percentile" val="50"/>
        <cfvo type="max"/>
        <color rgb="FFF8696B"/>
        <color rgb="FFFFEB84"/>
        <color rgb="FF63BE7B"/>
      </colorScale>
    </cfRule>
  </conditionalFormatting>
  <conditionalFormatting sqref="FZ14:FZ92">
    <cfRule type="colorScale" priority="3">
      <colorScale>
        <cfvo type="min"/>
        <cfvo type="percentile" val="50"/>
        <cfvo type="max"/>
        <color rgb="FFF8696B"/>
        <color rgb="FFFFEB84"/>
        <color rgb="FF63BE7B"/>
      </colorScale>
    </cfRule>
  </conditionalFormatting>
  <conditionalFormatting sqref="GD14:GD92">
    <cfRule type="colorScale" priority="2">
      <colorScale>
        <cfvo type="min"/>
        <cfvo type="percentile" val="50"/>
        <cfvo type="max"/>
        <color rgb="FFF8696B"/>
        <color rgb="FFFFEB84"/>
        <color rgb="FF63BE7B"/>
      </colorScale>
    </cfRule>
  </conditionalFormatting>
  <conditionalFormatting sqref="GO14:GO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1.6759999999999999</v>
      </c>
      <c r="O2" s="156">
        <f>N2*I2/H2</f>
        <v>48604</v>
      </c>
      <c r="P2" s="203">
        <f>VLOOKUP($A2,[3]futuresATR!$A$2:$F$80,3)</f>
        <v>2.6432843000000001E-2</v>
      </c>
      <c r="Q2" s="155">
        <f t="shared" ref="Q2:Q11" si="0">P2*I2/H2</f>
        <v>766.55244700000003</v>
      </c>
      <c r="R2" s="145">
        <f>MAX(ROUND($R$1/Q2,0),1)</f>
        <v>3</v>
      </c>
      <c r="S2" s="140">
        <f t="shared" ref="S2:S33" si="1">R2*O2</f>
        <v>145812</v>
      </c>
      <c r="T2" s="111">
        <f>IF(R2&gt;$T$1,$T$1,R2)</f>
        <v>3</v>
      </c>
      <c r="U2" s="111">
        <f>T2*2*7</f>
        <v>42</v>
      </c>
      <c r="V2" s="163">
        <f>IF(ROUND(T2*Q2/$R$1,0)&lt;1,0,T2)</f>
        <v>3</v>
      </c>
      <c r="W2" s="163">
        <f>V2*Q2</f>
        <v>2299.6573410000001</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0.74450000000000005</v>
      </c>
      <c r="O3" s="156">
        <f t="shared" ref="O3:O66" si="5">N3*I3/H3</f>
        <v>74450</v>
      </c>
      <c r="P3" s="203">
        <f>VLOOKUP($A3,[3]futuresATR!$A$2:$F$80,3)</f>
        <v>7.5050000000000004E-3</v>
      </c>
      <c r="Q3" s="155">
        <f t="shared" si="0"/>
        <v>750.5</v>
      </c>
      <c r="R3" s="145">
        <f t="shared" ref="R3:R66" si="6">MAX(ROUND($R$1/Q3,0),1)</f>
        <v>3</v>
      </c>
      <c r="S3" s="140">
        <f t="shared" si="1"/>
        <v>223350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446.1</v>
      </c>
      <c r="O4" s="156">
        <f t="shared" si="5"/>
        <v>100964.92080000001</v>
      </c>
      <c r="P4" s="203">
        <f>VLOOKUP($A4,[3]futuresATR!$A$2:$F$80,3)</f>
        <v>5.5732113989999998</v>
      </c>
      <c r="Q4" s="155">
        <f t="shared" si="0"/>
        <v>1261.373789512872</v>
      </c>
      <c r="R4" s="145">
        <f t="shared" si="6"/>
        <v>2</v>
      </c>
      <c r="S4" s="140">
        <f t="shared" si="1"/>
        <v>201929.84160000001</v>
      </c>
      <c r="T4" s="111">
        <f t="shared" si="7"/>
        <v>2</v>
      </c>
      <c r="U4" s="111">
        <f t="shared" si="8"/>
        <v>28</v>
      </c>
      <c r="V4" s="163">
        <f t="shared" si="9"/>
        <v>2</v>
      </c>
      <c r="W4" s="163">
        <f t="shared" si="10"/>
        <v>2522.747579025744</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33.03</v>
      </c>
      <c r="O5" s="156">
        <f t="shared" si="5"/>
        <v>19818</v>
      </c>
      <c r="P5" s="203">
        <f>VLOOKUP($A5,[3]futuresATR!$A$2:$F$80,3)</f>
        <v>0.67249999999999999</v>
      </c>
      <c r="Q5" s="155">
        <f t="shared" si="0"/>
        <v>403.5</v>
      </c>
      <c r="R5" s="145">
        <f t="shared" si="6"/>
        <v>5</v>
      </c>
      <c r="S5" s="140">
        <f t="shared" si="1"/>
        <v>99090</v>
      </c>
      <c r="T5" s="111">
        <f t="shared" si="7"/>
        <v>5</v>
      </c>
      <c r="U5" s="111">
        <f t="shared" si="8"/>
        <v>70</v>
      </c>
      <c r="V5" s="163">
        <f t="shared" si="9"/>
        <v>5</v>
      </c>
      <c r="W5" s="163">
        <f t="shared" si="10"/>
        <v>2017.5</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1.4482999999999999</v>
      </c>
      <c r="O6" s="156">
        <f t="shared" si="5"/>
        <v>90518.75</v>
      </c>
      <c r="P6" s="203">
        <f>VLOOKUP($A6,[3]futuresATR!$A$2:$F$80,3)</f>
        <v>1.295E-2</v>
      </c>
      <c r="Q6" s="155">
        <f t="shared" si="0"/>
        <v>809.375</v>
      </c>
      <c r="R6" s="145">
        <f t="shared" si="6"/>
        <v>3</v>
      </c>
      <c r="S6" s="140">
        <f t="shared" si="1"/>
        <v>271556.25</v>
      </c>
      <c r="T6" s="111">
        <f t="shared" si="7"/>
        <v>3</v>
      </c>
      <c r="U6" s="111">
        <f t="shared" si="8"/>
        <v>42</v>
      </c>
      <c r="V6" s="163">
        <f t="shared" si="9"/>
        <v>3</v>
      </c>
      <c r="W6" s="163">
        <f t="shared" si="10"/>
        <v>2428.125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426.5</v>
      </c>
      <c r="O7" s="156">
        <f t="shared" si="5"/>
        <v>21325</v>
      </c>
      <c r="P7" s="203">
        <f>VLOOKUP($A7,[3]futuresATR!$A$2:$F$80,3)</f>
        <v>8.2125000000000004</v>
      </c>
      <c r="Q7" s="155">
        <f t="shared" si="0"/>
        <v>410.625</v>
      </c>
      <c r="R7" s="145">
        <f t="shared" si="6"/>
        <v>5</v>
      </c>
      <c r="S7" s="140">
        <f t="shared" si="1"/>
        <v>106625</v>
      </c>
      <c r="T7" s="111">
        <f t="shared" si="7"/>
        <v>5</v>
      </c>
      <c r="U7" s="111">
        <f t="shared" si="8"/>
        <v>70</v>
      </c>
      <c r="V7" s="163">
        <f t="shared" si="9"/>
        <v>5</v>
      </c>
      <c r="W7" s="163">
        <f t="shared" si="10"/>
        <v>2053.125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3094</v>
      </c>
      <c r="O8" s="156">
        <f t="shared" si="5"/>
        <v>30940</v>
      </c>
      <c r="P8" s="203">
        <f>VLOOKUP($A8,[3]futuresATR!$A$2:$F$80,3)</f>
        <v>55.061096519499998</v>
      </c>
      <c r="Q8" s="155">
        <f t="shared" si="0"/>
        <v>550.61096519499995</v>
      </c>
      <c r="R8" s="145">
        <f t="shared" si="6"/>
        <v>4</v>
      </c>
      <c r="S8" s="140">
        <f t="shared" si="1"/>
        <v>123760</v>
      </c>
      <c r="T8" s="111">
        <f t="shared" si="7"/>
        <v>4</v>
      </c>
      <c r="U8" s="111">
        <f t="shared" si="8"/>
        <v>56</v>
      </c>
      <c r="V8" s="163">
        <f t="shared" si="9"/>
        <v>4</v>
      </c>
      <c r="W8" s="163">
        <f t="shared" si="10"/>
        <v>2202.4438607799998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0.78680000000000005</v>
      </c>
      <c r="O9" s="156">
        <f t="shared" si="5"/>
        <v>78680</v>
      </c>
      <c r="P9" s="203">
        <f>VLOOKUP($A9,[3]futuresATR!$A$2:$F$80,3)</f>
        <v>6.7549999999999997E-3</v>
      </c>
      <c r="Q9" s="155">
        <f t="shared" si="0"/>
        <v>675.5</v>
      </c>
      <c r="R9" s="145">
        <f t="shared" si="6"/>
        <v>3</v>
      </c>
      <c r="S9" s="140">
        <f t="shared" si="1"/>
        <v>236040</v>
      </c>
      <c r="T9" s="111">
        <f t="shared" si="7"/>
        <v>3</v>
      </c>
      <c r="U9" s="111">
        <f t="shared" si="8"/>
        <v>42</v>
      </c>
      <c r="V9" s="163">
        <f t="shared" si="9"/>
        <v>3</v>
      </c>
      <c r="W9" s="163">
        <f t="shared" si="10"/>
        <v>2026.5</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146.47999999999999</v>
      </c>
      <c r="O10" s="156">
        <f t="shared" si="5"/>
        <v>115131.88920677837</v>
      </c>
      <c r="P10" s="203">
        <f>VLOOKUP($A10,[3]futuresATR!$A$2:$F$80,3)</f>
        <v>0.62500682200000002</v>
      </c>
      <c r="Q10" s="155">
        <f t="shared" si="0"/>
        <v>491.24942779891222</v>
      </c>
      <c r="R10" s="145">
        <f t="shared" si="6"/>
        <v>4</v>
      </c>
      <c r="S10" s="140">
        <f t="shared" si="1"/>
        <v>460527.5568271135</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50.56</v>
      </c>
      <c r="O11" s="156">
        <f t="shared" si="5"/>
        <v>50560</v>
      </c>
      <c r="P11" s="203">
        <f>VLOOKUP($A11,[3]futuresATR!$A$2:$F$80,3)</f>
        <v>1.2175</v>
      </c>
      <c r="Q11" s="155">
        <f t="shared" si="0"/>
        <v>1217.5</v>
      </c>
      <c r="R11" s="145">
        <f t="shared" si="6"/>
        <v>2</v>
      </c>
      <c r="S11" s="140">
        <f t="shared" si="1"/>
        <v>101120</v>
      </c>
      <c r="T11" s="111">
        <f t="shared" si="7"/>
        <v>2</v>
      </c>
      <c r="U11" s="111">
        <f t="shared" si="8"/>
        <v>28</v>
      </c>
      <c r="V11" s="163">
        <f t="shared" si="9"/>
        <v>2</v>
      </c>
      <c r="W11" s="163">
        <f t="shared" si="10"/>
        <v>2435</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65.3</v>
      </c>
      <c r="O12" s="176">
        <f>N12*I12/H12*100</f>
        <v>32650</v>
      </c>
      <c r="P12" s="203">
        <f>VLOOKUP($A12,[3]futuresATR!$A$2:$F$80,3)</f>
        <v>1.173364439</v>
      </c>
      <c r="Q12" s="160">
        <f>P12*I12/H12*100</f>
        <v>586.68221949999997</v>
      </c>
      <c r="R12" s="145">
        <f t="shared" si="6"/>
        <v>4</v>
      </c>
      <c r="S12" s="140">
        <f t="shared" si="1"/>
        <v>130600</v>
      </c>
      <c r="T12" s="111">
        <f t="shared" si="7"/>
        <v>4</v>
      </c>
      <c r="U12" s="111">
        <f t="shared" si="8"/>
        <v>56</v>
      </c>
      <c r="V12" s="163">
        <f t="shared" si="9"/>
        <v>4</v>
      </c>
      <c r="W12" s="163">
        <f t="shared" si="10"/>
        <v>2346.7288779999999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1.1332</v>
      </c>
      <c r="O13" s="156">
        <f t="shared" si="5"/>
        <v>141650</v>
      </c>
      <c r="P13" s="203">
        <f>VLOOKUP($A13,[3]futuresATR!$A$2:$F$80,3)</f>
        <v>7.3800000000000003E-3</v>
      </c>
      <c r="Q13" s="155">
        <f t="shared" ref="Q13:Q33" si="11">P13*I13/H13</f>
        <v>922.5</v>
      </c>
      <c r="R13" s="145">
        <f t="shared" si="6"/>
        <v>2</v>
      </c>
      <c r="S13" s="140">
        <f t="shared" si="1"/>
        <v>283300</v>
      </c>
      <c r="T13" s="111">
        <f t="shared" si="7"/>
        <v>2</v>
      </c>
      <c r="U13" s="111">
        <f t="shared" si="8"/>
        <v>28</v>
      </c>
      <c r="V13" s="163">
        <f t="shared" si="9"/>
        <v>2</v>
      </c>
      <c r="W13" s="163">
        <f t="shared" si="10"/>
        <v>1845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93.951999999999998</v>
      </c>
      <c r="O14" s="156">
        <f t="shared" si="5"/>
        <v>93952</v>
      </c>
      <c r="P14" s="203">
        <f>VLOOKUP($A14,[3]futuresATR!$A$2:$F$80,3)</f>
        <v>0.50934999999999997</v>
      </c>
      <c r="Q14" s="155">
        <f t="shared" si="11"/>
        <v>509.34999999999997</v>
      </c>
      <c r="R14" s="145">
        <f t="shared" si="6"/>
        <v>4</v>
      </c>
      <c r="S14" s="140">
        <f t="shared" si="1"/>
        <v>375808</v>
      </c>
      <c r="T14" s="111">
        <f t="shared" si="7"/>
        <v>4</v>
      </c>
      <c r="U14" s="111">
        <f t="shared" si="8"/>
        <v>56</v>
      </c>
      <c r="V14" s="163">
        <f t="shared" si="9"/>
        <v>4</v>
      </c>
      <c r="W14" s="163">
        <f t="shared" si="10"/>
        <v>2037.3999999999999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164.55</v>
      </c>
      <c r="O15" s="156">
        <f t="shared" si="5"/>
        <v>186211.36199999999</v>
      </c>
      <c r="P15" s="203">
        <f>VLOOKUP($A15,[3]futuresATR!$A$2:$F$80,3)</f>
        <v>0.57369784749999997</v>
      </c>
      <c r="Q15" s="155">
        <f t="shared" si="11"/>
        <v>649.2194321449</v>
      </c>
      <c r="R15" s="145">
        <f t="shared" si="6"/>
        <v>3</v>
      </c>
      <c r="S15" s="140">
        <f t="shared" si="1"/>
        <v>558634.08600000001</v>
      </c>
      <c r="T15" s="111">
        <f t="shared" si="7"/>
        <v>3</v>
      </c>
      <c r="U15" s="111">
        <f t="shared" si="8"/>
        <v>42</v>
      </c>
      <c r="V15" s="163">
        <f t="shared" si="9"/>
        <v>3</v>
      </c>
      <c r="W15" s="163">
        <f t="shared" si="10"/>
        <v>1947.6582964346999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132.65</v>
      </c>
      <c r="O16" s="156">
        <f t="shared" si="5"/>
        <v>150112.046</v>
      </c>
      <c r="P16" s="203">
        <f>VLOOKUP($A16,[3]futuresATR!$A$2:$F$80,3)</f>
        <v>0.1392883395</v>
      </c>
      <c r="Q16" s="155">
        <f t="shared" si="11"/>
        <v>157.62425651178</v>
      </c>
      <c r="R16" s="145">
        <f t="shared" si="6"/>
        <v>13</v>
      </c>
      <c r="S16" s="140">
        <f t="shared" si="1"/>
        <v>1951456.598</v>
      </c>
      <c r="T16" s="111">
        <f t="shared" si="7"/>
        <v>13</v>
      </c>
      <c r="U16" s="111">
        <f t="shared" si="8"/>
        <v>182</v>
      </c>
      <c r="V16" s="163">
        <f t="shared" si="9"/>
        <v>13</v>
      </c>
      <c r="W16" s="163">
        <f t="shared" si="10"/>
        <v>2049.1153346531401</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111.85</v>
      </c>
      <c r="O17" s="156">
        <f t="shared" si="5"/>
        <v>126573.93400000001</v>
      </c>
      <c r="P17" s="203">
        <f>VLOOKUP($A17,[3]futuresATR!$A$2:$F$80,3)</f>
        <v>2.4985925499999999E-2</v>
      </c>
      <c r="Q17" s="155">
        <f t="shared" si="11"/>
        <v>28.27507273282</v>
      </c>
      <c r="R17" s="145">
        <f t="shared" si="6"/>
        <v>74</v>
      </c>
      <c r="S17" s="140">
        <f t="shared" si="1"/>
        <v>9366471.1160000004</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99.16</v>
      </c>
      <c r="O18" s="156">
        <f t="shared" si="5"/>
        <v>247900</v>
      </c>
      <c r="P18" s="203">
        <f>VLOOKUP($A18,[3]futuresATR!$A$2:$F$80,3)</f>
        <v>4.1750000000000002E-2</v>
      </c>
      <c r="Q18" s="155">
        <f t="shared" si="11"/>
        <v>104.375</v>
      </c>
      <c r="R18" s="145">
        <f t="shared" si="6"/>
        <v>20</v>
      </c>
      <c r="S18" s="140">
        <f t="shared" si="1"/>
        <v>4958000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1520</v>
      </c>
      <c r="O19" s="156">
        <f t="shared" si="5"/>
        <v>152000</v>
      </c>
      <c r="P19" s="203">
        <f>VLOOKUP($A19,[3]futuresATR!$A$2:$F$80,3)</f>
        <v>16.215</v>
      </c>
      <c r="Q19" s="155">
        <f t="shared" si="11"/>
        <v>1621.5</v>
      </c>
      <c r="R19" s="145">
        <f t="shared" si="6"/>
        <v>1</v>
      </c>
      <c r="S19" s="140">
        <f t="shared" si="1"/>
        <v>152000</v>
      </c>
      <c r="T19" s="111">
        <f t="shared" si="7"/>
        <v>1</v>
      </c>
      <c r="U19" s="111">
        <f t="shared" si="8"/>
        <v>14</v>
      </c>
      <c r="V19" s="163">
        <f t="shared" si="9"/>
        <v>1</v>
      </c>
      <c r="W19" s="163">
        <f t="shared" si="10"/>
        <v>1621.5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2114.25</v>
      </c>
      <c r="O20" s="156">
        <f t="shared" si="5"/>
        <v>105712.5</v>
      </c>
      <c r="P20" s="203">
        <f>VLOOKUP($A20,[3]futuresATR!$A$2:$F$80,3)</f>
        <v>18.850000000000001</v>
      </c>
      <c r="Q20" s="155">
        <f t="shared" si="11"/>
        <v>942.50000000000011</v>
      </c>
      <c r="R20" s="145">
        <f t="shared" si="6"/>
        <v>2</v>
      </c>
      <c r="S20" s="140">
        <f t="shared" si="1"/>
        <v>211425</v>
      </c>
      <c r="T20" s="111">
        <f t="shared" si="7"/>
        <v>2</v>
      </c>
      <c r="U20" s="111">
        <f t="shared" si="8"/>
        <v>28</v>
      </c>
      <c r="V20" s="163">
        <f t="shared" si="9"/>
        <v>2</v>
      </c>
      <c r="W20" s="163">
        <f t="shared" si="10"/>
        <v>1885.0000000000002</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147.30000000000001</v>
      </c>
      <c r="O21" s="156">
        <f t="shared" si="5"/>
        <v>73650</v>
      </c>
      <c r="P21" s="203">
        <f>VLOOKUP($A21,[3]futuresATR!$A$2:$F$80,3)</f>
        <v>2.82</v>
      </c>
      <c r="Q21" s="155">
        <f t="shared" si="11"/>
        <v>1410</v>
      </c>
      <c r="R21" s="145">
        <f t="shared" si="6"/>
        <v>1</v>
      </c>
      <c r="S21" s="140">
        <f t="shared" si="1"/>
        <v>73650</v>
      </c>
      <c r="T21" s="111">
        <f t="shared" si="7"/>
        <v>1</v>
      </c>
      <c r="U21" s="111">
        <f t="shared" si="8"/>
        <v>14</v>
      </c>
      <c r="V21" s="163">
        <f t="shared" si="9"/>
        <v>1</v>
      </c>
      <c r="W21" s="163">
        <f t="shared" si="10"/>
        <v>1410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4401.5</v>
      </c>
      <c r="O22" s="156">
        <f t="shared" si="5"/>
        <v>49809.134600000005</v>
      </c>
      <c r="P22" s="203">
        <f>VLOOKUP($A22,[3]futuresATR!$A$2:$F$80,3)</f>
        <v>55.861333025500002</v>
      </c>
      <c r="Q22" s="155">
        <f t="shared" si="11"/>
        <v>632.14918904976832</v>
      </c>
      <c r="R22" s="145">
        <f t="shared" si="6"/>
        <v>3</v>
      </c>
      <c r="S22" s="140">
        <f t="shared" si="1"/>
        <v>149427.40380000003</v>
      </c>
      <c r="T22" s="111">
        <f t="shared" si="7"/>
        <v>3</v>
      </c>
      <c r="U22" s="111">
        <f t="shared" si="8"/>
        <v>42</v>
      </c>
      <c r="V22" s="163">
        <f t="shared" si="9"/>
        <v>3</v>
      </c>
      <c r="W22" s="163">
        <f t="shared" si="10"/>
        <v>1896.4475671493051</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10087</v>
      </c>
      <c r="O23" s="156">
        <f t="shared" si="5"/>
        <v>57074.263400000003</v>
      </c>
      <c r="P23" s="203">
        <f>VLOOKUP($A23,[3]futuresATR!$A$2:$F$80,3)</f>
        <v>152.94999999999999</v>
      </c>
      <c r="Q23" s="155">
        <f t="shared" si="11"/>
        <v>865.42169000000001</v>
      </c>
      <c r="R23" s="145">
        <f t="shared" si="6"/>
        <v>2</v>
      </c>
      <c r="S23" s="140">
        <f t="shared" si="1"/>
        <v>114148.52680000001</v>
      </c>
      <c r="T23" s="111">
        <f t="shared" si="7"/>
        <v>2</v>
      </c>
      <c r="U23" s="111">
        <f t="shared" si="8"/>
        <v>28</v>
      </c>
      <c r="V23" s="163">
        <f t="shared" si="9"/>
        <v>2</v>
      </c>
      <c r="W23" s="163">
        <f t="shared" si="10"/>
        <v>1730.84338</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6229</v>
      </c>
      <c r="O25" s="156">
        <f t="shared" si="5"/>
        <v>90042.686600000001</v>
      </c>
      <c r="P25" s="203">
        <f>VLOOKUP($A25,[3]futuresATR!$A$2:$F$80,3)</f>
        <v>71.275000000000006</v>
      </c>
      <c r="Q25" s="155">
        <f t="shared" si="11"/>
        <v>1030.3086350000001</v>
      </c>
      <c r="R25" s="145">
        <f t="shared" si="6"/>
        <v>2</v>
      </c>
      <c r="S25" s="140">
        <f t="shared" si="1"/>
        <v>180085.3732</v>
      </c>
      <c r="T25" s="111">
        <f t="shared" si="7"/>
        <v>2</v>
      </c>
      <c r="U25" s="111">
        <f t="shared" si="8"/>
        <v>28</v>
      </c>
      <c r="V25" s="163">
        <f t="shared" si="9"/>
        <v>2</v>
      </c>
      <c r="W25" s="163">
        <f t="shared" si="10"/>
        <v>2060.6172700000002</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124.88</v>
      </c>
      <c r="O26" s="156">
        <f t="shared" si="5"/>
        <v>180519.03520000001</v>
      </c>
      <c r="P26" s="203">
        <f>VLOOKUP($A26,[3]futuresATR!$A$2:$F$80,3)</f>
        <v>0.54568528549999995</v>
      </c>
      <c r="Q26" s="155">
        <f t="shared" si="11"/>
        <v>788.80990760167003</v>
      </c>
      <c r="R26" s="145">
        <f t="shared" si="6"/>
        <v>3</v>
      </c>
      <c r="S26" s="140">
        <f t="shared" si="1"/>
        <v>541557.10560000001</v>
      </c>
      <c r="T26" s="111">
        <f t="shared" si="7"/>
        <v>3</v>
      </c>
      <c r="U26" s="111">
        <f t="shared" si="8"/>
        <v>42</v>
      </c>
      <c r="V26" s="163">
        <f t="shared" si="9"/>
        <v>3</v>
      </c>
      <c r="W26" s="163">
        <f t="shared" si="10"/>
        <v>2366.42972280501</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99.46</v>
      </c>
      <c r="O27" s="156">
        <f t="shared" si="5"/>
        <v>179716.76049999997</v>
      </c>
      <c r="P27" s="203">
        <f>VLOOKUP($A27,[3]futuresATR!$A$2:$F$80,3)</f>
        <v>2.35E-2</v>
      </c>
      <c r="Q27" s="155">
        <f t="shared" si="11"/>
        <v>42.462737500000003</v>
      </c>
      <c r="R27" s="145">
        <f t="shared" si="6"/>
        <v>49</v>
      </c>
      <c r="S27" s="140">
        <f t="shared" si="1"/>
        <v>8806121.2644999996</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120.9375</v>
      </c>
      <c r="O28" s="156">
        <f t="shared" si="5"/>
        <v>120937.5</v>
      </c>
      <c r="P28" s="203">
        <f>VLOOKUP($A28,[3]futuresATR!$A$2:$F$80,3)</f>
        <v>0.29675998549999999</v>
      </c>
      <c r="Q28" s="155">
        <f t="shared" si="11"/>
        <v>296.75998549999997</v>
      </c>
      <c r="R28" s="145">
        <f t="shared" si="6"/>
        <v>7</v>
      </c>
      <c r="S28" s="140">
        <f t="shared" si="1"/>
        <v>846562.5</v>
      </c>
      <c r="T28" s="111">
        <f t="shared" si="7"/>
        <v>7</v>
      </c>
      <c r="U28" s="111">
        <f t="shared" si="8"/>
        <v>98</v>
      </c>
      <c r="V28" s="163">
        <f t="shared" si="9"/>
        <v>7</v>
      </c>
      <c r="W28" s="163">
        <f t="shared" si="10"/>
        <v>2077.3198984999999</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1272.7</v>
      </c>
      <c r="O29" s="156">
        <f t="shared" si="5"/>
        <v>127270</v>
      </c>
      <c r="P29" s="203">
        <f>VLOOKUP($A29,[3]futuresATR!$A$2:$F$80,3)</f>
        <v>16.977743095499999</v>
      </c>
      <c r="Q29" s="155">
        <f t="shared" si="11"/>
        <v>1697.77430955</v>
      </c>
      <c r="R29" s="145">
        <f t="shared" si="6"/>
        <v>1</v>
      </c>
      <c r="S29" s="140">
        <f t="shared" si="1"/>
        <v>127270</v>
      </c>
      <c r="T29" s="111">
        <f t="shared" si="7"/>
        <v>1</v>
      </c>
      <c r="U29" s="111">
        <f t="shared" si="8"/>
        <v>14</v>
      </c>
      <c r="V29" s="163">
        <f t="shared" si="9"/>
        <v>1</v>
      </c>
      <c r="W29" s="163">
        <f t="shared" si="10"/>
        <v>1697.77430955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8798</v>
      </c>
      <c r="O30" s="156">
        <f t="shared" si="5"/>
        <v>56615.18661518662</v>
      </c>
      <c r="P30" s="203">
        <f>VLOOKUP($A30,[3]futuresATR!$A$2:$F$80,3)</f>
        <v>160.60748031399999</v>
      </c>
      <c r="Q30" s="155">
        <f t="shared" si="11"/>
        <v>1033.5101693307593</v>
      </c>
      <c r="R30" s="145">
        <f t="shared" si="6"/>
        <v>2</v>
      </c>
      <c r="S30" s="140">
        <f t="shared" si="1"/>
        <v>113230.37323037324</v>
      </c>
      <c r="T30" s="111">
        <f t="shared" si="7"/>
        <v>2</v>
      </c>
      <c r="U30" s="111">
        <f t="shared" si="8"/>
        <v>28</v>
      </c>
      <c r="V30" s="163">
        <f t="shared" si="9"/>
        <v>2</v>
      </c>
      <c r="W30" s="163">
        <f t="shared" si="10"/>
        <v>2067.0203386615185</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203.9</v>
      </c>
      <c r="O31" s="156">
        <f t="shared" si="5"/>
        <v>50975</v>
      </c>
      <c r="P31" s="203">
        <f>VLOOKUP($A31,[3]futuresATR!$A$2:$F$80,3)</f>
        <v>4</v>
      </c>
      <c r="Q31" s="155">
        <f t="shared" si="11"/>
        <v>1000</v>
      </c>
      <c r="R31" s="145">
        <f t="shared" si="6"/>
        <v>2</v>
      </c>
      <c r="S31" s="140">
        <f t="shared" si="1"/>
        <v>101950</v>
      </c>
      <c r="T31" s="111">
        <f t="shared" si="7"/>
        <v>2</v>
      </c>
      <c r="U31" s="111">
        <f t="shared" si="8"/>
        <v>28</v>
      </c>
      <c r="V31" s="163">
        <f t="shared" si="9"/>
        <v>2</v>
      </c>
      <c r="W31" s="163">
        <f t="shared" si="10"/>
        <v>2000</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21114</v>
      </c>
      <c r="O32" s="156">
        <f t="shared" si="5"/>
        <v>135868.72586872589</v>
      </c>
      <c r="P32" s="203">
        <f>VLOOKUP($A32,[3]futuresATR!$A$2:$F$80,3)</f>
        <v>298.81921271700003</v>
      </c>
      <c r="Q32" s="155">
        <f t="shared" si="11"/>
        <v>1922.9035567374522</v>
      </c>
      <c r="R32" s="145">
        <f t="shared" si="6"/>
        <v>1</v>
      </c>
      <c r="S32" s="140">
        <f t="shared" si="1"/>
        <v>135868.72586872589</v>
      </c>
      <c r="T32" s="111">
        <f t="shared" si="7"/>
        <v>1</v>
      </c>
      <c r="U32" s="111">
        <f t="shared" si="8"/>
        <v>14</v>
      </c>
      <c r="V32" s="163">
        <f t="shared" si="9"/>
        <v>1</v>
      </c>
      <c r="W32" s="163">
        <f t="shared" si="10"/>
        <v>1922.9035567374522</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1.5511999999999999</v>
      </c>
      <c r="O33" s="156">
        <f t="shared" si="5"/>
        <v>65150.399999999994</v>
      </c>
      <c r="P33" s="203">
        <f>VLOOKUP($A33,[3]futuresATR!$A$2:$F$80,3)</f>
        <v>3.7394999999999998E-2</v>
      </c>
      <c r="Q33" s="155">
        <f t="shared" si="11"/>
        <v>1570.59</v>
      </c>
      <c r="R33" s="145">
        <f t="shared" si="6"/>
        <v>1</v>
      </c>
      <c r="S33" s="140">
        <f t="shared" si="1"/>
        <v>65150.399999999994</v>
      </c>
      <c r="T33" s="111">
        <f t="shared" si="7"/>
        <v>1</v>
      </c>
      <c r="U33" s="111">
        <f t="shared" si="8"/>
        <v>14</v>
      </c>
      <c r="V33" s="163">
        <f t="shared" si="9"/>
        <v>1</v>
      </c>
      <c r="W33" s="163">
        <f t="shared" si="10"/>
        <v>1570.59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0.93574999999999997</v>
      </c>
      <c r="O34" s="176">
        <f>N34*I34/H34/100</f>
        <v>116968.75</v>
      </c>
      <c r="P34" s="203">
        <f>VLOOKUP($A34,[3]futuresATR!$A$2:$F$80,3)</f>
        <v>8.7075E-3</v>
      </c>
      <c r="Q34" s="162">
        <f>P34*I34/H34/100</f>
        <v>1088.4375</v>
      </c>
      <c r="R34" s="145">
        <f t="shared" si="6"/>
        <v>2</v>
      </c>
      <c r="S34" s="140">
        <f t="shared" ref="S34:S65" si="12">R34*O34</f>
        <v>233937.5</v>
      </c>
      <c r="T34" s="111">
        <f t="shared" si="7"/>
        <v>2</v>
      </c>
      <c r="U34" s="111">
        <f t="shared" si="8"/>
        <v>28</v>
      </c>
      <c r="V34" s="163">
        <f t="shared" si="9"/>
        <v>2</v>
      </c>
      <c r="W34" s="163">
        <f t="shared" si="10"/>
        <v>2176.875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133.94999999999999</v>
      </c>
      <c r="O35" s="156">
        <f t="shared" si="5"/>
        <v>50231.249999999993</v>
      </c>
      <c r="P35" s="203">
        <f>VLOOKUP($A35,[3]futuresATR!$A$2:$F$80,3)</f>
        <v>3.6475</v>
      </c>
      <c r="Q35" s="155">
        <f t="shared" ref="Q35:Q51" si="14">P35*I35/H35</f>
        <v>1367.8125</v>
      </c>
      <c r="R35" s="145">
        <f t="shared" si="6"/>
        <v>2</v>
      </c>
      <c r="S35" s="140">
        <f t="shared" si="12"/>
        <v>100462.49999999999</v>
      </c>
      <c r="T35" s="111">
        <f t="shared" si="7"/>
        <v>2</v>
      </c>
      <c r="U35" s="111">
        <f t="shared" si="8"/>
        <v>28</v>
      </c>
      <c r="V35" s="163">
        <f t="shared" si="9"/>
        <v>2</v>
      </c>
      <c r="W35" s="163">
        <f t="shared" si="10"/>
        <v>2735.625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484.25</v>
      </c>
      <c r="O36" s="156">
        <f t="shared" si="5"/>
        <v>24212.5</v>
      </c>
      <c r="P36" s="203">
        <f>VLOOKUP($A36,[3]futuresATR!$A$2:$F$80,3)</f>
        <v>10.475</v>
      </c>
      <c r="Q36" s="155">
        <f t="shared" si="14"/>
        <v>523.75</v>
      </c>
      <c r="R36" s="145">
        <f t="shared" si="6"/>
        <v>4</v>
      </c>
      <c r="S36" s="140">
        <f t="shared" si="12"/>
        <v>96850</v>
      </c>
      <c r="T36" s="111">
        <f t="shared" si="7"/>
        <v>4</v>
      </c>
      <c r="U36" s="111">
        <f t="shared" si="8"/>
        <v>56</v>
      </c>
      <c r="V36" s="163">
        <f t="shared" si="9"/>
        <v>4</v>
      </c>
      <c r="W36" s="163">
        <f t="shared" si="10"/>
        <v>2095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302.7</v>
      </c>
      <c r="O37" s="156">
        <f t="shared" si="5"/>
        <v>33297</v>
      </c>
      <c r="P37" s="203">
        <f>VLOOKUP($A37,[3]futuresATR!$A$2:$F$80,3)</f>
        <v>7.125</v>
      </c>
      <c r="Q37" s="155">
        <f t="shared" si="14"/>
        <v>783.75</v>
      </c>
      <c r="R37" s="145">
        <f t="shared" si="6"/>
        <v>3</v>
      </c>
      <c r="S37" s="140">
        <f t="shared" si="12"/>
        <v>99891</v>
      </c>
      <c r="T37" s="111">
        <f t="shared" si="7"/>
        <v>3</v>
      </c>
      <c r="U37" s="111">
        <f t="shared" si="8"/>
        <v>42</v>
      </c>
      <c r="V37" s="163">
        <f t="shared" si="9"/>
        <v>3</v>
      </c>
      <c r="W37" s="163">
        <f t="shared" si="10"/>
        <v>2351.25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118.85</v>
      </c>
      <c r="O38" s="156">
        <f t="shared" si="5"/>
        <v>47540</v>
      </c>
      <c r="P38" s="203">
        <f>VLOOKUP($A38,[3]futuresATR!$A$2:$F$80,3)</f>
        <v>1.9537500000000001</v>
      </c>
      <c r="Q38" s="155">
        <f t="shared" si="14"/>
        <v>781.5</v>
      </c>
      <c r="R38" s="145">
        <f t="shared" si="6"/>
        <v>3</v>
      </c>
      <c r="S38" s="140">
        <f t="shared" si="12"/>
        <v>142620</v>
      </c>
      <c r="T38" s="111">
        <f t="shared" si="7"/>
        <v>3</v>
      </c>
      <c r="U38" s="111">
        <f t="shared" si="8"/>
        <v>42</v>
      </c>
      <c r="V38" s="163">
        <f t="shared" si="9"/>
        <v>3</v>
      </c>
      <c r="W38" s="163">
        <f t="shared" si="10"/>
        <v>2344.5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51.95</v>
      </c>
      <c r="O39" s="156">
        <f t="shared" si="5"/>
        <v>51950</v>
      </c>
      <c r="P39" s="203">
        <f>VLOOKUP($A39,[3]futuresATR!$A$2:$F$80,3)</f>
        <v>1.2435546625</v>
      </c>
      <c r="Q39" s="155">
        <f t="shared" si="14"/>
        <v>1243.5546624999999</v>
      </c>
      <c r="R39" s="145">
        <f t="shared" si="6"/>
        <v>2</v>
      </c>
      <c r="S39" s="140">
        <f t="shared" si="12"/>
        <v>103900</v>
      </c>
      <c r="T39" s="111">
        <f t="shared" si="7"/>
        <v>2</v>
      </c>
      <c r="U39" s="111">
        <f t="shared" si="8"/>
        <v>28</v>
      </c>
      <c r="V39" s="163">
        <f t="shared" si="9"/>
        <v>2</v>
      </c>
      <c r="W39" s="163">
        <f t="shared" si="10"/>
        <v>2487.1093249999999</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460.5</v>
      </c>
      <c r="O40" s="156">
        <f t="shared" si="5"/>
        <v>46050</v>
      </c>
      <c r="P40" s="203">
        <f>VLOOKUP($A40,[3]futuresATR!$A$2:$F$80,3)</f>
        <v>11.8208309085</v>
      </c>
      <c r="Q40" s="155">
        <f t="shared" si="14"/>
        <v>1182.08309085</v>
      </c>
      <c r="R40" s="145">
        <f t="shared" si="6"/>
        <v>2</v>
      </c>
      <c r="S40" s="140">
        <f t="shared" si="12"/>
        <v>92100</v>
      </c>
      <c r="T40" s="111">
        <f t="shared" si="7"/>
        <v>2</v>
      </c>
      <c r="U40" s="111">
        <f t="shared" si="8"/>
        <v>28</v>
      </c>
      <c r="V40" s="163">
        <f t="shared" si="9"/>
        <v>2</v>
      </c>
      <c r="W40" s="163">
        <f t="shared" si="10"/>
        <v>2364.1661816999999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86.474999999999994</v>
      </c>
      <c r="O41" s="156">
        <f t="shared" si="5"/>
        <v>34590</v>
      </c>
      <c r="P41" s="203">
        <f>VLOOKUP($A41,[3]futuresATR!$A$2:$F$80,3)</f>
        <v>1.3483569664999999</v>
      </c>
      <c r="Q41" s="155">
        <f t="shared" si="14"/>
        <v>539.34278659999995</v>
      </c>
      <c r="R41" s="145">
        <f t="shared" si="6"/>
        <v>4</v>
      </c>
      <c r="S41" s="140">
        <f t="shared" si="12"/>
        <v>138360</v>
      </c>
      <c r="T41" s="111">
        <f t="shared" si="7"/>
        <v>4</v>
      </c>
      <c r="U41" s="111">
        <f t="shared" si="8"/>
        <v>56</v>
      </c>
      <c r="V41" s="163">
        <f t="shared" si="9"/>
        <v>4</v>
      </c>
      <c r="W41" s="163">
        <f t="shared" si="10"/>
        <v>2157.3711463999998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1685</v>
      </c>
      <c r="O42" s="156">
        <f t="shared" si="5"/>
        <v>16850</v>
      </c>
      <c r="P42" s="203">
        <f>VLOOKUP($A42,[3]futuresATR!$A$2:$F$80,3)</f>
        <v>25.55</v>
      </c>
      <c r="Q42" s="155">
        <f>P42*I42/H42</f>
        <v>255.5</v>
      </c>
      <c r="R42" s="145">
        <f t="shared" si="6"/>
        <v>8</v>
      </c>
      <c r="S42" s="140">
        <f t="shared" si="12"/>
        <v>134800</v>
      </c>
      <c r="T42" s="111">
        <f t="shared" si="7"/>
        <v>8</v>
      </c>
      <c r="U42" s="111">
        <f t="shared" si="8"/>
        <v>112</v>
      </c>
      <c r="V42" s="163">
        <f>IF(ROUND(T42*Q42/$R$1,0)&lt;1,0,T42)</f>
        <v>8</v>
      </c>
      <c r="W42" s="163">
        <f t="shared" si="10"/>
        <v>2044</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528.70000000000005</v>
      </c>
      <c r="O43" s="156">
        <f t="shared" si="5"/>
        <v>26435.000000000004</v>
      </c>
      <c r="P43" s="203">
        <f>VLOOKUP($A43,[3]futuresATR!$A$2:$F$80,3)</f>
        <v>11.095000000000001</v>
      </c>
      <c r="Q43" s="155">
        <f t="shared" si="14"/>
        <v>554.75</v>
      </c>
      <c r="R43" s="145">
        <f t="shared" si="6"/>
        <v>4</v>
      </c>
      <c r="S43" s="140">
        <f t="shared" si="12"/>
        <v>105740.00000000001</v>
      </c>
      <c r="T43" s="111">
        <f t="shared" si="7"/>
        <v>4</v>
      </c>
      <c r="U43" s="111">
        <f t="shared" si="8"/>
        <v>56</v>
      </c>
      <c r="V43" s="163">
        <f t="shared" si="9"/>
        <v>4</v>
      </c>
      <c r="W43" s="163">
        <f t="shared" si="10"/>
        <v>2219</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836.9</v>
      </c>
      <c r="O44" s="156">
        <f t="shared" si="5"/>
        <v>41845</v>
      </c>
      <c r="P44" s="203">
        <f>VLOOKUP($A44,[3]futuresATR!$A$2:$F$80,3)</f>
        <v>10.68</v>
      </c>
      <c r="Q44" s="155">
        <f t="shared" si="14"/>
        <v>534</v>
      </c>
      <c r="R44" s="145">
        <f t="shared" si="6"/>
        <v>4</v>
      </c>
      <c r="S44" s="140">
        <f t="shared" si="12"/>
        <v>167380</v>
      </c>
      <c r="T44" s="111">
        <f t="shared" si="7"/>
        <v>4</v>
      </c>
      <c r="U44" s="111">
        <f t="shared" si="8"/>
        <v>56</v>
      </c>
      <c r="V44" s="163">
        <f t="shared" si="9"/>
        <v>4</v>
      </c>
      <c r="W44" s="163">
        <f t="shared" si="10"/>
        <v>2136</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8766.6</v>
      </c>
      <c r="O45" s="156">
        <f t="shared" si="5"/>
        <v>99206.352240000007</v>
      </c>
      <c r="P45" s="203">
        <f>VLOOKUP($A45,[3]futuresATR!$A$2:$F$80,3)</f>
        <v>138.97560209400001</v>
      </c>
      <c r="Q45" s="155">
        <f t="shared" si="14"/>
        <v>1572.7035035365418</v>
      </c>
      <c r="R45" s="145">
        <f t="shared" si="6"/>
        <v>1</v>
      </c>
      <c r="S45" s="140">
        <f t="shared" si="12"/>
        <v>99206.352240000007</v>
      </c>
      <c r="T45" s="111">
        <f t="shared" si="7"/>
        <v>1</v>
      </c>
      <c r="U45" s="111">
        <f t="shared" si="8"/>
        <v>14</v>
      </c>
      <c r="V45" s="163">
        <f t="shared" si="9"/>
        <v>1</v>
      </c>
      <c r="W45" s="163">
        <f t="shared" si="10"/>
        <v>1572.7035035365418</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5.4769999999999999E-2</v>
      </c>
      <c r="O46" s="156">
        <f t="shared" si="5"/>
        <v>27385</v>
      </c>
      <c r="P46" s="203">
        <f>VLOOKUP($A46,[3]futuresATR!$A$2:$F$80,3)</f>
        <v>5.8350000000000003E-4</v>
      </c>
      <c r="Q46" s="155">
        <f t="shared" si="14"/>
        <v>291.75</v>
      </c>
      <c r="R46" s="145">
        <f t="shared" si="6"/>
        <v>7</v>
      </c>
      <c r="S46" s="140">
        <f t="shared" si="12"/>
        <v>191695</v>
      </c>
      <c r="T46" s="111">
        <f t="shared" si="7"/>
        <v>7</v>
      </c>
      <c r="U46" s="111">
        <f t="shared" si="8"/>
        <v>98</v>
      </c>
      <c r="V46" s="163">
        <f t="shared" si="9"/>
        <v>7</v>
      </c>
      <c r="W46" s="163">
        <f t="shared" si="10"/>
        <v>2042.25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554</v>
      </c>
      <c r="O47" s="156">
        <f t="shared" si="5"/>
        <v>27700</v>
      </c>
      <c r="P47" s="203">
        <f>VLOOKUP($A47,[3]futuresATR!$A$2:$F$80,3)</f>
        <v>8.4375</v>
      </c>
      <c r="Q47" s="155">
        <f t="shared" si="14"/>
        <v>421.875</v>
      </c>
      <c r="R47" s="145">
        <f t="shared" si="6"/>
        <v>5</v>
      </c>
      <c r="S47" s="140">
        <f t="shared" si="12"/>
        <v>138500</v>
      </c>
      <c r="T47" s="111">
        <f t="shared" si="7"/>
        <v>5</v>
      </c>
      <c r="U47" s="111">
        <f t="shared" si="8"/>
        <v>70</v>
      </c>
      <c r="V47" s="163">
        <f t="shared" si="9"/>
        <v>5</v>
      </c>
      <c r="W47" s="163">
        <f t="shared" si="10"/>
        <v>2109.375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0.71350000000000002</v>
      </c>
      <c r="O48" s="156">
        <f t="shared" si="5"/>
        <v>71350</v>
      </c>
      <c r="P48" s="203">
        <f>VLOOKUP($A48,[3]futuresATR!$A$2:$F$80,3)</f>
        <v>7.2350000000000001E-3</v>
      </c>
      <c r="Q48" s="155">
        <f t="shared" si="14"/>
        <v>723.5</v>
      </c>
      <c r="R48" s="145">
        <f t="shared" si="6"/>
        <v>3</v>
      </c>
      <c r="S48" s="140">
        <f t="shared" si="12"/>
        <v>214050</v>
      </c>
      <c r="T48" s="111">
        <f t="shared" si="7"/>
        <v>3</v>
      </c>
      <c r="U48" s="111">
        <f t="shared" si="8"/>
        <v>42</v>
      </c>
      <c r="V48" s="163">
        <f t="shared" si="9"/>
        <v>3</v>
      </c>
      <c r="W48" s="163">
        <f t="shared" si="10"/>
        <v>2170.5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2.617</v>
      </c>
      <c r="O49" s="156">
        <f t="shared" si="5"/>
        <v>26170</v>
      </c>
      <c r="P49" s="203">
        <f>VLOOKUP($A49,[3]futuresATR!$A$2:$F$80,3)</f>
        <v>7.9299999999999995E-2</v>
      </c>
      <c r="Q49" s="155">
        <f t="shared" si="14"/>
        <v>793</v>
      </c>
      <c r="R49" s="145">
        <f t="shared" si="6"/>
        <v>3</v>
      </c>
      <c r="S49" s="140">
        <f t="shared" si="12"/>
        <v>78510</v>
      </c>
      <c r="T49" s="111">
        <f t="shared" si="7"/>
        <v>3</v>
      </c>
      <c r="U49" s="111">
        <f t="shared" si="8"/>
        <v>42</v>
      </c>
      <c r="V49" s="163">
        <f t="shared" si="9"/>
        <v>3</v>
      </c>
      <c r="W49" s="163">
        <f t="shared" si="10"/>
        <v>2379</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16635</v>
      </c>
      <c r="O50" s="156">
        <f t="shared" si="5"/>
        <v>77675.569667538293</v>
      </c>
      <c r="P50" s="203">
        <f>VLOOKUP($A50,[3]futuresATR!$A$2:$F$80,3)</f>
        <v>316.75</v>
      </c>
      <c r="Q50" s="155">
        <f t="shared" si="14"/>
        <v>1479.0343668285395</v>
      </c>
      <c r="R50" s="145">
        <f t="shared" si="6"/>
        <v>1</v>
      </c>
      <c r="S50" s="140">
        <f t="shared" si="12"/>
        <v>77675.569667538293</v>
      </c>
      <c r="T50" s="111">
        <f t="shared" si="7"/>
        <v>1</v>
      </c>
      <c r="U50" s="111">
        <f t="shared" si="8"/>
        <v>14</v>
      </c>
      <c r="V50" s="163">
        <f t="shared" si="9"/>
        <v>1</v>
      </c>
      <c r="W50" s="163">
        <f t="shared" si="10"/>
        <v>1479.0343668285395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4512</v>
      </c>
      <c r="O51" s="156">
        <f t="shared" si="5"/>
        <v>90240</v>
      </c>
      <c r="P51" s="203">
        <f>VLOOKUP($A51,[3]futuresATR!$A$2:$F$80,3)</f>
        <v>47.387500000000003</v>
      </c>
      <c r="Q51" s="155">
        <f t="shared" si="14"/>
        <v>947.75</v>
      </c>
      <c r="R51" s="145">
        <f t="shared" si="6"/>
        <v>2</v>
      </c>
      <c r="S51" s="140">
        <f t="shared" si="12"/>
        <v>180480</v>
      </c>
      <c r="T51" s="111">
        <f t="shared" si="7"/>
        <v>2</v>
      </c>
      <c r="U51" s="111">
        <f t="shared" si="8"/>
        <v>28</v>
      </c>
      <c r="V51" s="163">
        <f t="shared" si="9"/>
        <v>2</v>
      </c>
      <c r="W51" s="163">
        <f t="shared" si="10"/>
        <v>1895.5</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205.25</v>
      </c>
      <c r="O52" s="156">
        <f t="shared" si="5"/>
        <v>10262.5</v>
      </c>
      <c r="P52" s="203">
        <f>VLOOKUP($A52,[3]futuresATR!$A$2:$F$80,3)</f>
        <v>4.75</v>
      </c>
      <c r="Q52" s="177">
        <f>P52*I52/H52</f>
        <v>237.5</v>
      </c>
      <c r="R52" s="145">
        <f t="shared" si="6"/>
        <v>9</v>
      </c>
      <c r="S52" s="140">
        <f t="shared" si="12"/>
        <v>92362.5</v>
      </c>
      <c r="T52" s="111">
        <f t="shared" si="7"/>
        <v>9</v>
      </c>
      <c r="U52" s="111">
        <f t="shared" si="8"/>
        <v>126</v>
      </c>
      <c r="V52" s="163">
        <f t="shared" si="9"/>
        <v>9</v>
      </c>
      <c r="W52" s="163">
        <f t="shared" si="10"/>
        <v>2137.5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166.6</v>
      </c>
      <c r="O53" s="156">
        <f t="shared" si="5"/>
        <v>24990</v>
      </c>
      <c r="P53" s="203">
        <f>VLOOKUP($A53,[3]futuresATR!$A$2:$F$80,3)</f>
        <v>4.3949999999999996</v>
      </c>
      <c r="Q53" s="155">
        <f t="shared" ref="Q53:Q61" si="15">P53*I53/H53</f>
        <v>659.24999999999989</v>
      </c>
      <c r="R53" s="145">
        <f t="shared" si="6"/>
        <v>3</v>
      </c>
      <c r="S53" s="140">
        <f t="shared" si="12"/>
        <v>74970</v>
      </c>
      <c r="T53" s="111">
        <f t="shared" si="7"/>
        <v>3</v>
      </c>
      <c r="U53" s="111">
        <f t="shared" si="8"/>
        <v>42</v>
      </c>
      <c r="V53" s="163">
        <f t="shared" si="9"/>
        <v>3</v>
      </c>
      <c r="W53" s="163">
        <f t="shared" si="10"/>
        <v>1977.7499999999995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560.6</v>
      </c>
      <c r="O54" s="156">
        <f t="shared" si="5"/>
        <v>56060</v>
      </c>
      <c r="P54" s="203">
        <f>VLOOKUP($A54,[3]futuresATR!$A$2:$F$80,3)</f>
        <v>15.4654912165</v>
      </c>
      <c r="Q54" s="155">
        <f t="shared" si="15"/>
        <v>1546.54912165</v>
      </c>
      <c r="R54" s="145">
        <f t="shared" si="6"/>
        <v>1</v>
      </c>
      <c r="S54" s="140">
        <f t="shared" si="12"/>
        <v>56060</v>
      </c>
      <c r="T54" s="111">
        <f t="shared" si="7"/>
        <v>1</v>
      </c>
      <c r="U54" s="111">
        <f t="shared" si="8"/>
        <v>14</v>
      </c>
      <c r="V54" s="163">
        <f t="shared" si="9"/>
        <v>1</v>
      </c>
      <c r="W54" s="163">
        <f t="shared" si="10"/>
        <v>1546.54912165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1003.8</v>
      </c>
      <c r="O55" s="156">
        <f t="shared" si="5"/>
        <v>50190</v>
      </c>
      <c r="P55" s="203">
        <f>VLOOKUP($A55,[3]futuresATR!$A$2:$F$80,3)</f>
        <v>20.92</v>
      </c>
      <c r="Q55" s="155">
        <f t="shared" si="15"/>
        <v>1046</v>
      </c>
      <c r="R55" s="145">
        <f t="shared" si="6"/>
        <v>2</v>
      </c>
      <c r="S55" s="140">
        <f t="shared" si="12"/>
        <v>100380</v>
      </c>
      <c r="T55" s="111">
        <f t="shared" si="7"/>
        <v>2</v>
      </c>
      <c r="U55" s="111">
        <f t="shared" si="8"/>
        <v>28</v>
      </c>
      <c r="V55" s="163">
        <f t="shared" si="9"/>
        <v>2</v>
      </c>
      <c r="W55" s="163">
        <f t="shared" si="10"/>
        <v>2092</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1.6186</v>
      </c>
      <c r="O56" s="156">
        <f t="shared" si="5"/>
        <v>67981.2</v>
      </c>
      <c r="P56" s="203">
        <f>VLOOKUP($A56,[3]futuresATR!$A$2:$F$80,3)</f>
        <v>4.1834999999999997E-2</v>
      </c>
      <c r="Q56" s="155">
        <f t="shared" si="15"/>
        <v>1757.07</v>
      </c>
      <c r="R56" s="145">
        <f t="shared" si="6"/>
        <v>1</v>
      </c>
      <c r="S56" s="140">
        <f t="shared" si="12"/>
        <v>67981.2</v>
      </c>
      <c r="T56" s="111">
        <f t="shared" si="7"/>
        <v>1</v>
      </c>
      <c r="U56" s="111">
        <f t="shared" si="8"/>
        <v>14</v>
      </c>
      <c r="V56" s="163">
        <f t="shared" si="9"/>
        <v>1</v>
      </c>
      <c r="W56" s="163">
        <f t="shared" si="10"/>
        <v>1757.07</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11.32</v>
      </c>
      <c r="O57" s="156">
        <f t="shared" si="5"/>
        <v>22640</v>
      </c>
      <c r="P57" s="203">
        <f>VLOOKUP($A57,[3]futuresATR!$A$2:$F$80,3)</f>
        <v>0.28875000000000001</v>
      </c>
      <c r="Q57" s="155">
        <f t="shared" si="15"/>
        <v>577.5</v>
      </c>
      <c r="R57" s="145">
        <f t="shared" si="6"/>
        <v>4</v>
      </c>
      <c r="S57" s="140">
        <f t="shared" si="12"/>
        <v>90560</v>
      </c>
      <c r="T57" s="111">
        <f t="shared" si="7"/>
        <v>4</v>
      </c>
      <c r="U57" s="111">
        <f t="shared" si="8"/>
        <v>56</v>
      </c>
      <c r="V57" s="163">
        <f t="shared" si="9"/>
        <v>4</v>
      </c>
      <c r="W57" s="163">
        <f t="shared" si="10"/>
        <v>2310</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526.1</v>
      </c>
      <c r="O58" s="156">
        <f t="shared" si="5"/>
        <v>8270.1920960794796</v>
      </c>
      <c r="P58" s="203">
        <f>VLOOKUP($A58,[3]futuresATR!$A$2:$F$80,3)</f>
        <v>8.9405704885000006</v>
      </c>
      <c r="Q58" s="155">
        <f t="shared" si="15"/>
        <v>140.5440703068507</v>
      </c>
      <c r="R58" s="145">
        <f t="shared" si="6"/>
        <v>15</v>
      </c>
      <c r="S58" s="140">
        <f t="shared" si="12"/>
        <v>124052.88144119219</v>
      </c>
      <c r="T58" s="111">
        <f t="shared" si="7"/>
        <v>15</v>
      </c>
      <c r="U58" s="111">
        <f t="shared" si="8"/>
        <v>210</v>
      </c>
      <c r="V58" s="163">
        <f t="shared" si="9"/>
        <v>15</v>
      </c>
      <c r="W58" s="163">
        <f t="shared" si="10"/>
        <v>2108.1610546027605</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1152.75</v>
      </c>
      <c r="O59" s="156">
        <f t="shared" si="5"/>
        <v>57637.5</v>
      </c>
      <c r="P59" s="203">
        <f>VLOOKUP($A59,[3]futuresATR!$A$2:$F$80,3)</f>
        <v>25.814038583999999</v>
      </c>
      <c r="Q59" s="155">
        <f t="shared" si="15"/>
        <v>1290.7019292</v>
      </c>
      <c r="R59" s="145">
        <f t="shared" si="6"/>
        <v>2</v>
      </c>
      <c r="S59" s="140">
        <f t="shared" si="12"/>
        <v>115275</v>
      </c>
      <c r="T59" s="111">
        <f t="shared" si="7"/>
        <v>2</v>
      </c>
      <c r="U59" s="111">
        <f t="shared" si="8"/>
        <v>28</v>
      </c>
      <c r="V59" s="163">
        <f t="shared" si="9"/>
        <v>2</v>
      </c>
      <c r="W59" s="163">
        <f t="shared" si="10"/>
        <v>2581.4038584</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19.8</v>
      </c>
      <c r="O60" s="156">
        <f t="shared" si="5"/>
        <v>22176</v>
      </c>
      <c r="P60" s="203">
        <f>VLOOKUP($A60,[3]futuresATR!$A$2:$F$80,3)</f>
        <v>0.54581183050000004</v>
      </c>
      <c r="Q60" s="155">
        <f t="shared" si="15"/>
        <v>611.30925016000003</v>
      </c>
      <c r="R60" s="145">
        <f t="shared" si="6"/>
        <v>3</v>
      </c>
      <c r="S60" s="140">
        <f t="shared" si="12"/>
        <v>66528</v>
      </c>
      <c r="T60" s="111">
        <f t="shared" si="7"/>
        <v>3</v>
      </c>
      <c r="U60" s="111">
        <f t="shared" si="8"/>
        <v>42</v>
      </c>
      <c r="V60" s="163">
        <f t="shared" si="9"/>
        <v>3</v>
      </c>
      <c r="W60" s="163">
        <f t="shared" si="10"/>
        <v>1833.9277504800002</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1.0386</v>
      </c>
      <c r="O61" s="156">
        <f t="shared" si="5"/>
        <v>129825</v>
      </c>
      <c r="P61" s="203">
        <f>VLOOKUP($A61,[3]futuresATR!$A$2:$F$80,3)</f>
        <v>6.8100000000000001E-3</v>
      </c>
      <c r="Q61" s="155">
        <f t="shared" si="15"/>
        <v>851.25</v>
      </c>
      <c r="R61" s="145">
        <f t="shared" si="6"/>
        <v>2</v>
      </c>
      <c r="S61" s="140">
        <f t="shared" si="12"/>
        <v>259650</v>
      </c>
      <c r="T61" s="111">
        <f t="shared" si="7"/>
        <v>2</v>
      </c>
      <c r="U61" s="111">
        <f t="shared" si="8"/>
        <v>28</v>
      </c>
      <c r="V61" s="163">
        <f t="shared" si="9"/>
        <v>2</v>
      </c>
      <c r="W61" s="163">
        <f t="shared" si="10"/>
        <v>1702.5</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1726.8</v>
      </c>
      <c r="O62" s="176">
        <f>N62*I62/H62/100</f>
        <v>86340</v>
      </c>
      <c r="P62" s="203">
        <f>VLOOKUP($A62,[3]futuresATR!$A$2:$F$80,3)</f>
        <v>33.805</v>
      </c>
      <c r="Q62" s="162">
        <f>P62*I62/H62/100</f>
        <v>1690.25</v>
      </c>
      <c r="R62" s="145">
        <f t="shared" si="6"/>
        <v>1</v>
      </c>
      <c r="S62" s="140">
        <f t="shared" si="12"/>
        <v>86340</v>
      </c>
      <c r="T62" s="111">
        <f t="shared" si="7"/>
        <v>1</v>
      </c>
      <c r="U62" s="111">
        <f t="shared" si="8"/>
        <v>14</v>
      </c>
      <c r="V62" s="163">
        <f t="shared" si="9"/>
        <v>1</v>
      </c>
      <c r="W62" s="163">
        <f t="shared" si="10"/>
        <v>1690.25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8225</v>
      </c>
      <c r="O63" s="156">
        <f t="shared" si="5"/>
        <v>16450</v>
      </c>
      <c r="P63" s="203">
        <f>VLOOKUP($A63,[3]futuresATR!$A$2:$F$80,3)</f>
        <v>90.8882040405</v>
      </c>
      <c r="Q63" s="155">
        <f t="shared" ref="Q63:Q80" si="16">P63*I63/H63</f>
        <v>181.776408081</v>
      </c>
      <c r="R63" s="145">
        <f t="shared" si="6"/>
        <v>12</v>
      </c>
      <c r="S63" s="140">
        <f t="shared" si="12"/>
        <v>197400</v>
      </c>
      <c r="T63" s="111">
        <f t="shared" si="7"/>
        <v>12</v>
      </c>
      <c r="U63" s="111">
        <f t="shared" si="8"/>
        <v>168</v>
      </c>
      <c r="V63" s="163">
        <f t="shared" si="9"/>
        <v>12</v>
      </c>
      <c r="W63" s="163">
        <f t="shared" si="10"/>
        <v>2181.316896972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152.12</v>
      </c>
      <c r="O64" s="156">
        <f t="shared" si="5"/>
        <v>142062.00971236458</v>
      </c>
      <c r="P64" s="203">
        <f>VLOOKUP($A64,[3]futuresATR!$A$2:$F$80,3)</f>
        <v>0.179395738</v>
      </c>
      <c r="Q64" s="155">
        <f t="shared" si="16"/>
        <v>167.53430892790436</v>
      </c>
      <c r="R64" s="145">
        <f t="shared" si="6"/>
        <v>13</v>
      </c>
      <c r="S64" s="140">
        <f t="shared" si="12"/>
        <v>1846806.1262607395</v>
      </c>
      <c r="T64" s="111">
        <f t="shared" si="7"/>
        <v>13</v>
      </c>
      <c r="U64" s="111">
        <f t="shared" si="8"/>
        <v>182</v>
      </c>
      <c r="V64" s="163">
        <f t="shared" si="9"/>
        <v>13</v>
      </c>
      <c r="W64" s="163">
        <f t="shared" si="10"/>
        <v>2177.9460160627568</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413.5</v>
      </c>
      <c r="O65" s="156">
        <f t="shared" si="5"/>
        <v>41350</v>
      </c>
      <c r="P65" s="203">
        <f>VLOOKUP($A65,[3]futuresATR!$A$2:$F$80,3)</f>
        <v>12.755000000000001</v>
      </c>
      <c r="Q65" s="155">
        <f t="shared" si="16"/>
        <v>1275.5</v>
      </c>
      <c r="R65" s="145">
        <f t="shared" si="6"/>
        <v>2</v>
      </c>
      <c r="S65" s="140">
        <f t="shared" si="12"/>
        <v>82700</v>
      </c>
      <c r="T65" s="111">
        <f t="shared" si="7"/>
        <v>2</v>
      </c>
      <c r="U65" s="111">
        <f t="shared" si="8"/>
        <v>28</v>
      </c>
      <c r="V65" s="163">
        <f t="shared" si="9"/>
        <v>2</v>
      </c>
      <c r="W65" s="163">
        <f t="shared" si="10"/>
        <v>2551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8068</v>
      </c>
      <c r="O66" s="156">
        <f t="shared" si="5"/>
        <v>83666.041003411767</v>
      </c>
      <c r="P66" s="203">
        <f>VLOOKUP($A66,[3]futuresATR!$A$2:$F$80,3)</f>
        <v>86.95</v>
      </c>
      <c r="Q66" s="155">
        <f t="shared" si="16"/>
        <v>901.68099470087418</v>
      </c>
      <c r="R66" s="145">
        <f t="shared" si="6"/>
        <v>2</v>
      </c>
      <c r="S66" s="140">
        <f t="shared" ref="S66:S80" si="17">R66*O66</f>
        <v>167332.08200682353</v>
      </c>
      <c r="T66" s="111">
        <f t="shared" si="7"/>
        <v>2</v>
      </c>
      <c r="U66" s="111">
        <f t="shared" si="8"/>
        <v>28</v>
      </c>
      <c r="V66" s="163">
        <f t="shared" si="9"/>
        <v>2</v>
      </c>
      <c r="W66" s="163">
        <f t="shared" si="10"/>
        <v>1803.3619894017484</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317.89999999999998</v>
      </c>
      <c r="O67" s="156">
        <f t="shared" ref="O67:O80" si="21">N67*I67/H67</f>
        <v>46749.999999999993</v>
      </c>
      <c r="P67" s="203">
        <f>VLOOKUP($A67,[3]futuresATR!$A$2:$F$80,3)</f>
        <v>4.0128672334999997</v>
      </c>
      <c r="Q67" s="155">
        <f t="shared" si="16"/>
        <v>590.12753433823525</v>
      </c>
      <c r="R67" s="145">
        <f t="shared" ref="R67:R80" si="22">MAX(ROUND($R$1/Q67,0),1)</f>
        <v>4</v>
      </c>
      <c r="S67" s="140">
        <f t="shared" si="17"/>
        <v>186999.99999999997</v>
      </c>
      <c r="T67" s="111">
        <f t="shared" ref="T67:T80" si="23">IF(R67&gt;$T$1,$T$1,R67)</f>
        <v>4</v>
      </c>
      <c r="U67" s="111">
        <f t="shared" ref="U67:U80" si="24">T67*2*7</f>
        <v>56</v>
      </c>
      <c r="V67" s="163">
        <f t="shared" ref="V67:V80" si="25">IF(ROUND(T67*Q67/$R$1,0)&lt;1,0,T67)</f>
        <v>4</v>
      </c>
      <c r="W67" s="163">
        <f t="shared" ref="W67:W80" si="26">V67*Q67</f>
        <v>2360.510137352941</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2988</v>
      </c>
      <c r="O69" s="156">
        <f t="shared" si="21"/>
        <v>33813.403200000001</v>
      </c>
      <c r="P69" s="203">
        <f>VLOOKUP($A69,[3]futuresATR!$A$2:$F$80,3)</f>
        <v>44.55</v>
      </c>
      <c r="Q69" s="155">
        <f t="shared" si="16"/>
        <v>504.14562000000001</v>
      </c>
      <c r="R69" s="145">
        <f t="shared" si="22"/>
        <v>4</v>
      </c>
      <c r="S69" s="140">
        <f t="shared" si="17"/>
        <v>135253.6128</v>
      </c>
      <c r="T69" s="111">
        <f t="shared" si="23"/>
        <v>4</v>
      </c>
      <c r="U69" s="111">
        <f t="shared" si="24"/>
        <v>56</v>
      </c>
      <c r="V69" s="163">
        <f t="shared" si="25"/>
        <v>4</v>
      </c>
      <c r="W69" s="163">
        <f t="shared" si="26"/>
        <v>2016.58248</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1179.5999999999999</v>
      </c>
      <c r="O70" s="156">
        <f t="shared" si="21"/>
        <v>117959.99999999999</v>
      </c>
      <c r="P70" s="203">
        <f>VLOOKUP($A70,[3]futuresATR!$A$2:$F$80,3)</f>
        <v>15.05</v>
      </c>
      <c r="Q70" s="155">
        <f t="shared" si="16"/>
        <v>1505</v>
      </c>
      <c r="R70" s="145">
        <f t="shared" si="22"/>
        <v>1</v>
      </c>
      <c r="S70" s="140">
        <f t="shared" si="17"/>
        <v>117959.99999999999</v>
      </c>
      <c r="T70" s="111">
        <f t="shared" si="23"/>
        <v>1</v>
      </c>
      <c r="U70" s="111">
        <f t="shared" si="24"/>
        <v>14</v>
      </c>
      <c r="V70" s="163">
        <f t="shared" si="25"/>
        <v>1</v>
      </c>
      <c r="W70" s="163">
        <f t="shared" si="26"/>
        <v>1505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109.2265625</v>
      </c>
      <c r="O71" s="156">
        <f t="shared" si="21"/>
        <v>218453.125</v>
      </c>
      <c r="P71" s="203">
        <f>VLOOKUP($A71,[3]futuresATR!$A$2:$F$80,3)</f>
        <v>0.10422991149999999</v>
      </c>
      <c r="Q71" s="155">
        <f t="shared" si="16"/>
        <v>208.459823</v>
      </c>
      <c r="R71" s="145">
        <f t="shared" si="22"/>
        <v>10</v>
      </c>
      <c r="S71" s="140">
        <f t="shared" si="17"/>
        <v>2184531.25</v>
      </c>
      <c r="T71" s="111">
        <f t="shared" si="23"/>
        <v>10</v>
      </c>
      <c r="U71" s="111">
        <f t="shared" si="24"/>
        <v>140</v>
      </c>
      <c r="V71" s="163">
        <f t="shared" si="25"/>
        <v>10</v>
      </c>
      <c r="W71" s="163">
        <f t="shared" si="26"/>
        <v>2084.5982300000001</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131.09375</v>
      </c>
      <c r="O72" s="156">
        <f t="shared" si="21"/>
        <v>131093.75</v>
      </c>
      <c r="P72" s="203">
        <f>VLOOKUP($A72,[3]futuresATR!$A$2:$F$80,3)</f>
        <v>0.4685756365</v>
      </c>
      <c r="Q72" s="155">
        <f t="shared" si="16"/>
        <v>468.57563650000003</v>
      </c>
      <c r="R72" s="145">
        <f t="shared" si="22"/>
        <v>4</v>
      </c>
      <c r="S72" s="140">
        <f t="shared" si="17"/>
        <v>524375</v>
      </c>
      <c r="T72" s="111">
        <f t="shared" si="23"/>
        <v>4</v>
      </c>
      <c r="U72" s="111">
        <f t="shared" si="24"/>
        <v>56</v>
      </c>
      <c r="V72" s="163">
        <f t="shared" si="25"/>
        <v>4</v>
      </c>
      <c r="W72" s="163">
        <f t="shared" si="26"/>
        <v>1874.3025460000001</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167.53125</v>
      </c>
      <c r="O73" s="156">
        <f t="shared" si="21"/>
        <v>167531.25</v>
      </c>
      <c r="P73" s="203">
        <f>VLOOKUP($A73,[3]futuresATR!$A$2:$F$80,3)</f>
        <v>1.2803935675</v>
      </c>
      <c r="Q73" s="155">
        <f t="shared" si="16"/>
        <v>1280.3935675</v>
      </c>
      <c r="R73" s="145">
        <f t="shared" si="22"/>
        <v>2</v>
      </c>
      <c r="S73" s="140">
        <f t="shared" si="17"/>
        <v>335062.5</v>
      </c>
      <c r="T73" s="111">
        <f t="shared" si="23"/>
        <v>2</v>
      </c>
      <c r="U73" s="111">
        <f t="shared" si="24"/>
        <v>28</v>
      </c>
      <c r="V73" s="163">
        <f t="shared" si="25"/>
        <v>2</v>
      </c>
      <c r="W73" s="163">
        <f t="shared" si="26"/>
        <v>2560.787135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17.175000000000001</v>
      </c>
      <c r="O74" s="156">
        <f t="shared" si="21"/>
        <v>17175</v>
      </c>
      <c r="P74" s="203">
        <f>VLOOKUP($A74,[3]futuresATR!$A$2:$F$80,3)</f>
        <v>0.94333096650000003</v>
      </c>
      <c r="Q74" s="155">
        <f t="shared" si="16"/>
        <v>943.33096650000005</v>
      </c>
      <c r="R74" s="145">
        <f t="shared" si="22"/>
        <v>2</v>
      </c>
      <c r="S74" s="140">
        <f t="shared" si="17"/>
        <v>34350</v>
      </c>
      <c r="T74" s="111">
        <f t="shared" si="23"/>
        <v>2</v>
      </c>
      <c r="U74" s="111">
        <f t="shared" si="24"/>
        <v>28</v>
      </c>
      <c r="V74" s="163">
        <f t="shared" si="25"/>
        <v>2</v>
      </c>
      <c r="W74" s="163">
        <f t="shared" si="26"/>
        <v>1886.6619330000001</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510.25</v>
      </c>
      <c r="O75" s="156">
        <f t="shared" si="21"/>
        <v>25512.5</v>
      </c>
      <c r="P75" s="203">
        <f>VLOOKUP($A75,[3]futuresATR!$A$2:$F$80,3)</f>
        <v>12.175000000000001</v>
      </c>
      <c r="Q75" s="155">
        <f t="shared" si="16"/>
        <v>608.75</v>
      </c>
      <c r="R75" s="145">
        <f t="shared" si="22"/>
        <v>3</v>
      </c>
      <c r="S75" s="140">
        <f t="shared" si="17"/>
        <v>76537.5</v>
      </c>
      <c r="T75" s="111">
        <f t="shared" si="23"/>
        <v>3</v>
      </c>
      <c r="U75" s="111">
        <f t="shared" si="24"/>
        <v>42</v>
      </c>
      <c r="V75" s="163">
        <f t="shared" si="25"/>
        <v>3</v>
      </c>
      <c r="W75" s="163">
        <f t="shared" si="26"/>
        <v>1826.25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5362</v>
      </c>
      <c r="O76" s="156">
        <f t="shared" si="21"/>
        <v>99597.809500000003</v>
      </c>
      <c r="P76" s="203">
        <f>VLOOKUP($A76,[3]futuresATR!$A$2:$F$80,3)</f>
        <v>61.35</v>
      </c>
      <c r="Q76" s="155">
        <f t="shared" si="16"/>
        <v>1139.5609125000001</v>
      </c>
      <c r="R76" s="145">
        <f t="shared" si="22"/>
        <v>2</v>
      </c>
      <c r="S76" s="140">
        <f t="shared" si="17"/>
        <v>199195.61900000001</v>
      </c>
      <c r="T76" s="111">
        <f t="shared" si="23"/>
        <v>2</v>
      </c>
      <c r="U76" s="111">
        <f t="shared" si="24"/>
        <v>28</v>
      </c>
      <c r="V76" s="163">
        <f t="shared" si="25"/>
        <v>2</v>
      </c>
      <c r="W76" s="163">
        <f t="shared" si="26"/>
        <v>2279.1218250000002</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98.09</v>
      </c>
      <c r="O77" s="156">
        <f t="shared" si="21"/>
        <v>174911.73384000003</v>
      </c>
      <c r="P77" s="203">
        <f>VLOOKUP($A77,[3]futuresATR!$A$2:$F$80,3)</f>
        <v>3.6499999999999998E-2</v>
      </c>
      <c r="Q77" s="155">
        <f t="shared" si="16"/>
        <v>65.085924000000006</v>
      </c>
      <c r="R77" s="145">
        <f t="shared" si="22"/>
        <v>32</v>
      </c>
      <c r="S77" s="140">
        <f t="shared" si="17"/>
        <v>5597175.482880001</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17973</v>
      </c>
      <c r="O78" s="156">
        <f t="shared" si="21"/>
        <v>89865</v>
      </c>
      <c r="P78" s="203">
        <f>VLOOKUP($A78,[3]futuresATR!$A$2:$F$80,3)</f>
        <v>161.85</v>
      </c>
      <c r="Q78" s="155">
        <f t="shared" si="16"/>
        <v>809.25</v>
      </c>
      <c r="R78" s="145">
        <f t="shared" si="22"/>
        <v>3</v>
      </c>
      <c r="S78" s="140">
        <f t="shared" si="17"/>
        <v>269595</v>
      </c>
      <c r="T78" s="111">
        <f t="shared" si="23"/>
        <v>3</v>
      </c>
      <c r="U78" s="111">
        <f t="shared" si="24"/>
        <v>42</v>
      </c>
      <c r="V78" s="163">
        <f t="shared" si="25"/>
        <v>3</v>
      </c>
      <c r="W78" s="163">
        <f t="shared" si="26"/>
        <v>2427.75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98.444999999999993</v>
      </c>
      <c r="O79" s="156">
        <f t="shared" si="21"/>
        <v>204802.22154000003</v>
      </c>
      <c r="P79" s="203">
        <f>VLOOKUP($A79,[3]futuresATR!$A$2:$F$80,3)</f>
        <v>5.8749999999999997E-2</v>
      </c>
      <c r="Q79" s="155">
        <f t="shared" si="16"/>
        <v>122.22185500000002</v>
      </c>
      <c r="R79" s="145">
        <f t="shared" si="22"/>
        <v>17</v>
      </c>
      <c r="S79" s="140">
        <f t="shared" si="17"/>
        <v>3481637.7661800003</v>
      </c>
      <c r="T79" s="111">
        <f t="shared" si="23"/>
        <v>15</v>
      </c>
      <c r="U79" s="111">
        <f t="shared" si="24"/>
        <v>210</v>
      </c>
      <c r="V79" s="163">
        <f t="shared" si="25"/>
        <v>15</v>
      </c>
      <c r="W79" s="163">
        <f t="shared" si="26"/>
        <v>1833.3278250000003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97.906999999999996</v>
      </c>
      <c r="O80" s="156">
        <f t="shared" si="21"/>
        <v>581951.37544000009</v>
      </c>
      <c r="P80" s="203">
        <f>VLOOKUP($A80,[3]futuresATR!$A$2:$F$80,3)</f>
        <v>6.3899999999999998E-2</v>
      </c>
      <c r="Q80" s="155">
        <f t="shared" si="16"/>
        <v>379.81648800000005</v>
      </c>
      <c r="R80" s="145">
        <f t="shared" si="22"/>
        <v>6</v>
      </c>
      <c r="S80" s="140">
        <f t="shared" si="17"/>
        <v>3491708.2526400005</v>
      </c>
      <c r="T80" s="111">
        <f t="shared" si="23"/>
        <v>6</v>
      </c>
      <c r="U80" s="111">
        <f t="shared" si="24"/>
        <v>84</v>
      </c>
      <c r="V80" s="163">
        <f t="shared" si="25"/>
        <v>6</v>
      </c>
      <c r="W80" s="163">
        <f t="shared" si="26"/>
        <v>2278.8989280000005</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E7"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69" t="s">
        <v>35</v>
      </c>
      <c r="B1" s="269"/>
      <c r="C1" s="6"/>
      <c r="D1" s="270" t="s">
        <v>36</v>
      </c>
      <c r="E1" s="270"/>
      <c r="F1" s="271"/>
      <c r="G1" s="271"/>
      <c r="H1" s="271"/>
      <c r="I1" s="271"/>
      <c r="J1" s="271"/>
      <c r="K1" s="271"/>
      <c r="L1" s="271"/>
      <c r="M1" s="271"/>
      <c r="N1" s="271"/>
      <c r="O1" s="271"/>
      <c r="P1" s="271"/>
      <c r="Q1" s="271"/>
      <c r="R1" s="271"/>
      <c r="S1" s="271"/>
    </row>
    <row r="2" spans="1:58" ht="15.75" x14ac:dyDescent="0.25">
      <c r="A2" s="253" t="s">
        <v>37</v>
      </c>
      <c r="B2" s="253"/>
      <c r="C2" s="6"/>
      <c r="D2" s="272">
        <v>41080</v>
      </c>
      <c r="E2" s="272"/>
      <c r="F2" s="273"/>
      <c r="G2" s="273"/>
      <c r="H2" s="273"/>
      <c r="I2" s="273"/>
      <c r="J2" s="273"/>
      <c r="K2" s="273"/>
      <c r="L2" s="273"/>
      <c r="M2" s="273"/>
      <c r="N2" s="273"/>
      <c r="O2" s="273"/>
      <c r="P2" s="273"/>
      <c r="Q2" s="273"/>
      <c r="R2" s="273"/>
      <c r="S2" s="273"/>
    </row>
    <row r="3" spans="1:58" ht="15.75" x14ac:dyDescent="0.25">
      <c r="A3" s="253" t="s">
        <v>38</v>
      </c>
      <c r="B3" s="253"/>
      <c r="D3" s="274" t="s">
        <v>39</v>
      </c>
      <c r="E3" s="274"/>
      <c r="F3" s="274"/>
      <c r="G3" s="8"/>
      <c r="H3" s="8"/>
      <c r="I3" s="8"/>
      <c r="J3" s="8"/>
      <c r="K3" s="8"/>
      <c r="L3" s="8"/>
      <c r="M3" s="8"/>
      <c r="N3" s="8"/>
      <c r="O3" s="8"/>
      <c r="P3" s="8"/>
      <c r="Q3" s="8"/>
      <c r="R3" s="8"/>
      <c r="S3" s="8"/>
    </row>
    <row r="4" spans="1:58" ht="15.75" x14ac:dyDescent="0.25">
      <c r="A4" s="253" t="s">
        <v>40</v>
      </c>
      <c r="B4" s="253"/>
      <c r="D4" s="9">
        <v>1</v>
      </c>
      <c r="E4" s="9">
        <v>2</v>
      </c>
      <c r="F4" s="9">
        <v>3</v>
      </c>
      <c r="G4" s="10"/>
      <c r="H4" s="11"/>
      <c r="I4" s="11"/>
      <c r="J4" s="11"/>
      <c r="K4" s="11"/>
      <c r="L4" s="11"/>
      <c r="M4" s="11"/>
      <c r="N4" s="11"/>
      <c r="O4" s="11"/>
      <c r="P4" s="11"/>
      <c r="Q4" s="11"/>
      <c r="R4" s="11"/>
      <c r="S4" s="11"/>
    </row>
    <row r="5" spans="1:58" x14ac:dyDescent="0.25">
      <c r="A5" s="253" t="s">
        <v>41</v>
      </c>
      <c r="B5" s="253"/>
      <c r="D5" s="12" t="s">
        <v>42</v>
      </c>
      <c r="E5" s="12" t="s">
        <v>43</v>
      </c>
      <c r="F5" s="12" t="s">
        <v>43</v>
      </c>
      <c r="G5" s="13"/>
      <c r="H5" s="254" t="s">
        <v>44</v>
      </c>
      <c r="I5" s="255"/>
      <c r="J5" s="255"/>
      <c r="K5" s="255"/>
      <c r="L5" s="255"/>
      <c r="M5" s="255"/>
      <c r="N5" s="255"/>
      <c r="O5" s="255"/>
      <c r="P5" s="255"/>
      <c r="Q5" s="255"/>
      <c r="R5" s="255"/>
      <c r="S5" s="256"/>
    </row>
    <row r="6" spans="1:58" x14ac:dyDescent="0.25">
      <c r="A6" s="14"/>
      <c r="B6" s="14"/>
      <c r="C6" s="15"/>
      <c r="D6" s="16"/>
      <c r="E6" s="16" t="s">
        <v>45</v>
      </c>
      <c r="F6" s="16" t="s">
        <v>46</v>
      </c>
      <c r="G6" s="17"/>
      <c r="H6" s="257" t="s">
        <v>47</v>
      </c>
      <c r="I6" s="258"/>
      <c r="J6" s="259"/>
      <c r="K6" s="260" t="s">
        <v>48</v>
      </c>
      <c r="L6" s="261"/>
      <c r="M6" s="262"/>
      <c r="N6" s="263" t="s">
        <v>49</v>
      </c>
      <c r="O6" s="264"/>
      <c r="P6" s="265"/>
      <c r="Q6" s="266" t="s">
        <v>50</v>
      </c>
      <c r="R6" s="267"/>
      <c r="S6" s="268"/>
    </row>
    <row r="7" spans="1:58" x14ac:dyDescent="0.25">
      <c r="A7" s="18"/>
      <c r="B7" s="18"/>
      <c r="C7" s="15"/>
      <c r="D7" s="19"/>
      <c r="E7" s="20"/>
      <c r="F7" s="21"/>
      <c r="G7" s="21"/>
      <c r="H7" s="243" t="s">
        <v>51</v>
      </c>
      <c r="I7" s="243"/>
      <c r="J7" s="243"/>
      <c r="K7" s="243"/>
      <c r="L7" s="243"/>
      <c r="M7" s="243"/>
      <c r="N7" s="243"/>
      <c r="O7" s="243"/>
      <c r="P7" s="243"/>
      <c r="Q7" s="243"/>
      <c r="R7" s="243"/>
      <c r="S7" s="243"/>
      <c r="U7" s="243" t="s">
        <v>52</v>
      </c>
      <c r="V7" s="243"/>
      <c r="W7" s="243"/>
      <c r="X7" s="243"/>
      <c r="Y7" s="243"/>
      <c r="Z7" s="243"/>
      <c r="AA7" s="243"/>
      <c r="AB7" s="243"/>
      <c r="AC7" s="243"/>
      <c r="AD7" s="243"/>
      <c r="AE7" s="243"/>
      <c r="AF7" s="243"/>
      <c r="AU7" s="243" t="s">
        <v>53</v>
      </c>
      <c r="AV7" s="243"/>
      <c r="AW7" s="243"/>
      <c r="AX7" s="243"/>
      <c r="AY7" s="243"/>
      <c r="AZ7" s="243"/>
      <c r="BA7" s="243"/>
      <c r="BB7" s="243"/>
      <c r="BC7" s="243"/>
      <c r="BD7" s="243"/>
      <c r="BE7" s="243"/>
      <c r="BF7" s="243"/>
    </row>
    <row r="8" spans="1:58" x14ac:dyDescent="0.25">
      <c r="A8" s="250" t="s">
        <v>54</v>
      </c>
      <c r="B8" s="250"/>
      <c r="D8" s="251" t="s">
        <v>55</v>
      </c>
      <c r="E8" s="251"/>
      <c r="F8" s="252"/>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43" t="s">
        <v>51</v>
      </c>
      <c r="I35" s="243"/>
      <c r="J35" s="243"/>
      <c r="K35" s="243"/>
      <c r="L35" s="243"/>
      <c r="M35" s="243"/>
      <c r="N35" s="243"/>
      <c r="O35" s="243"/>
      <c r="P35" s="243"/>
      <c r="Q35" s="243"/>
      <c r="R35" s="243"/>
      <c r="S35" s="243"/>
      <c r="U35" s="243" t="s">
        <v>52</v>
      </c>
      <c r="V35" s="243"/>
      <c r="W35" s="243"/>
      <c r="X35" s="243"/>
      <c r="Y35" s="243"/>
      <c r="Z35" s="243"/>
      <c r="AA35" s="243"/>
      <c r="AB35" s="243"/>
      <c r="AC35" s="243"/>
      <c r="AD35" s="243"/>
      <c r="AE35" s="243"/>
      <c r="AF35" s="243"/>
      <c r="AH35" s="243" t="s">
        <v>114</v>
      </c>
      <c r="AI35" s="243"/>
      <c r="AJ35" s="243"/>
      <c r="AK35" s="243"/>
      <c r="AL35" s="243"/>
      <c r="AM35" s="243"/>
      <c r="AN35" s="243"/>
      <c r="AO35" s="243"/>
      <c r="AP35" s="243"/>
      <c r="AQ35" s="243"/>
      <c r="AR35" s="243"/>
      <c r="AS35" s="243"/>
      <c r="AU35" s="243" t="s">
        <v>53</v>
      </c>
      <c r="AV35" s="243"/>
      <c r="AW35" s="243"/>
      <c r="AX35" s="243"/>
      <c r="AY35" s="243"/>
      <c r="AZ35" s="243"/>
      <c r="BA35" s="243"/>
      <c r="BB35" s="243"/>
      <c r="BC35" s="243"/>
      <c r="BD35" s="243"/>
      <c r="BE35" s="243"/>
      <c r="BF35" s="243"/>
    </row>
    <row r="36" spans="1:58" x14ac:dyDescent="0.25">
      <c r="A36" s="250" t="s">
        <v>115</v>
      </c>
      <c r="B36" s="250"/>
      <c r="D36" s="251" t="s">
        <v>116</v>
      </c>
      <c r="E36" s="251"/>
      <c r="F36" s="252"/>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43" t="s">
        <v>51</v>
      </c>
      <c r="I47" s="243"/>
      <c r="J47" s="243"/>
      <c r="K47" s="243"/>
      <c r="L47" s="243"/>
      <c r="M47" s="243"/>
      <c r="N47" s="243"/>
      <c r="O47" s="243"/>
      <c r="P47" s="243"/>
      <c r="Q47" s="243"/>
      <c r="R47" s="243"/>
      <c r="S47" s="243"/>
      <c r="U47" s="243" t="s">
        <v>52</v>
      </c>
      <c r="V47" s="243"/>
      <c r="W47" s="243"/>
      <c r="X47" s="243"/>
      <c r="Y47" s="243"/>
      <c r="Z47" s="243"/>
      <c r="AA47" s="243"/>
      <c r="AB47" s="243"/>
      <c r="AC47" s="243"/>
      <c r="AD47" s="243"/>
      <c r="AE47" s="243"/>
      <c r="AF47" s="243"/>
      <c r="AH47" s="243" t="s">
        <v>114</v>
      </c>
      <c r="AI47" s="243"/>
      <c r="AJ47" s="243"/>
      <c r="AK47" s="243"/>
      <c r="AL47" s="243"/>
      <c r="AM47" s="243"/>
      <c r="AN47" s="243"/>
      <c r="AO47" s="243"/>
      <c r="AP47" s="243"/>
      <c r="AQ47" s="243"/>
      <c r="AR47" s="243"/>
      <c r="AS47" s="243"/>
      <c r="AU47" s="243" t="s">
        <v>53</v>
      </c>
      <c r="AV47" s="243"/>
      <c r="AW47" s="243"/>
      <c r="AX47" s="243"/>
      <c r="AY47" s="243"/>
      <c r="AZ47" s="243"/>
      <c r="BA47" s="243"/>
      <c r="BB47" s="243"/>
      <c r="BC47" s="243"/>
      <c r="BD47" s="243"/>
      <c r="BE47" s="243"/>
      <c r="BF47" s="243"/>
    </row>
    <row r="48" spans="1:58" x14ac:dyDescent="0.25">
      <c r="A48" s="250" t="s">
        <v>133</v>
      </c>
      <c r="B48" s="250"/>
      <c r="C48" s="14"/>
      <c r="D48" s="251" t="s">
        <v>134</v>
      </c>
      <c r="E48" s="251"/>
      <c r="F48" s="252"/>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43" t="s">
        <v>168</v>
      </c>
      <c r="I65" s="243"/>
      <c r="J65" s="243"/>
      <c r="K65" s="243"/>
      <c r="L65" s="243"/>
      <c r="M65" s="243"/>
      <c r="N65" s="243"/>
      <c r="O65" s="243"/>
      <c r="P65" s="243"/>
      <c r="Q65" s="243"/>
      <c r="R65" s="243"/>
      <c r="S65" s="243"/>
      <c r="U65" s="244" t="s">
        <v>51</v>
      </c>
      <c r="V65" s="244"/>
      <c r="W65" s="244"/>
      <c r="X65" s="244"/>
      <c r="Y65" s="244"/>
      <c r="Z65" s="244"/>
      <c r="AA65" s="244"/>
      <c r="AB65" s="244"/>
      <c r="AC65" s="244"/>
      <c r="AD65" s="244"/>
      <c r="AE65" s="244"/>
      <c r="AF65" s="244"/>
      <c r="AH65" s="243" t="s">
        <v>52</v>
      </c>
      <c r="AI65" s="243"/>
      <c r="AJ65" s="243"/>
      <c r="AK65" s="243"/>
      <c r="AL65" s="243"/>
      <c r="AM65" s="243"/>
      <c r="AN65" s="243"/>
      <c r="AO65" s="243"/>
      <c r="AP65" s="243"/>
      <c r="AQ65" s="243"/>
      <c r="AR65" s="243"/>
      <c r="AS65" s="243"/>
      <c r="AU65" s="243" t="s">
        <v>53</v>
      </c>
      <c r="AV65" s="243"/>
      <c r="AW65" s="243"/>
      <c r="AX65" s="243"/>
      <c r="AY65" s="243"/>
      <c r="AZ65" s="243"/>
      <c r="BA65" s="243"/>
      <c r="BB65" s="243"/>
      <c r="BC65" s="243"/>
      <c r="BD65" s="243"/>
      <c r="BE65" s="243"/>
      <c r="BF65" s="243"/>
    </row>
    <row r="66" spans="1:58" x14ac:dyDescent="0.25">
      <c r="A66" s="245" t="s">
        <v>169</v>
      </c>
      <c r="B66" s="245"/>
      <c r="D66" s="246" t="s">
        <v>170</v>
      </c>
      <c r="E66" s="246"/>
      <c r="F66" s="247"/>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43" t="s">
        <v>168</v>
      </c>
      <c r="I72" s="243"/>
      <c r="J72" s="243"/>
      <c r="K72" s="243"/>
      <c r="L72" s="243"/>
      <c r="M72" s="243"/>
      <c r="N72" s="243"/>
      <c r="O72" s="243"/>
      <c r="P72" s="243"/>
      <c r="Q72" s="243"/>
      <c r="R72" s="243"/>
      <c r="S72" s="243"/>
      <c r="U72" s="244" t="s">
        <v>51</v>
      </c>
      <c r="V72" s="244"/>
      <c r="W72" s="244"/>
      <c r="X72" s="244"/>
      <c r="Y72" s="244"/>
      <c r="Z72" s="244"/>
      <c r="AA72" s="244"/>
      <c r="AB72" s="244"/>
      <c r="AC72" s="244"/>
      <c r="AD72" s="244"/>
      <c r="AE72" s="244"/>
      <c r="AF72" s="244"/>
      <c r="AH72" s="243" t="s">
        <v>52</v>
      </c>
      <c r="AI72" s="243"/>
      <c r="AJ72" s="243"/>
      <c r="AK72" s="243"/>
      <c r="AL72" s="243"/>
      <c r="AM72" s="243"/>
      <c r="AN72" s="243"/>
      <c r="AO72" s="243"/>
      <c r="AP72" s="243"/>
      <c r="AQ72" s="243"/>
      <c r="AR72" s="243"/>
      <c r="AS72" s="243"/>
      <c r="AU72" s="243" t="s">
        <v>53</v>
      </c>
      <c r="AV72" s="243"/>
      <c r="AW72" s="243"/>
      <c r="AX72" s="243"/>
      <c r="AY72" s="243"/>
      <c r="AZ72" s="243"/>
      <c r="BA72" s="243"/>
      <c r="BB72" s="243"/>
      <c r="BC72" s="243"/>
      <c r="BD72" s="243"/>
      <c r="BE72" s="243"/>
      <c r="BF72" s="243"/>
    </row>
    <row r="73" spans="1:58" x14ac:dyDescent="0.25">
      <c r="A73" s="248" t="s">
        <v>182</v>
      </c>
      <c r="B73" s="248"/>
      <c r="D73" s="248" t="s">
        <v>170</v>
      </c>
      <c r="E73" s="248"/>
      <c r="F73" s="249"/>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43" t="s">
        <v>195</v>
      </c>
      <c r="I80" s="243"/>
      <c r="J80" s="243"/>
      <c r="K80" s="243"/>
      <c r="L80" s="243"/>
      <c r="M80" s="243"/>
      <c r="N80" s="243"/>
      <c r="O80" s="243"/>
      <c r="P80" s="243"/>
      <c r="Q80" s="243"/>
      <c r="R80" s="243"/>
      <c r="S80" s="243"/>
      <c r="U80" s="244" t="s">
        <v>51</v>
      </c>
      <c r="V80" s="244"/>
      <c r="W80" s="244"/>
      <c r="X80" s="244"/>
      <c r="Y80" s="244"/>
      <c r="Z80" s="244"/>
      <c r="AA80" s="244"/>
      <c r="AB80" s="244"/>
      <c r="AC80" s="244"/>
      <c r="AD80" s="244"/>
      <c r="AE80" s="244"/>
      <c r="AF80" s="244"/>
      <c r="AH80" s="243" t="s">
        <v>52</v>
      </c>
      <c r="AI80" s="243"/>
      <c r="AJ80" s="243"/>
      <c r="AK80" s="243"/>
      <c r="AL80" s="243"/>
      <c r="AM80" s="243"/>
      <c r="AN80" s="243"/>
      <c r="AO80" s="243"/>
      <c r="AP80" s="243"/>
      <c r="AQ80" s="243"/>
      <c r="AR80" s="243"/>
      <c r="AS80" s="243"/>
      <c r="AU80" s="243" t="s">
        <v>53</v>
      </c>
      <c r="AV80" s="243"/>
      <c r="AW80" s="243"/>
      <c r="AX80" s="243"/>
      <c r="AY80" s="243"/>
      <c r="AZ80" s="243"/>
      <c r="BA80" s="243"/>
      <c r="BB80" s="243"/>
      <c r="BC80" s="243"/>
      <c r="BD80" s="243"/>
      <c r="BE80" s="243"/>
      <c r="BF80" s="243"/>
    </row>
    <row r="81" spans="1:58" x14ac:dyDescent="0.25">
      <c r="A81" s="241" t="s">
        <v>196</v>
      </c>
      <c r="B81" s="241"/>
      <c r="D81" s="241" t="s">
        <v>197</v>
      </c>
      <c r="E81" s="241"/>
      <c r="F81" s="242"/>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43" t="s">
        <v>195</v>
      </c>
      <c r="I90" s="243"/>
      <c r="J90" s="243"/>
      <c r="K90" s="243"/>
      <c r="L90" s="243"/>
      <c r="M90" s="243"/>
      <c r="N90" s="243"/>
      <c r="O90" s="243"/>
      <c r="P90" s="243"/>
      <c r="Q90" s="243"/>
      <c r="R90" s="243"/>
      <c r="S90" s="243"/>
      <c r="U90" s="244" t="s">
        <v>51</v>
      </c>
      <c r="V90" s="244"/>
      <c r="W90" s="244"/>
      <c r="X90" s="244"/>
      <c r="Y90" s="244"/>
      <c r="Z90" s="244"/>
      <c r="AA90" s="244"/>
      <c r="AB90" s="244"/>
      <c r="AC90" s="244"/>
      <c r="AD90" s="244"/>
      <c r="AE90" s="244"/>
      <c r="AF90" s="244"/>
      <c r="AH90" s="243" t="s">
        <v>52</v>
      </c>
      <c r="AI90" s="243"/>
      <c r="AJ90" s="243"/>
      <c r="AK90" s="243"/>
      <c r="AL90" s="243"/>
      <c r="AM90" s="243"/>
      <c r="AN90" s="243"/>
      <c r="AO90" s="243"/>
      <c r="AP90" s="243"/>
      <c r="AQ90" s="243"/>
      <c r="AR90" s="243"/>
      <c r="AS90" s="243"/>
      <c r="AU90" s="243" t="s">
        <v>53</v>
      </c>
      <c r="AV90" s="243"/>
      <c r="AW90" s="243"/>
      <c r="AX90" s="243"/>
      <c r="AY90" s="243"/>
      <c r="AZ90" s="243"/>
      <c r="BA90" s="243"/>
      <c r="BB90" s="243"/>
      <c r="BC90" s="243"/>
      <c r="BD90" s="243"/>
      <c r="BE90" s="243"/>
      <c r="BF90" s="243"/>
    </row>
    <row r="91" spans="1:58" x14ac:dyDescent="0.25">
      <c r="A91" s="241" t="s">
        <v>216</v>
      </c>
      <c r="B91" s="241"/>
      <c r="D91" s="241" t="s">
        <v>197</v>
      </c>
      <c r="E91" s="241"/>
      <c r="F91" s="242"/>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43" t="s">
        <v>224</v>
      </c>
      <c r="I95" s="243"/>
      <c r="J95" s="243"/>
      <c r="K95" s="243"/>
      <c r="L95" s="243"/>
      <c r="M95" s="243"/>
      <c r="N95" s="243"/>
      <c r="O95" s="243"/>
      <c r="P95" s="243"/>
      <c r="Q95" s="243"/>
      <c r="R95" s="243"/>
      <c r="S95" s="243"/>
      <c r="U95" s="244" t="s">
        <v>51</v>
      </c>
      <c r="V95" s="244"/>
      <c r="W95" s="244"/>
      <c r="X95" s="244"/>
      <c r="Y95" s="244"/>
      <c r="Z95" s="244"/>
      <c r="AA95" s="244"/>
      <c r="AB95" s="244"/>
      <c r="AC95" s="244"/>
      <c r="AD95" s="244"/>
      <c r="AE95" s="244"/>
      <c r="AF95" s="244"/>
      <c r="AH95" s="243" t="s">
        <v>52</v>
      </c>
      <c r="AI95" s="243"/>
      <c r="AJ95" s="243"/>
      <c r="AK95" s="243"/>
      <c r="AL95" s="243"/>
      <c r="AM95" s="243"/>
      <c r="AN95" s="243"/>
      <c r="AO95" s="243"/>
      <c r="AP95" s="243"/>
      <c r="AQ95" s="243"/>
      <c r="AR95" s="243"/>
      <c r="AS95" s="243"/>
      <c r="AU95" s="243" t="s">
        <v>53</v>
      </c>
      <c r="AV95" s="243"/>
      <c r="AW95" s="243"/>
      <c r="AX95" s="243"/>
      <c r="AY95" s="243"/>
      <c r="AZ95" s="243"/>
      <c r="BA95" s="243"/>
      <c r="BB95" s="243"/>
      <c r="BC95" s="243"/>
      <c r="BD95" s="243"/>
      <c r="BE95" s="243"/>
      <c r="BF95" s="243"/>
    </row>
    <row r="96" spans="1:58" x14ac:dyDescent="0.25">
      <c r="A96" s="241" t="s">
        <v>225</v>
      </c>
      <c r="B96" s="241"/>
      <c r="D96" s="241" t="s">
        <v>197</v>
      </c>
      <c r="E96" s="241"/>
      <c r="F96" s="242"/>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2016-06-12T04:50:08Z</dcterms:modified>
</cp:coreProperties>
</file>