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D14" i="1" l="1"/>
  <c r="KC14" i="1"/>
  <c r="KB14" i="1"/>
  <c r="KA14" i="1"/>
  <c r="JY14" i="1"/>
  <c r="JX14" i="1"/>
  <c r="JT14" i="1"/>
  <c r="KK123" i="1"/>
  <c r="KL123" i="1" s="1"/>
  <c r="KQ123" i="1" s="1"/>
  <c r="KI123" i="1"/>
  <c r="KJ123" i="1" s="1"/>
  <c r="KH123" i="1"/>
  <c r="KC123" i="1"/>
  <c r="KA123" i="1"/>
  <c r="KN123" i="1" s="1"/>
  <c r="KR123" i="1" s="1"/>
  <c r="JT123" i="1"/>
  <c r="KI122" i="1"/>
  <c r="KH122" i="1"/>
  <c r="KC122" i="1"/>
  <c r="KA122" i="1"/>
  <c r="JT122" i="1"/>
  <c r="KL121" i="1"/>
  <c r="KN121" i="1" s="1"/>
  <c r="KR121" i="1" s="1"/>
  <c r="KK121" i="1"/>
  <c r="KI121" i="1"/>
  <c r="KJ121" i="1" s="1"/>
  <c r="KH121" i="1"/>
  <c r="KC121" i="1"/>
  <c r="KA121" i="1"/>
  <c r="JT121" i="1"/>
  <c r="KI120" i="1"/>
  <c r="KK120" i="1" s="1"/>
  <c r="KL120" i="1" s="1"/>
  <c r="KH120" i="1"/>
  <c r="KC120" i="1"/>
  <c r="KQ120" i="1" s="1"/>
  <c r="KA120" i="1"/>
  <c r="JT120" i="1"/>
  <c r="KK119" i="1"/>
  <c r="KL119" i="1" s="1"/>
  <c r="KJ119" i="1"/>
  <c r="KI119" i="1"/>
  <c r="KH119" i="1"/>
  <c r="KC119" i="1"/>
  <c r="KQ119" i="1" s="1"/>
  <c r="KA119" i="1"/>
  <c r="KN119" i="1" s="1"/>
  <c r="KR119" i="1" s="1"/>
  <c r="JT119" i="1"/>
  <c r="KJ118" i="1"/>
  <c r="KI118" i="1"/>
  <c r="KK118" i="1" s="1"/>
  <c r="KL118" i="1" s="1"/>
  <c r="KQ118" i="1" s="1"/>
  <c r="KH118" i="1"/>
  <c r="KC118" i="1"/>
  <c r="KA118" i="1"/>
  <c r="JT118" i="1"/>
  <c r="KI117" i="1"/>
  <c r="KK117" i="1" s="1"/>
  <c r="KL117" i="1" s="1"/>
  <c r="KN117" i="1" s="1"/>
  <c r="KR117" i="1" s="1"/>
  <c r="KH117" i="1"/>
  <c r="KC117" i="1"/>
  <c r="KA117" i="1"/>
  <c r="JT117" i="1"/>
  <c r="KK116" i="1"/>
  <c r="KL116" i="1" s="1"/>
  <c r="KJ116" i="1"/>
  <c r="KI116" i="1"/>
  <c r="KH116" i="1"/>
  <c r="KC116" i="1"/>
  <c r="KA116" i="1"/>
  <c r="JT116" i="1"/>
  <c r="KK115" i="1"/>
  <c r="KL115" i="1" s="1"/>
  <c r="KQ115" i="1" s="1"/>
  <c r="KJ115" i="1"/>
  <c r="KI115" i="1"/>
  <c r="KH115" i="1"/>
  <c r="KC115" i="1"/>
  <c r="KA115" i="1"/>
  <c r="JT115" i="1"/>
  <c r="KI114" i="1"/>
  <c r="KH114" i="1"/>
  <c r="KC114" i="1"/>
  <c r="KA114" i="1"/>
  <c r="JT114" i="1"/>
  <c r="KL113" i="1"/>
  <c r="KN113" i="1" s="1"/>
  <c r="KR113" i="1" s="1"/>
  <c r="KK113" i="1"/>
  <c r="KI113" i="1"/>
  <c r="KJ113" i="1" s="1"/>
  <c r="KH113" i="1"/>
  <c r="KC113" i="1"/>
  <c r="KQ113" i="1" s="1"/>
  <c r="KA113" i="1"/>
  <c r="JT113" i="1"/>
  <c r="KL112" i="1"/>
  <c r="KK112" i="1"/>
  <c r="KJ112" i="1"/>
  <c r="KI112" i="1"/>
  <c r="KH112" i="1"/>
  <c r="KC112" i="1"/>
  <c r="KQ112" i="1" s="1"/>
  <c r="KA112" i="1"/>
  <c r="KN112" i="1" s="1"/>
  <c r="KR112" i="1" s="1"/>
  <c r="JT112" i="1"/>
  <c r="KK111" i="1"/>
  <c r="KL111" i="1" s="1"/>
  <c r="KJ111" i="1"/>
  <c r="KI111" i="1"/>
  <c r="KH111" i="1"/>
  <c r="KC111" i="1"/>
  <c r="KQ111" i="1" s="1"/>
  <c r="KA111" i="1"/>
  <c r="KN111" i="1" s="1"/>
  <c r="KR111" i="1" s="1"/>
  <c r="JT111" i="1"/>
  <c r="KJ110" i="1"/>
  <c r="KI110" i="1"/>
  <c r="KK110" i="1" s="1"/>
  <c r="KL110" i="1" s="1"/>
  <c r="KQ110" i="1" s="1"/>
  <c r="KH110" i="1"/>
  <c r="KC110" i="1"/>
  <c r="KA110" i="1"/>
  <c r="JT110" i="1"/>
  <c r="KI109" i="1"/>
  <c r="KK109" i="1" s="1"/>
  <c r="KL109" i="1" s="1"/>
  <c r="KN109" i="1" s="1"/>
  <c r="KR109" i="1" s="1"/>
  <c r="KH109" i="1"/>
  <c r="KC109" i="1"/>
  <c r="KA109" i="1"/>
  <c r="JT109" i="1"/>
  <c r="KK108" i="1"/>
  <c r="KL108" i="1" s="1"/>
  <c r="KJ108" i="1"/>
  <c r="KI108" i="1"/>
  <c r="KH108" i="1"/>
  <c r="KC108" i="1"/>
  <c r="KQ108" i="1" s="1"/>
  <c r="KA108" i="1"/>
  <c r="KN108" i="1" s="1"/>
  <c r="KR108" i="1" s="1"/>
  <c r="JT108" i="1"/>
  <c r="KQ107" i="1"/>
  <c r="KK107" i="1"/>
  <c r="KL107" i="1" s="1"/>
  <c r="KJ107" i="1"/>
  <c r="KI107" i="1"/>
  <c r="KH107" i="1"/>
  <c r="KC107" i="1"/>
  <c r="KA107" i="1"/>
  <c r="KN107" i="1" s="1"/>
  <c r="KR107" i="1" s="1"/>
  <c r="JT107" i="1"/>
  <c r="KI106" i="1"/>
  <c r="KH106" i="1"/>
  <c r="KC106" i="1"/>
  <c r="KA106" i="1"/>
  <c r="JT106" i="1"/>
  <c r="KI105" i="1"/>
  <c r="KK105" i="1" s="1"/>
  <c r="KL105" i="1" s="1"/>
  <c r="KN105" i="1" s="1"/>
  <c r="KR105" i="1" s="1"/>
  <c r="KH105" i="1"/>
  <c r="KC105" i="1"/>
  <c r="KA105" i="1"/>
  <c r="JT105" i="1"/>
  <c r="KR104" i="1"/>
  <c r="KL104" i="1"/>
  <c r="KK104" i="1"/>
  <c r="KJ104" i="1"/>
  <c r="KI104" i="1"/>
  <c r="KH104" i="1"/>
  <c r="KC104" i="1"/>
  <c r="KQ104" i="1" s="1"/>
  <c r="KA104" i="1"/>
  <c r="KN104" i="1" s="1"/>
  <c r="JT104" i="1"/>
  <c r="KK103" i="1"/>
  <c r="KL103" i="1" s="1"/>
  <c r="KJ103" i="1"/>
  <c r="KI103" i="1"/>
  <c r="KH103" i="1"/>
  <c r="KC103" i="1"/>
  <c r="KA103" i="1"/>
  <c r="JT103" i="1"/>
  <c r="KN102" i="1"/>
  <c r="KR102" i="1" s="1"/>
  <c r="KJ102" i="1"/>
  <c r="KI102" i="1"/>
  <c r="KK102" i="1" s="1"/>
  <c r="KL102" i="1" s="1"/>
  <c r="KQ102" i="1" s="1"/>
  <c r="KH102" i="1"/>
  <c r="KC102" i="1"/>
  <c r="KA102" i="1"/>
  <c r="JT102" i="1"/>
  <c r="KI101" i="1"/>
  <c r="KK101" i="1" s="1"/>
  <c r="KL101" i="1" s="1"/>
  <c r="KN101" i="1" s="1"/>
  <c r="KR101" i="1" s="1"/>
  <c r="KH101" i="1"/>
  <c r="KC101" i="1"/>
  <c r="KQ101" i="1" s="1"/>
  <c r="KA101" i="1"/>
  <c r="JT101" i="1"/>
  <c r="KK100" i="1"/>
  <c r="KL100" i="1" s="1"/>
  <c r="KJ100" i="1"/>
  <c r="KI100" i="1"/>
  <c r="KH100" i="1"/>
  <c r="KC100" i="1"/>
  <c r="KQ100" i="1" s="1"/>
  <c r="KA100" i="1"/>
  <c r="KN100" i="1" s="1"/>
  <c r="KR100" i="1" s="1"/>
  <c r="JT100" i="1"/>
  <c r="KQ99" i="1"/>
  <c r="KK99" i="1"/>
  <c r="KL99" i="1" s="1"/>
  <c r="KJ99" i="1"/>
  <c r="KI99" i="1"/>
  <c r="KH99" i="1"/>
  <c r="KC99" i="1"/>
  <c r="KA99" i="1"/>
  <c r="JT99" i="1"/>
  <c r="KI98" i="1"/>
  <c r="KH98" i="1"/>
  <c r="KC98" i="1"/>
  <c r="KA98" i="1"/>
  <c r="JT98" i="1"/>
  <c r="KI97" i="1"/>
  <c r="KK97" i="1" s="1"/>
  <c r="KL97" i="1" s="1"/>
  <c r="KN97" i="1" s="1"/>
  <c r="KR97" i="1" s="1"/>
  <c r="KH97" i="1"/>
  <c r="KC97" i="1"/>
  <c r="KA97" i="1"/>
  <c r="JT97" i="1"/>
  <c r="KL96" i="1"/>
  <c r="KK96" i="1"/>
  <c r="KJ96" i="1"/>
  <c r="KI96" i="1"/>
  <c r="KH96" i="1"/>
  <c r="KC96" i="1"/>
  <c r="KA96" i="1"/>
  <c r="KN96" i="1" s="1"/>
  <c r="KR96" i="1" s="1"/>
  <c r="JT96" i="1"/>
  <c r="JZ95" i="1"/>
  <c r="JX95" i="1"/>
  <c r="JV95" i="1"/>
  <c r="JU95" i="1"/>
  <c r="KR94" i="1"/>
  <c r="KQ94" i="1"/>
  <c r="KN94" i="1"/>
  <c r="KL94" i="1"/>
  <c r="KK94" i="1"/>
  <c r="KJ94" i="1"/>
  <c r="KI94" i="1"/>
  <c r="KH94" i="1"/>
  <c r="KG94" i="1"/>
  <c r="KF94" i="1"/>
  <c r="KE94" i="1"/>
  <c r="KC94" i="1"/>
  <c r="KA94" i="1"/>
  <c r="JZ94" i="1"/>
  <c r="JX94" i="1"/>
  <c r="JV94" i="1"/>
  <c r="JU94" i="1"/>
  <c r="JT94" i="1"/>
  <c r="KH92" i="1"/>
  <c r="KD92" i="1"/>
  <c r="KB92" i="1"/>
  <c r="KA92" i="1"/>
  <c r="JY92" i="1"/>
  <c r="JT92" i="1"/>
  <c r="KH91" i="1"/>
  <c r="KD91" i="1"/>
  <c r="KB91" i="1"/>
  <c r="KA91" i="1"/>
  <c r="JY91" i="1"/>
  <c r="JT91" i="1"/>
  <c r="KH90" i="1"/>
  <c r="KB90" i="1"/>
  <c r="KA90" i="1"/>
  <c r="JY90" i="1"/>
  <c r="KD90" i="1" s="1"/>
  <c r="JT90" i="1"/>
  <c r="KI89" i="1"/>
  <c r="KK89" i="1" s="1"/>
  <c r="KH89" i="1"/>
  <c r="KB89" i="1"/>
  <c r="KA89" i="1"/>
  <c r="JY89" i="1"/>
  <c r="KD89" i="1" s="1"/>
  <c r="JT89" i="1"/>
  <c r="KH88" i="1"/>
  <c r="KB88" i="1"/>
  <c r="KA88" i="1"/>
  <c r="JY88" i="1"/>
  <c r="KD88" i="1" s="1"/>
  <c r="JT88" i="1"/>
  <c r="KH87" i="1"/>
  <c r="KB87" i="1"/>
  <c r="KA87" i="1"/>
  <c r="JY87" i="1"/>
  <c r="KD87" i="1" s="1"/>
  <c r="JT87" i="1"/>
  <c r="KH86" i="1"/>
  <c r="KD86" i="1"/>
  <c r="KB86" i="1"/>
  <c r="KA86" i="1"/>
  <c r="JY86" i="1"/>
  <c r="JT86" i="1"/>
  <c r="KH85" i="1"/>
  <c r="KD85" i="1"/>
  <c r="KB85" i="1"/>
  <c r="KA85" i="1"/>
  <c r="JY85" i="1"/>
  <c r="JT85" i="1"/>
  <c r="KH84" i="1"/>
  <c r="KD84" i="1"/>
  <c r="KB84" i="1"/>
  <c r="KA84" i="1"/>
  <c r="JY84" i="1"/>
  <c r="JT84" i="1"/>
  <c r="KH83" i="1"/>
  <c r="KD83" i="1"/>
  <c r="KB83" i="1"/>
  <c r="KA83" i="1"/>
  <c r="JY83" i="1"/>
  <c r="JT83" i="1"/>
  <c r="KH82" i="1"/>
  <c r="KB82" i="1"/>
  <c r="KA82" i="1"/>
  <c r="JY82" i="1"/>
  <c r="KD82" i="1" s="1"/>
  <c r="JT82" i="1"/>
  <c r="KH81" i="1"/>
  <c r="KB81" i="1"/>
  <c r="KA81" i="1"/>
  <c r="JY81" i="1"/>
  <c r="KD81" i="1" s="1"/>
  <c r="JT81" i="1"/>
  <c r="KH80" i="1"/>
  <c r="KB80" i="1"/>
  <c r="KA80" i="1"/>
  <c r="JY80" i="1"/>
  <c r="KD80" i="1" s="1"/>
  <c r="JT80" i="1"/>
  <c r="KH79" i="1"/>
  <c r="KB79" i="1"/>
  <c r="KA79" i="1"/>
  <c r="JY79" i="1"/>
  <c r="KD79" i="1" s="1"/>
  <c r="JT79" i="1"/>
  <c r="KH78" i="1"/>
  <c r="KD78" i="1"/>
  <c r="KB78" i="1"/>
  <c r="KA78" i="1"/>
  <c r="JY78" i="1"/>
  <c r="JT78" i="1"/>
  <c r="KH77" i="1"/>
  <c r="KD77" i="1"/>
  <c r="KB77" i="1"/>
  <c r="KA77" i="1"/>
  <c r="JY77" i="1"/>
  <c r="JT77" i="1"/>
  <c r="KH76" i="1"/>
  <c r="KD76" i="1"/>
  <c r="KB76" i="1"/>
  <c r="KA76" i="1"/>
  <c r="JY76" i="1"/>
  <c r="JT76" i="1"/>
  <c r="KH75" i="1"/>
  <c r="KD75" i="1"/>
  <c r="KB75" i="1"/>
  <c r="KA75" i="1"/>
  <c r="JY75" i="1"/>
  <c r="JT75" i="1"/>
  <c r="KH74" i="1"/>
  <c r="KB74" i="1"/>
  <c r="KA74" i="1"/>
  <c r="JY74" i="1"/>
  <c r="KD74" i="1" s="1"/>
  <c r="JT74" i="1"/>
  <c r="KH73" i="1"/>
  <c r="KB73" i="1"/>
  <c r="KA73" i="1"/>
  <c r="JY73" i="1"/>
  <c r="KD73" i="1" s="1"/>
  <c r="JT73" i="1"/>
  <c r="KH72" i="1"/>
  <c r="KB72" i="1"/>
  <c r="KA72" i="1"/>
  <c r="JY72" i="1"/>
  <c r="KD72" i="1" s="1"/>
  <c r="JT72" i="1"/>
  <c r="KH71" i="1"/>
  <c r="KB71" i="1"/>
  <c r="KA71" i="1"/>
  <c r="JY71" i="1"/>
  <c r="KD71" i="1" s="1"/>
  <c r="JT71" i="1"/>
  <c r="KH70" i="1"/>
  <c r="KD70" i="1"/>
  <c r="KB70" i="1"/>
  <c r="KA70" i="1"/>
  <c r="JY70" i="1"/>
  <c r="JT70" i="1"/>
  <c r="KH69" i="1"/>
  <c r="KD69" i="1"/>
  <c r="KB69" i="1"/>
  <c r="KA69" i="1"/>
  <c r="JY69" i="1"/>
  <c r="JT69" i="1"/>
  <c r="KH68" i="1"/>
  <c r="KD68" i="1"/>
  <c r="KB68" i="1"/>
  <c r="KA68" i="1"/>
  <c r="JY68" i="1"/>
  <c r="JT68" i="1"/>
  <c r="KH67" i="1"/>
  <c r="KD67" i="1"/>
  <c r="KB67" i="1"/>
  <c r="KA67" i="1"/>
  <c r="JY67" i="1"/>
  <c r="JT67" i="1"/>
  <c r="KH66" i="1"/>
  <c r="KB66" i="1"/>
  <c r="KA66" i="1"/>
  <c r="JY66" i="1"/>
  <c r="KD66" i="1" s="1"/>
  <c r="JT66" i="1"/>
  <c r="KH65" i="1"/>
  <c r="KB65" i="1"/>
  <c r="KA65" i="1"/>
  <c r="JY65" i="1"/>
  <c r="KD65" i="1" s="1"/>
  <c r="JT65" i="1"/>
  <c r="KH64" i="1"/>
  <c r="KB64" i="1"/>
  <c r="KA64" i="1"/>
  <c r="JY64" i="1"/>
  <c r="KD64" i="1" s="1"/>
  <c r="JT64" i="1"/>
  <c r="KH63" i="1"/>
  <c r="KB63" i="1"/>
  <c r="KA63" i="1"/>
  <c r="JY63" i="1"/>
  <c r="KD63" i="1" s="1"/>
  <c r="JT63" i="1"/>
  <c r="KH62" i="1"/>
  <c r="KD62" i="1"/>
  <c r="KB62" i="1"/>
  <c r="KA62" i="1"/>
  <c r="JY62" i="1"/>
  <c r="JT62" i="1"/>
  <c r="KH61" i="1"/>
  <c r="KB61" i="1"/>
  <c r="KA61" i="1"/>
  <c r="JY61" i="1"/>
  <c r="KD61" i="1" s="1"/>
  <c r="JT61" i="1"/>
  <c r="KH60" i="1"/>
  <c r="KD60" i="1"/>
  <c r="KB60" i="1"/>
  <c r="KA60" i="1"/>
  <c r="JY60" i="1"/>
  <c r="JT60" i="1"/>
  <c r="KH59" i="1"/>
  <c r="KD59" i="1"/>
  <c r="KB59" i="1"/>
  <c r="KA59" i="1"/>
  <c r="JY59" i="1"/>
  <c r="JT59" i="1"/>
  <c r="KH58" i="1"/>
  <c r="KB58" i="1"/>
  <c r="KA58" i="1"/>
  <c r="JY58" i="1"/>
  <c r="KD58" i="1" s="1"/>
  <c r="JT58" i="1"/>
  <c r="KH57" i="1"/>
  <c r="KB57" i="1"/>
  <c r="KA57" i="1"/>
  <c r="JY57" i="1"/>
  <c r="KD57" i="1" s="1"/>
  <c r="JT57" i="1"/>
  <c r="KH56" i="1"/>
  <c r="KB56" i="1"/>
  <c r="KA56" i="1"/>
  <c r="JY56" i="1"/>
  <c r="KD56" i="1" s="1"/>
  <c r="JT56" i="1"/>
  <c r="KH55" i="1"/>
  <c r="KB55" i="1"/>
  <c r="KA55" i="1"/>
  <c r="JY55" i="1"/>
  <c r="KD55" i="1" s="1"/>
  <c r="JT55" i="1"/>
  <c r="KH54" i="1"/>
  <c r="KB54" i="1"/>
  <c r="KA54" i="1"/>
  <c r="JY54" i="1"/>
  <c r="KD54" i="1" s="1"/>
  <c r="JT54" i="1"/>
  <c r="KH53" i="1"/>
  <c r="KD53" i="1"/>
  <c r="KB53" i="1"/>
  <c r="KA53" i="1"/>
  <c r="JY53" i="1"/>
  <c r="JT53" i="1"/>
  <c r="KH52" i="1"/>
  <c r="KD52" i="1"/>
  <c r="KB52" i="1"/>
  <c r="KA52" i="1"/>
  <c r="JY52" i="1"/>
  <c r="JT52" i="1"/>
  <c r="KH51" i="1"/>
  <c r="KD51" i="1"/>
  <c r="KB51" i="1"/>
  <c r="KA51" i="1"/>
  <c r="JY51" i="1"/>
  <c r="JT51" i="1"/>
  <c r="KH50" i="1"/>
  <c r="KD50" i="1"/>
  <c r="KB50" i="1"/>
  <c r="KA50" i="1"/>
  <c r="JY50" i="1"/>
  <c r="JT50" i="1"/>
  <c r="KH49" i="1"/>
  <c r="KB49" i="1"/>
  <c r="KA49" i="1"/>
  <c r="JY49" i="1"/>
  <c r="KD49" i="1" s="1"/>
  <c r="JT49" i="1"/>
  <c r="KH48" i="1"/>
  <c r="KB48" i="1"/>
  <c r="KA48" i="1"/>
  <c r="JY48" i="1"/>
  <c r="KD48" i="1" s="1"/>
  <c r="JT48" i="1"/>
  <c r="KH47" i="1"/>
  <c r="KB47" i="1"/>
  <c r="KA47" i="1"/>
  <c r="JY47" i="1"/>
  <c r="KD47" i="1" s="1"/>
  <c r="JT47" i="1"/>
  <c r="KH46" i="1"/>
  <c r="KD46" i="1"/>
  <c r="KB46" i="1"/>
  <c r="KA46" i="1"/>
  <c r="JY46" i="1"/>
  <c r="JT46" i="1"/>
  <c r="KH45" i="1"/>
  <c r="KB45" i="1"/>
  <c r="KA45" i="1"/>
  <c r="JY45" i="1"/>
  <c r="KD45" i="1" s="1"/>
  <c r="JT45" i="1"/>
  <c r="KH44" i="1"/>
  <c r="KB44" i="1"/>
  <c r="KA44" i="1"/>
  <c r="JY44" i="1"/>
  <c r="KD44" i="1" s="1"/>
  <c r="JX44" i="1"/>
  <c r="KC44" i="1" s="1"/>
  <c r="JT44" i="1"/>
  <c r="KH43" i="1"/>
  <c r="KB43" i="1"/>
  <c r="KA43" i="1"/>
  <c r="JY43" i="1"/>
  <c r="KD43" i="1" s="1"/>
  <c r="JT43" i="1"/>
  <c r="KH42" i="1"/>
  <c r="KB42" i="1"/>
  <c r="KA42" i="1"/>
  <c r="JY42" i="1"/>
  <c r="KD42" i="1" s="1"/>
  <c r="JT42" i="1"/>
  <c r="KH41" i="1"/>
  <c r="KD41" i="1"/>
  <c r="KB41" i="1"/>
  <c r="KA41" i="1"/>
  <c r="JY41" i="1"/>
  <c r="JT41" i="1"/>
  <c r="KH40" i="1"/>
  <c r="KB40" i="1"/>
  <c r="KA40" i="1"/>
  <c r="JY40" i="1"/>
  <c r="KD40" i="1" s="1"/>
  <c r="JT40" i="1"/>
  <c r="KI39" i="1"/>
  <c r="KK39" i="1" s="1"/>
  <c r="KH39" i="1"/>
  <c r="KD39" i="1"/>
  <c r="KB39" i="1"/>
  <c r="KA39" i="1"/>
  <c r="JY39" i="1"/>
  <c r="JT39" i="1"/>
  <c r="KH38" i="1"/>
  <c r="KD38" i="1"/>
  <c r="KB38" i="1"/>
  <c r="KA38" i="1"/>
  <c r="JY38" i="1"/>
  <c r="JT38" i="1"/>
  <c r="KH37" i="1"/>
  <c r="KB37" i="1"/>
  <c r="KA37" i="1"/>
  <c r="JY37" i="1"/>
  <c r="KD37" i="1" s="1"/>
  <c r="JT37" i="1"/>
  <c r="KI36" i="1"/>
  <c r="KH36" i="1"/>
  <c r="KD36" i="1"/>
  <c r="KB36" i="1"/>
  <c r="KA36" i="1"/>
  <c r="JY36" i="1"/>
  <c r="JT36" i="1"/>
  <c r="KH35" i="1"/>
  <c r="KB35" i="1"/>
  <c r="KA35" i="1"/>
  <c r="JY35" i="1"/>
  <c r="KD35" i="1" s="1"/>
  <c r="JX35" i="1"/>
  <c r="KC35" i="1" s="1"/>
  <c r="JT35" i="1"/>
  <c r="KH34" i="1"/>
  <c r="KB34" i="1"/>
  <c r="KA34" i="1"/>
  <c r="JY34" i="1"/>
  <c r="KD34" i="1" s="1"/>
  <c r="JT34" i="1"/>
  <c r="KH33" i="1"/>
  <c r="KD33" i="1"/>
  <c r="KB33" i="1"/>
  <c r="KA33" i="1"/>
  <c r="JY33" i="1"/>
  <c r="JX33" i="1"/>
  <c r="KC33" i="1" s="1"/>
  <c r="JT33" i="1"/>
  <c r="KH32" i="1"/>
  <c r="KB32" i="1"/>
  <c r="KA32" i="1"/>
  <c r="JY32" i="1"/>
  <c r="KD32" i="1" s="1"/>
  <c r="JT32" i="1"/>
  <c r="KH31" i="1"/>
  <c r="KD31" i="1"/>
  <c r="KB31" i="1"/>
  <c r="KA31" i="1"/>
  <c r="JY31" i="1"/>
  <c r="JT31" i="1"/>
  <c r="KI30" i="1"/>
  <c r="KH30" i="1"/>
  <c r="KD30" i="1"/>
  <c r="KB30" i="1"/>
  <c r="KA30" i="1"/>
  <c r="JY30" i="1"/>
  <c r="JT30" i="1"/>
  <c r="KI29" i="1"/>
  <c r="KH29" i="1"/>
  <c r="KB29" i="1"/>
  <c r="KA29" i="1"/>
  <c r="JY29" i="1"/>
  <c r="KD29" i="1" s="1"/>
  <c r="JT29" i="1"/>
  <c r="KH28" i="1"/>
  <c r="KD28" i="1"/>
  <c r="KB28" i="1"/>
  <c r="KA28" i="1"/>
  <c r="JY28" i="1"/>
  <c r="JT28" i="1"/>
  <c r="KH27" i="1"/>
  <c r="KB27" i="1"/>
  <c r="KA27" i="1"/>
  <c r="JY27" i="1"/>
  <c r="KD27" i="1" s="1"/>
  <c r="JT27" i="1"/>
  <c r="KH26" i="1"/>
  <c r="KB26" i="1"/>
  <c r="KA26" i="1"/>
  <c r="JY26" i="1"/>
  <c r="KD26" i="1" s="1"/>
  <c r="JT26" i="1"/>
  <c r="KH25" i="1"/>
  <c r="KD25" i="1"/>
  <c r="KB25" i="1"/>
  <c r="KA25" i="1"/>
  <c r="JY25" i="1"/>
  <c r="JT25" i="1"/>
  <c r="KH24" i="1"/>
  <c r="KB24" i="1"/>
  <c r="KA24" i="1"/>
  <c r="JY24" i="1"/>
  <c r="KD24" i="1" s="1"/>
  <c r="JT24" i="1"/>
  <c r="KH23" i="1"/>
  <c r="KD23" i="1"/>
  <c r="KB23" i="1"/>
  <c r="KA23" i="1"/>
  <c r="JY23" i="1"/>
  <c r="JT23" i="1"/>
  <c r="KI22" i="1"/>
  <c r="KH22" i="1"/>
  <c r="KD22" i="1"/>
  <c r="KB22" i="1"/>
  <c r="KC8" i="1" s="1"/>
  <c r="KD8" i="1" s="1"/>
  <c r="KA22" i="1"/>
  <c r="JY22" i="1"/>
  <c r="JT22" i="1"/>
  <c r="KH21" i="1"/>
  <c r="KB21" i="1"/>
  <c r="KA21" i="1"/>
  <c r="JY21" i="1"/>
  <c r="KD21" i="1" s="1"/>
  <c r="JT21" i="1"/>
  <c r="KH20" i="1"/>
  <c r="KD20" i="1"/>
  <c r="KB20" i="1"/>
  <c r="KA20" i="1"/>
  <c r="JY20" i="1"/>
  <c r="JX20" i="1"/>
  <c r="KC20" i="1" s="1"/>
  <c r="JT20" i="1"/>
  <c r="KH19" i="1"/>
  <c r="KB19" i="1"/>
  <c r="KA19" i="1"/>
  <c r="JY19" i="1"/>
  <c r="KD19" i="1" s="1"/>
  <c r="JX19" i="1"/>
  <c r="KC19" i="1" s="1"/>
  <c r="JT19" i="1"/>
  <c r="KH18" i="1"/>
  <c r="KB18" i="1"/>
  <c r="KA18" i="1"/>
  <c r="JY18" i="1"/>
  <c r="KD18" i="1" s="1"/>
  <c r="JT18" i="1"/>
  <c r="KH17" i="1"/>
  <c r="KB17" i="1"/>
  <c r="KA17" i="1"/>
  <c r="JY17" i="1"/>
  <c r="KD17" i="1" s="1"/>
  <c r="JX17" i="1"/>
  <c r="KC17" i="1" s="1"/>
  <c r="JT17" i="1"/>
  <c r="KH16" i="1"/>
  <c r="KB16" i="1"/>
  <c r="KB13" i="1" s="1"/>
  <c r="KA16" i="1"/>
  <c r="JY16" i="1"/>
  <c r="JT16" i="1"/>
  <c r="KH15" i="1"/>
  <c r="KD15" i="1"/>
  <c r="KB15" i="1"/>
  <c r="KA15" i="1"/>
  <c r="JY15" i="1"/>
  <c r="JT15" i="1"/>
  <c r="KH14" i="1"/>
  <c r="JZ13" i="1"/>
  <c r="JV13" i="1"/>
  <c r="JU13" i="1"/>
  <c r="KK9" i="1"/>
  <c r="KI9" i="1"/>
  <c r="JU9" i="1"/>
  <c r="JX49" i="1" s="1"/>
  <c r="KC49" i="1" s="1"/>
  <c r="KK8" i="1"/>
  <c r="KI8" i="1"/>
  <c r="JU8" i="1"/>
  <c r="JX28" i="1" s="1"/>
  <c r="KC28" i="1" s="1"/>
  <c r="KK7" i="1"/>
  <c r="KI7" i="1"/>
  <c r="JU7" i="1"/>
  <c r="JX43" i="1" s="1"/>
  <c r="KC43" i="1" s="1"/>
  <c r="KM6" i="1"/>
  <c r="KJ6" i="1" s="1"/>
  <c r="KK6" i="1"/>
  <c r="KI6" i="1"/>
  <c r="KC6" i="1"/>
  <c r="KD6" i="1" s="1"/>
  <c r="JU6" i="1"/>
  <c r="JX53" i="1" s="1"/>
  <c r="KC53" i="1" s="1"/>
  <c r="KK5" i="1"/>
  <c r="KI5" i="1"/>
  <c r="JX5" i="1"/>
  <c r="JZ5" i="1" s="1"/>
  <c r="JU5" i="1"/>
  <c r="KM4" i="1"/>
  <c r="KL4" i="1" s="1"/>
  <c r="KK4" i="1"/>
  <c r="KI4" i="1"/>
  <c r="KC4" i="1"/>
  <c r="KD4" i="1" s="1"/>
  <c r="JU4" i="1"/>
  <c r="JX48" i="1" s="1"/>
  <c r="KC48" i="1" s="1"/>
  <c r="KM3" i="1"/>
  <c r="KL3" i="1"/>
  <c r="KK3" i="1"/>
  <c r="KJ3" i="1"/>
  <c r="KI3" i="1"/>
  <c r="KC3" i="1"/>
  <c r="KD3" i="1" s="1"/>
  <c r="JX3" i="1"/>
  <c r="JZ3" i="1" s="1"/>
  <c r="JU3" i="1"/>
  <c r="JX23" i="1" s="1"/>
  <c r="KC23" i="1" s="1"/>
  <c r="KK2" i="1"/>
  <c r="KL2" i="1" s="1"/>
  <c r="KI2" i="1"/>
  <c r="KM2" i="1" s="1"/>
  <c r="JU2" i="1"/>
  <c r="KD1" i="1"/>
  <c r="JZ1" i="1"/>
  <c r="JT13" i="1" l="1"/>
  <c r="KK36" i="1"/>
  <c r="KK29" i="1"/>
  <c r="KN99" i="1"/>
  <c r="KR99" i="1" s="1"/>
  <c r="KA95" i="1"/>
  <c r="KC2" i="1"/>
  <c r="JX27" i="1"/>
  <c r="KC27" i="1" s="1"/>
  <c r="JX7" i="1"/>
  <c r="JZ7" i="1" s="1"/>
  <c r="KC7" i="1"/>
  <c r="KD7" i="1" s="1"/>
  <c r="KC5" i="1"/>
  <c r="KD5" i="1" s="1"/>
  <c r="KM7" i="1"/>
  <c r="KL7" i="1" s="1"/>
  <c r="KJ7" i="1"/>
  <c r="KI10" i="1"/>
  <c r="JX4" i="1"/>
  <c r="JZ4" i="1" s="1"/>
  <c r="JX73" i="1"/>
  <c r="KC73" i="1" s="1"/>
  <c r="JX60" i="1"/>
  <c r="KC60" i="1" s="1"/>
  <c r="JX58" i="1"/>
  <c r="KC58" i="1" s="1"/>
  <c r="JX15" i="1"/>
  <c r="KC15" i="1" s="1"/>
  <c r="JX46" i="1"/>
  <c r="KC46" i="1" s="1"/>
  <c r="JX21" i="1"/>
  <c r="KC21" i="1" s="1"/>
  <c r="JX18" i="1"/>
  <c r="KC18" i="1" s="1"/>
  <c r="JX25" i="1"/>
  <c r="KC25" i="1" s="1"/>
  <c r="JX91" i="1"/>
  <c r="KC91" i="1" s="1"/>
  <c r="JX83" i="1"/>
  <c r="KC83" i="1" s="1"/>
  <c r="JX89" i="1"/>
  <c r="KC89" i="1" s="1"/>
  <c r="JX85" i="1"/>
  <c r="KC85" i="1" s="1"/>
  <c r="JX92" i="1"/>
  <c r="KC92" i="1" s="1"/>
  <c r="JX84" i="1"/>
  <c r="KC84" i="1" s="1"/>
  <c r="JX76" i="1"/>
  <c r="KC76" i="1" s="1"/>
  <c r="JX40" i="1"/>
  <c r="KC40" i="1" s="1"/>
  <c r="JX39" i="1"/>
  <c r="KC39" i="1" s="1"/>
  <c r="JX38" i="1"/>
  <c r="KC38" i="1" s="1"/>
  <c r="JX30" i="1"/>
  <c r="KC30" i="1" s="1"/>
  <c r="JX22" i="1"/>
  <c r="KC22" i="1" s="1"/>
  <c r="JX29" i="1"/>
  <c r="KC29" i="1" s="1"/>
  <c r="JX2" i="1"/>
  <c r="KM5" i="1"/>
  <c r="KJ5" i="1" s="1"/>
  <c r="KL6" i="1"/>
  <c r="JX6" i="1"/>
  <c r="JZ6" i="1" s="1"/>
  <c r="KN114" i="1"/>
  <c r="KR114" i="1" s="1"/>
  <c r="JY13" i="1"/>
  <c r="KD16" i="1"/>
  <c r="KC9" i="1"/>
  <c r="KD9" i="1" s="1"/>
  <c r="JX9" i="1"/>
  <c r="JZ9" i="1" s="1"/>
  <c r="KJ4" i="1"/>
  <c r="KJ2" i="1"/>
  <c r="KL5" i="1"/>
  <c r="JX67" i="1"/>
  <c r="KC67" i="1" s="1"/>
  <c r="JX74" i="1"/>
  <c r="KC74" i="1" s="1"/>
  <c r="JX66" i="1"/>
  <c r="KC66" i="1" s="1"/>
  <c r="JX41" i="1"/>
  <c r="KC41" i="1" s="1"/>
  <c r="KM8" i="1"/>
  <c r="KL8" i="1" s="1"/>
  <c r="JX36" i="1"/>
  <c r="KC36" i="1" s="1"/>
  <c r="JX75" i="1"/>
  <c r="KC75" i="1" s="1"/>
  <c r="JX81" i="1"/>
  <c r="KC81" i="1" s="1"/>
  <c r="JX57" i="1"/>
  <c r="KC57" i="1" s="1"/>
  <c r="JX88" i="1"/>
  <c r="KC88" i="1" s="1"/>
  <c r="JX80" i="1"/>
  <c r="KC80" i="1" s="1"/>
  <c r="JX56" i="1"/>
  <c r="KC56" i="1" s="1"/>
  <c r="JX79" i="1"/>
  <c r="KC79" i="1" s="1"/>
  <c r="JX63" i="1"/>
  <c r="KC63" i="1" s="1"/>
  <c r="JX86" i="1"/>
  <c r="KC86" i="1" s="1"/>
  <c r="JX78" i="1"/>
  <c r="KC78" i="1" s="1"/>
  <c r="JX62" i="1"/>
  <c r="KC62" i="1" s="1"/>
  <c r="JX8" i="1"/>
  <c r="JZ8" i="1" s="1"/>
  <c r="KM9" i="1"/>
  <c r="KL9" i="1" s="1"/>
  <c r="KK10" i="1"/>
  <c r="KA13" i="1"/>
  <c r="JX26" i="1"/>
  <c r="KC26" i="1" s="1"/>
  <c r="JX34" i="1"/>
  <c r="KC34" i="1" s="1"/>
  <c r="JX42" i="1"/>
  <c r="KC42" i="1" s="1"/>
  <c r="KN110" i="1"/>
  <c r="KR110" i="1" s="1"/>
  <c r="KN120" i="1"/>
  <c r="KR120" i="1" s="1"/>
  <c r="KJ122" i="1"/>
  <c r="KK122" i="1"/>
  <c r="KL122" i="1" s="1"/>
  <c r="KQ122" i="1" s="1"/>
  <c r="JX37" i="1"/>
  <c r="KC37" i="1" s="1"/>
  <c r="JX45" i="1"/>
  <c r="KC45" i="1" s="1"/>
  <c r="JX59" i="1"/>
  <c r="KC59" i="1" s="1"/>
  <c r="JX64" i="1"/>
  <c r="KC64" i="1" s="1"/>
  <c r="JX87" i="1"/>
  <c r="KC87" i="1" s="1"/>
  <c r="JX71" i="1"/>
  <c r="KC71" i="1" s="1"/>
  <c r="JX70" i="1"/>
  <c r="KC70" i="1" s="1"/>
  <c r="JX77" i="1"/>
  <c r="KC77" i="1" s="1"/>
  <c r="JX69" i="1"/>
  <c r="KC69" i="1" s="1"/>
  <c r="JX65" i="1"/>
  <c r="KC65" i="1" s="1"/>
  <c r="JX72" i="1"/>
  <c r="KC72" i="1" s="1"/>
  <c r="JX55" i="1"/>
  <c r="KC55" i="1" s="1"/>
  <c r="KK22" i="1"/>
  <c r="KK30" i="1"/>
  <c r="KN103" i="1"/>
  <c r="KR103" i="1" s="1"/>
  <c r="KJ114" i="1"/>
  <c r="KK114" i="1"/>
  <c r="KL114" i="1" s="1"/>
  <c r="KQ114" i="1" s="1"/>
  <c r="JX31" i="1"/>
  <c r="KC31" i="1" s="1"/>
  <c r="JX47" i="1"/>
  <c r="KC47" i="1" s="1"/>
  <c r="JX82" i="1"/>
  <c r="KC82" i="1" s="1"/>
  <c r="JX90" i="1"/>
  <c r="KC90" i="1" s="1"/>
  <c r="KQ103" i="1"/>
  <c r="KQ105" i="1"/>
  <c r="KJ106" i="1"/>
  <c r="KK106" i="1"/>
  <c r="KL106" i="1" s="1"/>
  <c r="KQ106" i="1" s="1"/>
  <c r="KN122" i="1"/>
  <c r="KR122" i="1" s="1"/>
  <c r="KN106" i="1"/>
  <c r="KR106" i="1" s="1"/>
  <c r="JX51" i="1"/>
  <c r="KC51" i="1" s="1"/>
  <c r="JX61" i="1"/>
  <c r="KC61" i="1" s="1"/>
  <c r="JX68" i="1"/>
  <c r="KC68" i="1" s="1"/>
  <c r="JX52" i="1"/>
  <c r="KC52" i="1" s="1"/>
  <c r="JX16" i="1"/>
  <c r="KC16" i="1" s="1"/>
  <c r="JX24" i="1"/>
  <c r="KC24" i="1" s="1"/>
  <c r="JX32" i="1"/>
  <c r="KC32" i="1" s="1"/>
  <c r="JX50" i="1"/>
  <c r="KC50" i="1" s="1"/>
  <c r="KC95" i="1"/>
  <c r="KQ96" i="1"/>
  <c r="KN115" i="1"/>
  <c r="KR115" i="1" s="1"/>
  <c r="KN116" i="1"/>
  <c r="KR116" i="1" s="1"/>
  <c r="KQ117" i="1"/>
  <c r="JX54" i="1"/>
  <c r="KC54" i="1" s="1"/>
  <c r="KQ97" i="1"/>
  <c r="KJ98" i="1"/>
  <c r="KK98" i="1"/>
  <c r="KL98" i="1" s="1"/>
  <c r="KQ98" i="1" s="1"/>
  <c r="KQ109" i="1"/>
  <c r="KQ116" i="1"/>
  <c r="KN118" i="1"/>
  <c r="KR118" i="1" s="1"/>
  <c r="KQ121" i="1"/>
  <c r="KJ101" i="1"/>
  <c r="KJ109" i="1"/>
  <c r="KJ117" i="1"/>
  <c r="KJ120" i="1"/>
  <c r="KJ97" i="1"/>
  <c r="KJ105" i="1"/>
  <c r="IT15" i="1"/>
  <c r="IT16" i="1"/>
  <c r="IT17" i="1"/>
  <c r="IT18" i="1"/>
  <c r="IT19" i="1"/>
  <c r="IT20" i="1"/>
  <c r="IT21" i="1"/>
  <c r="IT22" i="1"/>
  <c r="IT23" i="1"/>
  <c r="IT24" i="1"/>
  <c r="IT25" i="1"/>
  <c r="IT26" i="1"/>
  <c r="IT27" i="1"/>
  <c r="IT28" i="1"/>
  <c r="IT29" i="1"/>
  <c r="IT30" i="1"/>
  <c r="IT31" i="1"/>
  <c r="IT32" i="1"/>
  <c r="IT33" i="1"/>
  <c r="IT34" i="1"/>
  <c r="IT35" i="1"/>
  <c r="IT36" i="1"/>
  <c r="IT37" i="1"/>
  <c r="IT38" i="1"/>
  <c r="IT39" i="1"/>
  <c r="IT40" i="1"/>
  <c r="IT41" i="1"/>
  <c r="IT42" i="1"/>
  <c r="IT43" i="1"/>
  <c r="IT44" i="1"/>
  <c r="IT45" i="1"/>
  <c r="IT46" i="1"/>
  <c r="IT47" i="1"/>
  <c r="IT48" i="1"/>
  <c r="IT49" i="1"/>
  <c r="IT50" i="1"/>
  <c r="IT51" i="1"/>
  <c r="IT52" i="1"/>
  <c r="IT53" i="1"/>
  <c r="IT54" i="1"/>
  <c r="IT55" i="1"/>
  <c r="IT56" i="1"/>
  <c r="IT57" i="1"/>
  <c r="IT58" i="1"/>
  <c r="IT59" i="1"/>
  <c r="IT60" i="1"/>
  <c r="IT61" i="1"/>
  <c r="IT62" i="1"/>
  <c r="IT63" i="1"/>
  <c r="IT64" i="1"/>
  <c r="IT65" i="1"/>
  <c r="IT66" i="1"/>
  <c r="IT67" i="1"/>
  <c r="IT68" i="1"/>
  <c r="IT69" i="1"/>
  <c r="IT70" i="1"/>
  <c r="IT71" i="1"/>
  <c r="IT72" i="1"/>
  <c r="IT73" i="1"/>
  <c r="IT74" i="1"/>
  <c r="IT75" i="1"/>
  <c r="IT76" i="1"/>
  <c r="IT77" i="1"/>
  <c r="IT78" i="1"/>
  <c r="IT79" i="1"/>
  <c r="IT80" i="1"/>
  <c r="IT81" i="1"/>
  <c r="IT82" i="1"/>
  <c r="IT83" i="1"/>
  <c r="IT84" i="1"/>
  <c r="IT85" i="1"/>
  <c r="IT86" i="1"/>
  <c r="IT87" i="1"/>
  <c r="IT88" i="1"/>
  <c r="IT89" i="1"/>
  <c r="IT90" i="1"/>
  <c r="IT91" i="1"/>
  <c r="IT92" i="1"/>
  <c r="IT14" i="1"/>
  <c r="HT15" i="1"/>
  <c r="HT16" i="1"/>
  <c r="HT17" i="1"/>
  <c r="HT18" i="1"/>
  <c r="HT19" i="1"/>
  <c r="HT20" i="1"/>
  <c r="HT21" i="1"/>
  <c r="HT22" i="1"/>
  <c r="HT23" i="1"/>
  <c r="HT24" i="1"/>
  <c r="HT25" i="1"/>
  <c r="HT26" i="1"/>
  <c r="HT27" i="1"/>
  <c r="HT28" i="1"/>
  <c r="HT29" i="1"/>
  <c r="HT30" i="1"/>
  <c r="HT31" i="1"/>
  <c r="HT32" i="1"/>
  <c r="HT33" i="1"/>
  <c r="HT34" i="1"/>
  <c r="HT35" i="1"/>
  <c r="HT36" i="1"/>
  <c r="HT37" i="1"/>
  <c r="HT38" i="1"/>
  <c r="HT39" i="1"/>
  <c r="HT40" i="1"/>
  <c r="HT41" i="1"/>
  <c r="HT42" i="1"/>
  <c r="HT43" i="1"/>
  <c r="HT44" i="1"/>
  <c r="HT45" i="1"/>
  <c r="HT46" i="1"/>
  <c r="HT47" i="1"/>
  <c r="HT48" i="1"/>
  <c r="HT49" i="1"/>
  <c r="HT50" i="1"/>
  <c r="HT51" i="1"/>
  <c r="HT52" i="1"/>
  <c r="HT53" i="1"/>
  <c r="HT54" i="1"/>
  <c r="HT55" i="1"/>
  <c r="HT56" i="1"/>
  <c r="HT57" i="1"/>
  <c r="HT58" i="1"/>
  <c r="HT59" i="1"/>
  <c r="HT60" i="1"/>
  <c r="HT61" i="1"/>
  <c r="HT62" i="1"/>
  <c r="HT63" i="1"/>
  <c r="HT64" i="1"/>
  <c r="HT65" i="1"/>
  <c r="HT66" i="1"/>
  <c r="HT67" i="1"/>
  <c r="HT68" i="1"/>
  <c r="HT69" i="1"/>
  <c r="HT70" i="1"/>
  <c r="HT71" i="1"/>
  <c r="HT72" i="1"/>
  <c r="HT73" i="1"/>
  <c r="HT74" i="1"/>
  <c r="HT75" i="1"/>
  <c r="HT76" i="1"/>
  <c r="HT77" i="1"/>
  <c r="HT78" i="1"/>
  <c r="HT79" i="1"/>
  <c r="HT80" i="1"/>
  <c r="HT81" i="1"/>
  <c r="HT82" i="1"/>
  <c r="HT83" i="1"/>
  <c r="HT84" i="1"/>
  <c r="HT85" i="1"/>
  <c r="HT86" i="1"/>
  <c r="HT87" i="1"/>
  <c r="HT88" i="1"/>
  <c r="HT89" i="1"/>
  <c r="HT90" i="1"/>
  <c r="HT91" i="1"/>
  <c r="HT92" i="1"/>
  <c r="HT14" i="1"/>
  <c r="HT97" i="1"/>
  <c r="JH123" i="1"/>
  <c r="JC123" i="1"/>
  <c r="JA123" i="1"/>
  <c r="IT123" i="1"/>
  <c r="JH122" i="1"/>
  <c r="JC122" i="1"/>
  <c r="JA122" i="1"/>
  <c r="IT122" i="1"/>
  <c r="JH121" i="1"/>
  <c r="JC121" i="1"/>
  <c r="JA121" i="1"/>
  <c r="IT121" i="1"/>
  <c r="JH120" i="1"/>
  <c r="JC120" i="1"/>
  <c r="JA120" i="1"/>
  <c r="IT120" i="1"/>
  <c r="JH119" i="1"/>
  <c r="JC119" i="1"/>
  <c r="JA119" i="1"/>
  <c r="IT119" i="1"/>
  <c r="JH118" i="1"/>
  <c r="JC118" i="1"/>
  <c r="JA118" i="1"/>
  <c r="IT118" i="1"/>
  <c r="JH117" i="1"/>
  <c r="JC117" i="1"/>
  <c r="JA117" i="1"/>
  <c r="IT117" i="1"/>
  <c r="JH116" i="1"/>
  <c r="JC116" i="1"/>
  <c r="JA116" i="1"/>
  <c r="IT116" i="1"/>
  <c r="JH115" i="1"/>
  <c r="JC115" i="1"/>
  <c r="JA115" i="1"/>
  <c r="IT115" i="1"/>
  <c r="JH114" i="1"/>
  <c r="JC114" i="1"/>
  <c r="JA114" i="1"/>
  <c r="IT114" i="1"/>
  <c r="JH113" i="1"/>
  <c r="JC113" i="1"/>
  <c r="JA113" i="1"/>
  <c r="IT113" i="1"/>
  <c r="JH112" i="1"/>
  <c r="JC112" i="1"/>
  <c r="JA112" i="1"/>
  <c r="IT112" i="1"/>
  <c r="JH111" i="1"/>
  <c r="JC111" i="1"/>
  <c r="JA111" i="1"/>
  <c r="IT111" i="1"/>
  <c r="JH110" i="1"/>
  <c r="JC110" i="1"/>
  <c r="JA110" i="1"/>
  <c r="IT110" i="1"/>
  <c r="JH109" i="1"/>
  <c r="JC109" i="1"/>
  <c r="JA109" i="1"/>
  <c r="IT109" i="1"/>
  <c r="JH108" i="1"/>
  <c r="JC108" i="1"/>
  <c r="JA108" i="1"/>
  <c r="IT108" i="1"/>
  <c r="JH107" i="1"/>
  <c r="JC107" i="1"/>
  <c r="JA107" i="1"/>
  <c r="IT107" i="1"/>
  <c r="JH106" i="1"/>
  <c r="JC106" i="1"/>
  <c r="JA106" i="1"/>
  <c r="IT106" i="1"/>
  <c r="JH105" i="1"/>
  <c r="JC105" i="1"/>
  <c r="JA105" i="1"/>
  <c r="IT105" i="1"/>
  <c r="JH104" i="1"/>
  <c r="JC104" i="1"/>
  <c r="JA104" i="1"/>
  <c r="IT104" i="1"/>
  <c r="JH103" i="1"/>
  <c r="JC103" i="1"/>
  <c r="JA103" i="1"/>
  <c r="IT103" i="1"/>
  <c r="JH102" i="1"/>
  <c r="JC102" i="1"/>
  <c r="JA102" i="1"/>
  <c r="IT102" i="1"/>
  <c r="JH101" i="1"/>
  <c r="JC101" i="1"/>
  <c r="JA101" i="1"/>
  <c r="IT101" i="1"/>
  <c r="JH100" i="1"/>
  <c r="JC100" i="1"/>
  <c r="JA100" i="1"/>
  <c r="IT100" i="1"/>
  <c r="JH99" i="1"/>
  <c r="JC99" i="1"/>
  <c r="JA99" i="1"/>
  <c r="IT99" i="1"/>
  <c r="JH98" i="1"/>
  <c r="JC98" i="1"/>
  <c r="JA98" i="1"/>
  <c r="IT98" i="1"/>
  <c r="JH97" i="1"/>
  <c r="JC97" i="1"/>
  <c r="JC95" i="1" s="1"/>
  <c r="JA97" i="1"/>
  <c r="IT97" i="1"/>
  <c r="JH96" i="1"/>
  <c r="JC96" i="1"/>
  <c r="JA96" i="1"/>
  <c r="IT96" i="1"/>
  <c r="IZ95" i="1"/>
  <c r="IX95" i="1"/>
  <c r="IV95" i="1"/>
  <c r="IU95" i="1"/>
  <c r="JR94" i="1"/>
  <c r="JQ94" i="1"/>
  <c r="JN94" i="1"/>
  <c r="JL94" i="1"/>
  <c r="JK94" i="1"/>
  <c r="JJ94" i="1"/>
  <c r="JI94" i="1"/>
  <c r="JH94" i="1"/>
  <c r="JG94" i="1"/>
  <c r="JF94" i="1"/>
  <c r="JE94" i="1"/>
  <c r="JC94" i="1"/>
  <c r="JA94" i="1"/>
  <c r="IZ94" i="1"/>
  <c r="IX94" i="1"/>
  <c r="IV94" i="1"/>
  <c r="IU94" i="1"/>
  <c r="IT94" i="1"/>
  <c r="JH92" i="1"/>
  <c r="JB92" i="1"/>
  <c r="JA92" i="1"/>
  <c r="IY92" i="1"/>
  <c r="JD92" i="1" s="1"/>
  <c r="JH91" i="1"/>
  <c r="JB91" i="1"/>
  <c r="JA91" i="1"/>
  <c r="IY91" i="1"/>
  <c r="JD91" i="1" s="1"/>
  <c r="JH90" i="1"/>
  <c r="JB90" i="1"/>
  <c r="JA90" i="1"/>
  <c r="IY90" i="1"/>
  <c r="JD90" i="1" s="1"/>
  <c r="JI89" i="1"/>
  <c r="JH89" i="1"/>
  <c r="JB89" i="1"/>
  <c r="JA89" i="1"/>
  <c r="IY89" i="1"/>
  <c r="JD89" i="1" s="1"/>
  <c r="JH88" i="1"/>
  <c r="JD88" i="1"/>
  <c r="JB88" i="1"/>
  <c r="JA88" i="1"/>
  <c r="IY88" i="1"/>
  <c r="JH87" i="1"/>
  <c r="JB87" i="1"/>
  <c r="JA87" i="1"/>
  <c r="IY87" i="1"/>
  <c r="JD87" i="1" s="1"/>
  <c r="JH86" i="1"/>
  <c r="JB86" i="1"/>
  <c r="JA86" i="1"/>
  <c r="IY86" i="1"/>
  <c r="JD86" i="1" s="1"/>
  <c r="JH85" i="1"/>
  <c r="JB85" i="1"/>
  <c r="JA85" i="1"/>
  <c r="IY85" i="1"/>
  <c r="JD85" i="1" s="1"/>
  <c r="JH84" i="1"/>
  <c r="JB84" i="1"/>
  <c r="JA84" i="1"/>
  <c r="IY84" i="1"/>
  <c r="JD84" i="1" s="1"/>
  <c r="JH83" i="1"/>
  <c r="JB83" i="1"/>
  <c r="JA83" i="1"/>
  <c r="IY83" i="1"/>
  <c r="JD83" i="1" s="1"/>
  <c r="JH82" i="1"/>
  <c r="JB82" i="1"/>
  <c r="JA82" i="1"/>
  <c r="IY82" i="1"/>
  <c r="JD82" i="1" s="1"/>
  <c r="JH81" i="1"/>
  <c r="JB81" i="1"/>
  <c r="JA81" i="1"/>
  <c r="IY81" i="1"/>
  <c r="JD81" i="1" s="1"/>
  <c r="JH80" i="1"/>
  <c r="JB80" i="1"/>
  <c r="JA80" i="1"/>
  <c r="IY80" i="1"/>
  <c r="JD80" i="1" s="1"/>
  <c r="JH79" i="1"/>
  <c r="JB79" i="1"/>
  <c r="JA79" i="1"/>
  <c r="IY79" i="1"/>
  <c r="JD79" i="1" s="1"/>
  <c r="JH78" i="1"/>
  <c r="JB78" i="1"/>
  <c r="JA78" i="1"/>
  <c r="IY78" i="1"/>
  <c r="JD78" i="1" s="1"/>
  <c r="JH77" i="1"/>
  <c r="JB77" i="1"/>
  <c r="JA77" i="1"/>
  <c r="IY77" i="1"/>
  <c r="JD77" i="1" s="1"/>
  <c r="JH76" i="1"/>
  <c r="JB76" i="1"/>
  <c r="JA76" i="1"/>
  <c r="IY76" i="1"/>
  <c r="JD76" i="1" s="1"/>
  <c r="JH75" i="1"/>
  <c r="JB75" i="1"/>
  <c r="JA75" i="1"/>
  <c r="IY75" i="1"/>
  <c r="JD75" i="1" s="1"/>
  <c r="JH74" i="1"/>
  <c r="JB74" i="1"/>
  <c r="JA74" i="1"/>
  <c r="IY74" i="1"/>
  <c r="JD74" i="1" s="1"/>
  <c r="JH73" i="1"/>
  <c r="JB73" i="1"/>
  <c r="JA73" i="1"/>
  <c r="IY73" i="1"/>
  <c r="JD73" i="1" s="1"/>
  <c r="JH72" i="1"/>
  <c r="JB72" i="1"/>
  <c r="JA72" i="1"/>
  <c r="IY72" i="1"/>
  <c r="JD72" i="1" s="1"/>
  <c r="JH71" i="1"/>
  <c r="JB71" i="1"/>
  <c r="JA71" i="1"/>
  <c r="IY71" i="1"/>
  <c r="JD71" i="1" s="1"/>
  <c r="JH70" i="1"/>
  <c r="JB70" i="1"/>
  <c r="JA70" i="1"/>
  <c r="IY70" i="1"/>
  <c r="JD70" i="1" s="1"/>
  <c r="JH69" i="1"/>
  <c r="JB69" i="1"/>
  <c r="JA69" i="1"/>
  <c r="IY69" i="1"/>
  <c r="JD69" i="1" s="1"/>
  <c r="JH68" i="1"/>
  <c r="JB68" i="1"/>
  <c r="JA68" i="1"/>
  <c r="IY68" i="1"/>
  <c r="JD68" i="1" s="1"/>
  <c r="JH67" i="1"/>
  <c r="JD67" i="1"/>
  <c r="JB67" i="1"/>
  <c r="JA67" i="1"/>
  <c r="IY67" i="1"/>
  <c r="JH66" i="1"/>
  <c r="JB66" i="1"/>
  <c r="JA66" i="1"/>
  <c r="IY66" i="1"/>
  <c r="JD66" i="1" s="1"/>
  <c r="JH65" i="1"/>
  <c r="JB65" i="1"/>
  <c r="JA65" i="1"/>
  <c r="IY65" i="1"/>
  <c r="JD65" i="1" s="1"/>
  <c r="JH64" i="1"/>
  <c r="JB64" i="1"/>
  <c r="JA64" i="1"/>
  <c r="IY64" i="1"/>
  <c r="JD64" i="1" s="1"/>
  <c r="JH63" i="1"/>
  <c r="JB63" i="1"/>
  <c r="JA63" i="1"/>
  <c r="IY63" i="1"/>
  <c r="JD63" i="1" s="1"/>
  <c r="JH62" i="1"/>
  <c r="JB62" i="1"/>
  <c r="JA62" i="1"/>
  <c r="IY62" i="1"/>
  <c r="JD62" i="1" s="1"/>
  <c r="JH61" i="1"/>
  <c r="JB61" i="1"/>
  <c r="JA61" i="1"/>
  <c r="IY61" i="1"/>
  <c r="JD61" i="1" s="1"/>
  <c r="JH60" i="1"/>
  <c r="JB60" i="1"/>
  <c r="JA60" i="1"/>
  <c r="IY60" i="1"/>
  <c r="JD60" i="1" s="1"/>
  <c r="JH59" i="1"/>
  <c r="JB59" i="1"/>
  <c r="JA59" i="1"/>
  <c r="IY59" i="1"/>
  <c r="JD59" i="1" s="1"/>
  <c r="JH58" i="1"/>
  <c r="JB58" i="1"/>
  <c r="JA58" i="1"/>
  <c r="IY58" i="1"/>
  <c r="JD58" i="1" s="1"/>
  <c r="JH57" i="1"/>
  <c r="JB57" i="1"/>
  <c r="JA57" i="1"/>
  <c r="IY57" i="1"/>
  <c r="JD57" i="1" s="1"/>
  <c r="JH56" i="1"/>
  <c r="JB56" i="1"/>
  <c r="JA56" i="1"/>
  <c r="IY56" i="1"/>
  <c r="JD56" i="1" s="1"/>
  <c r="JH55" i="1"/>
  <c r="JB55" i="1"/>
  <c r="JA55" i="1"/>
  <c r="IY55" i="1"/>
  <c r="JD55" i="1" s="1"/>
  <c r="JH54" i="1"/>
  <c r="JB54" i="1"/>
  <c r="JA54" i="1"/>
  <c r="IY54" i="1"/>
  <c r="JD54" i="1" s="1"/>
  <c r="JH53" i="1"/>
  <c r="JB53" i="1"/>
  <c r="JA53" i="1"/>
  <c r="IY53" i="1"/>
  <c r="JD53" i="1" s="1"/>
  <c r="JH52" i="1"/>
  <c r="JB52" i="1"/>
  <c r="JA52" i="1"/>
  <c r="IY52" i="1"/>
  <c r="JD52" i="1" s="1"/>
  <c r="JH51" i="1"/>
  <c r="JB51" i="1"/>
  <c r="JA51" i="1"/>
  <c r="IY51" i="1"/>
  <c r="JD51" i="1" s="1"/>
  <c r="JH50" i="1"/>
  <c r="JB50" i="1"/>
  <c r="JA50" i="1"/>
  <c r="IY50" i="1"/>
  <c r="JD50" i="1" s="1"/>
  <c r="JH49" i="1"/>
  <c r="JB49" i="1"/>
  <c r="JA49" i="1"/>
  <c r="IY49" i="1"/>
  <c r="JD49" i="1" s="1"/>
  <c r="JH48" i="1"/>
  <c r="JB48" i="1"/>
  <c r="JA48" i="1"/>
  <c r="IY48" i="1"/>
  <c r="JD48" i="1" s="1"/>
  <c r="JH47" i="1"/>
  <c r="JB47" i="1"/>
  <c r="JA47" i="1"/>
  <c r="IY47" i="1"/>
  <c r="JD47" i="1" s="1"/>
  <c r="JH46" i="1"/>
  <c r="JB46" i="1"/>
  <c r="JA46" i="1"/>
  <c r="IY46" i="1"/>
  <c r="JD46" i="1" s="1"/>
  <c r="JH45" i="1"/>
  <c r="JB45" i="1"/>
  <c r="JA45" i="1"/>
  <c r="IY45" i="1"/>
  <c r="JD45" i="1" s="1"/>
  <c r="JH44" i="1"/>
  <c r="JB44" i="1"/>
  <c r="JA44" i="1"/>
  <c r="IY44" i="1"/>
  <c r="JD44" i="1" s="1"/>
  <c r="JH43" i="1"/>
  <c r="JB43" i="1"/>
  <c r="JA43" i="1"/>
  <c r="IY43" i="1"/>
  <c r="JD43" i="1" s="1"/>
  <c r="JH42" i="1"/>
  <c r="JB42" i="1"/>
  <c r="JA42" i="1"/>
  <c r="IY42" i="1"/>
  <c r="JD42" i="1" s="1"/>
  <c r="JH41" i="1"/>
  <c r="JB41" i="1"/>
  <c r="JA41" i="1"/>
  <c r="IY41" i="1"/>
  <c r="JD41" i="1" s="1"/>
  <c r="JH40" i="1"/>
  <c r="JD40" i="1"/>
  <c r="JB40" i="1"/>
  <c r="JA40" i="1"/>
  <c r="IY40" i="1"/>
  <c r="JI39" i="1"/>
  <c r="JH39" i="1"/>
  <c r="JB39" i="1"/>
  <c r="JA39" i="1"/>
  <c r="IY39" i="1"/>
  <c r="JD39" i="1" s="1"/>
  <c r="JH38" i="1"/>
  <c r="JB38" i="1"/>
  <c r="JA38" i="1"/>
  <c r="IY38" i="1"/>
  <c r="JD38" i="1" s="1"/>
  <c r="JH37" i="1"/>
  <c r="JB37" i="1"/>
  <c r="JA37" i="1"/>
  <c r="IY37" i="1"/>
  <c r="JD37" i="1" s="1"/>
  <c r="JI36" i="1"/>
  <c r="JK36" i="1" s="1"/>
  <c r="JH36" i="1"/>
  <c r="JB36" i="1"/>
  <c r="JA36" i="1"/>
  <c r="IY36" i="1"/>
  <c r="JD36" i="1" s="1"/>
  <c r="JH35" i="1"/>
  <c r="JB35" i="1"/>
  <c r="JA35" i="1"/>
  <c r="IY35" i="1"/>
  <c r="JD35" i="1" s="1"/>
  <c r="JH34" i="1"/>
  <c r="JB34" i="1"/>
  <c r="JA34" i="1"/>
  <c r="IY34" i="1"/>
  <c r="JD34" i="1" s="1"/>
  <c r="JH33" i="1"/>
  <c r="JB33" i="1"/>
  <c r="JA33" i="1"/>
  <c r="IY33" i="1"/>
  <c r="JD33" i="1" s="1"/>
  <c r="JH32" i="1"/>
  <c r="JB32" i="1"/>
  <c r="JA32" i="1"/>
  <c r="IY32" i="1"/>
  <c r="JD32" i="1" s="1"/>
  <c r="JH31" i="1"/>
  <c r="JB31" i="1"/>
  <c r="JA31" i="1"/>
  <c r="IY31" i="1"/>
  <c r="JD31" i="1" s="1"/>
  <c r="JI30" i="1"/>
  <c r="JH30" i="1"/>
  <c r="JB30" i="1"/>
  <c r="JA30" i="1"/>
  <c r="IY30" i="1"/>
  <c r="JD30" i="1" s="1"/>
  <c r="JI29" i="1"/>
  <c r="JH29" i="1"/>
  <c r="JB29" i="1"/>
  <c r="JA29" i="1"/>
  <c r="IY29" i="1"/>
  <c r="JD29" i="1" s="1"/>
  <c r="JH28" i="1"/>
  <c r="JB28" i="1"/>
  <c r="JA28" i="1"/>
  <c r="IY28" i="1"/>
  <c r="JD28" i="1" s="1"/>
  <c r="JH27" i="1"/>
  <c r="JB27" i="1"/>
  <c r="JA27" i="1"/>
  <c r="IY27" i="1"/>
  <c r="JD27" i="1" s="1"/>
  <c r="JH26" i="1"/>
  <c r="JB26" i="1"/>
  <c r="JA26" i="1"/>
  <c r="IY26" i="1"/>
  <c r="JD26" i="1" s="1"/>
  <c r="JH25" i="1"/>
  <c r="JB25" i="1"/>
  <c r="JA25" i="1"/>
  <c r="IY25" i="1"/>
  <c r="JD25" i="1" s="1"/>
  <c r="JH24" i="1"/>
  <c r="JB24" i="1"/>
  <c r="JA24" i="1"/>
  <c r="IY24" i="1"/>
  <c r="JD24" i="1" s="1"/>
  <c r="JH23" i="1"/>
  <c r="JB23" i="1"/>
  <c r="JA23" i="1"/>
  <c r="IY23" i="1"/>
  <c r="JD23" i="1" s="1"/>
  <c r="JI22" i="1"/>
  <c r="JH22" i="1"/>
  <c r="JB22" i="1"/>
  <c r="JA22" i="1"/>
  <c r="IY22" i="1"/>
  <c r="JD22" i="1" s="1"/>
  <c r="JH21" i="1"/>
  <c r="JB21" i="1"/>
  <c r="JA21" i="1"/>
  <c r="IY21" i="1"/>
  <c r="JD21" i="1" s="1"/>
  <c r="JH20" i="1"/>
  <c r="JB20" i="1"/>
  <c r="JA20" i="1"/>
  <c r="IY20" i="1"/>
  <c r="JD20" i="1" s="1"/>
  <c r="JH19" i="1"/>
  <c r="JB19" i="1"/>
  <c r="JA19" i="1"/>
  <c r="IY19" i="1"/>
  <c r="JD19" i="1" s="1"/>
  <c r="JH18" i="1"/>
  <c r="JB18" i="1"/>
  <c r="JA18" i="1"/>
  <c r="IY18" i="1"/>
  <c r="JD18" i="1" s="1"/>
  <c r="JH17" i="1"/>
  <c r="JB17" i="1"/>
  <c r="JA17" i="1"/>
  <c r="IY17" i="1"/>
  <c r="JD17" i="1" s="1"/>
  <c r="JH16" i="1"/>
  <c r="JB16" i="1"/>
  <c r="JA16" i="1"/>
  <c r="IY16" i="1"/>
  <c r="JD16" i="1" s="1"/>
  <c r="JH15" i="1"/>
  <c r="JB15" i="1"/>
  <c r="JA15" i="1"/>
  <c r="IY15" i="1"/>
  <c r="JD15" i="1" s="1"/>
  <c r="JH14" i="1"/>
  <c r="JB14" i="1"/>
  <c r="JA14" i="1"/>
  <c r="IY14" i="1"/>
  <c r="JD14" i="1" s="1"/>
  <c r="IZ13" i="1"/>
  <c r="IV13" i="1"/>
  <c r="IU13" i="1"/>
  <c r="JK9" i="1"/>
  <c r="JI9" i="1"/>
  <c r="IU9" i="1"/>
  <c r="JK8" i="1"/>
  <c r="JI8" i="1"/>
  <c r="IU8" i="1"/>
  <c r="JK7" i="1"/>
  <c r="JI7" i="1"/>
  <c r="IU7" i="1"/>
  <c r="JK6" i="1"/>
  <c r="JI6" i="1"/>
  <c r="IU6" i="1"/>
  <c r="JK5" i="1"/>
  <c r="JI5" i="1"/>
  <c r="IU5" i="1"/>
  <c r="JK4" i="1"/>
  <c r="JI4" i="1"/>
  <c r="IU4" i="1"/>
  <c r="JK3" i="1"/>
  <c r="JI3" i="1"/>
  <c r="JM3" i="1" s="1"/>
  <c r="JL3" i="1" s="1"/>
  <c r="IU3" i="1"/>
  <c r="JK2" i="1"/>
  <c r="JI2" i="1"/>
  <c r="JM2" i="1" s="1"/>
  <c r="JJ2" i="1" s="1"/>
  <c r="IU2" i="1"/>
  <c r="JD1" i="1"/>
  <c r="IZ1" i="1"/>
  <c r="KL95" i="1" l="1"/>
  <c r="KD2" i="1"/>
  <c r="KC10" i="1"/>
  <c r="KD10" i="1" s="1"/>
  <c r="KN98" i="1"/>
  <c r="KM10" i="1"/>
  <c r="KJ8" i="1"/>
  <c r="JX13" i="1"/>
  <c r="JZ2" i="1"/>
  <c r="JX10" i="1"/>
  <c r="JZ10" i="1" s="1"/>
  <c r="KQ95" i="1"/>
  <c r="KJ9" i="1"/>
  <c r="KD13" i="1"/>
  <c r="JM4" i="1"/>
  <c r="JL4" i="1" s="1"/>
  <c r="JM5" i="1"/>
  <c r="JL5" i="1" s="1"/>
  <c r="JM8" i="1"/>
  <c r="JL8" i="1" s="1"/>
  <c r="JK29" i="1"/>
  <c r="JK22" i="1"/>
  <c r="JD13" i="1"/>
  <c r="IX63" i="1"/>
  <c r="JC63" i="1" s="1"/>
  <c r="JM6" i="1"/>
  <c r="JM7" i="1"/>
  <c r="JJ7" i="1" s="1"/>
  <c r="JK30" i="1"/>
  <c r="JI10" i="1"/>
  <c r="IY13" i="1"/>
  <c r="JJ3" i="1"/>
  <c r="JJ5" i="1"/>
  <c r="JM9" i="1"/>
  <c r="JL9" i="1" s="1"/>
  <c r="JJ9" i="1"/>
  <c r="IT13" i="1"/>
  <c r="JK10" i="1"/>
  <c r="JL2" i="1"/>
  <c r="JA13" i="1"/>
  <c r="JK39" i="1"/>
  <c r="JA95" i="1"/>
  <c r="JB13" i="1"/>
  <c r="JK89" i="1"/>
  <c r="HZ13" i="1"/>
  <c r="HV13" i="1"/>
  <c r="HU13" i="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IX15" i="1" s="1"/>
  <c r="JC15" i="1" s="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IX16" i="1" s="1"/>
  <c r="JC16" i="1" s="1"/>
  <c r="BG16" i="1"/>
  <c r="BJ16" i="1"/>
  <c r="BN16" i="1"/>
  <c r="BT16" i="1"/>
  <c r="BX16" i="1"/>
  <c r="BY16" i="1"/>
  <c r="CC16" i="1"/>
  <c r="CK16" i="1"/>
  <c r="CO16" i="1"/>
  <c r="CP16" i="1"/>
  <c r="CT16" i="1"/>
  <c r="DB16" i="1"/>
  <c r="DF16" i="1"/>
  <c r="DG16" i="1"/>
  <c r="DK16" i="1"/>
  <c r="C17" i="1"/>
  <c r="IX17" i="1" s="1"/>
  <c r="JC17" i="1" s="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IX18" i="1" s="1"/>
  <c r="JC18" i="1" s="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IX19" i="1" s="1"/>
  <c r="JC19" i="1" s="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IX20" i="1" s="1"/>
  <c r="JC20" i="1" s="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IX21" i="1" s="1"/>
  <c r="JC21" i="1" s="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IX22" i="1" s="1"/>
  <c r="JC22" i="1" s="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IX23" i="1" s="1"/>
  <c r="JC23" i="1" s="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IX24" i="1" s="1"/>
  <c r="JC24" i="1" s="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IX25" i="1" s="1"/>
  <c r="JC25" i="1" s="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IX26" i="1" s="1"/>
  <c r="JC26" i="1" s="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IX27" i="1" s="1"/>
  <c r="JC27" i="1" s="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IX28" i="1" s="1"/>
  <c r="JC28" i="1" s="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IX29" i="1" s="1"/>
  <c r="JC29" i="1" s="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IX30" i="1" s="1"/>
  <c r="JC30" i="1" s="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IX31" i="1" s="1"/>
  <c r="JC31" i="1" s="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IX32" i="1" s="1"/>
  <c r="JC32" i="1" s="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IX33" i="1" s="1"/>
  <c r="JC33" i="1" s="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IX34" i="1" s="1"/>
  <c r="JC34" i="1" s="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IX35" i="1" s="1"/>
  <c r="JC35" i="1" s="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IX36" i="1" s="1"/>
  <c r="JC36" i="1" s="1"/>
  <c r="BG36" i="1"/>
  <c r="BJ36" i="1"/>
  <c r="BN36" i="1"/>
  <c r="BO36" i="1"/>
  <c r="BP36" i="1" s="1"/>
  <c r="BT36" i="1"/>
  <c r="BX36" i="1"/>
  <c r="BY36" i="1"/>
  <c r="CC36" i="1"/>
  <c r="CD36" i="1"/>
  <c r="CE36" i="1" s="1"/>
  <c r="CK36" i="1"/>
  <c r="CO36" i="1"/>
  <c r="CP36" i="1"/>
  <c r="CT36" i="1"/>
  <c r="CU36" i="1"/>
  <c r="DB36" i="1"/>
  <c r="DF36" i="1"/>
  <c r="DG36" i="1"/>
  <c r="DK36" i="1"/>
  <c r="DL36" i="1"/>
  <c r="DM36" i="1" s="1"/>
  <c r="C37" i="1"/>
  <c r="IX37" i="1" s="1"/>
  <c r="JC37" i="1" s="1"/>
  <c r="BG37" i="1"/>
  <c r="BJ37" i="1"/>
  <c r="BN37" i="1"/>
  <c r="BT37" i="1"/>
  <c r="BX37" i="1"/>
  <c r="BY37" i="1"/>
  <c r="CC37" i="1"/>
  <c r="CK37" i="1"/>
  <c r="CO37" i="1"/>
  <c r="CP37" i="1"/>
  <c r="CT37" i="1"/>
  <c r="DB37" i="1"/>
  <c r="DF37" i="1"/>
  <c r="DG37" i="1"/>
  <c r="DK37" i="1"/>
  <c r="C38" i="1"/>
  <c r="IX38" i="1" s="1"/>
  <c r="JC38" i="1" s="1"/>
  <c r="BG38" i="1"/>
  <c r="BJ38" i="1"/>
  <c r="BN38" i="1"/>
  <c r="BT38" i="1"/>
  <c r="BX38" i="1"/>
  <c r="BY38" i="1"/>
  <c r="CC38" i="1"/>
  <c r="CK38" i="1"/>
  <c r="CO38" i="1"/>
  <c r="CP38" i="1"/>
  <c r="CT38" i="1"/>
  <c r="DB38" i="1"/>
  <c r="DF38" i="1"/>
  <c r="DG38" i="1"/>
  <c r="DK38" i="1"/>
  <c r="C39" i="1"/>
  <c r="IX39" i="1" s="1"/>
  <c r="JC39" i="1" s="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IX40" i="1" s="1"/>
  <c r="JC40" i="1" s="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IX41" i="1" s="1"/>
  <c r="JC41" i="1" s="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IX42" i="1" s="1"/>
  <c r="JC42" i="1" s="1"/>
  <c r="BG42" i="1"/>
  <c r="BJ42" i="1"/>
  <c r="BN42" i="1"/>
  <c r="BT42" i="1"/>
  <c r="BX42" i="1"/>
  <c r="BY42" i="1"/>
  <c r="CC42" i="1"/>
  <c r="CK42" i="1"/>
  <c r="CO42" i="1"/>
  <c r="CP42" i="1"/>
  <c r="CT42" i="1"/>
  <c r="DB42" i="1"/>
  <c r="DF42" i="1"/>
  <c r="DG42" i="1"/>
  <c r="DK42" i="1"/>
  <c r="C43" i="1"/>
  <c r="IX43" i="1" s="1"/>
  <c r="JC43" i="1" s="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IX44" i="1" s="1"/>
  <c r="JC44" i="1" s="1"/>
  <c r="BG44" i="1"/>
  <c r="BJ44" i="1"/>
  <c r="BN44" i="1"/>
  <c r="BT44" i="1"/>
  <c r="BX44" i="1"/>
  <c r="BY44" i="1"/>
  <c r="CC44" i="1"/>
  <c r="CK44" i="1"/>
  <c r="CO44" i="1"/>
  <c r="CP44" i="1"/>
  <c r="CT44" i="1"/>
  <c r="DB44" i="1"/>
  <c r="DF44" i="1"/>
  <c r="DG44" i="1"/>
  <c r="DK44" i="1"/>
  <c r="C45" i="1"/>
  <c r="IX45" i="1" s="1"/>
  <c r="JC45" i="1" s="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IX46" i="1" s="1"/>
  <c r="JC46" i="1" s="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IX47" i="1" s="1"/>
  <c r="JC47" i="1" s="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IX48" i="1" s="1"/>
  <c r="JC48" i="1" s="1"/>
  <c r="BG48" i="1"/>
  <c r="BJ48" i="1"/>
  <c r="BN48" i="1"/>
  <c r="BT48" i="1"/>
  <c r="BX48" i="1"/>
  <c r="BY48" i="1"/>
  <c r="CC48" i="1"/>
  <c r="CK48" i="1"/>
  <c r="CO48" i="1"/>
  <c r="CP48" i="1"/>
  <c r="CT48" i="1"/>
  <c r="DB48" i="1"/>
  <c r="DF48" i="1"/>
  <c r="DG48" i="1"/>
  <c r="DK48" i="1"/>
  <c r="C49" i="1"/>
  <c r="IX49" i="1" s="1"/>
  <c r="JC49" i="1" s="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IX50" i="1" s="1"/>
  <c r="JC50" i="1" s="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IX51" i="1" s="1"/>
  <c r="JC51" i="1" s="1"/>
  <c r="BG51" i="1"/>
  <c r="BJ51" i="1"/>
  <c r="BN51" i="1"/>
  <c r="BT51" i="1"/>
  <c r="BX51" i="1"/>
  <c r="BY51" i="1"/>
  <c r="CC51" i="1"/>
  <c r="CK51" i="1"/>
  <c r="CO51" i="1"/>
  <c r="CP51" i="1"/>
  <c r="CT51" i="1"/>
  <c r="DB51" i="1"/>
  <c r="DF51" i="1"/>
  <c r="DG51" i="1"/>
  <c r="DK51" i="1"/>
  <c r="C52" i="1"/>
  <c r="IX52" i="1" s="1"/>
  <c r="JC52" i="1" s="1"/>
  <c r="BG52" i="1"/>
  <c r="BJ52" i="1"/>
  <c r="BN52" i="1"/>
  <c r="BT52" i="1"/>
  <c r="BX52" i="1"/>
  <c r="BY52" i="1"/>
  <c r="CC52" i="1"/>
  <c r="CK52" i="1"/>
  <c r="CO52" i="1"/>
  <c r="CP52" i="1"/>
  <c r="CT52" i="1"/>
  <c r="DB52" i="1"/>
  <c r="DF52" i="1"/>
  <c r="DG52" i="1"/>
  <c r="DK52" i="1"/>
  <c r="C53" i="1"/>
  <c r="IX53" i="1" s="1"/>
  <c r="JC53" i="1" s="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IX54" i="1" s="1"/>
  <c r="JC54" i="1" s="1"/>
  <c r="BG54" i="1"/>
  <c r="BJ54" i="1"/>
  <c r="BN54" i="1"/>
  <c r="BT54" i="1"/>
  <c r="BX54" i="1"/>
  <c r="BY54" i="1"/>
  <c r="CC54" i="1"/>
  <c r="CK54" i="1"/>
  <c r="CO54" i="1"/>
  <c r="CP54" i="1"/>
  <c r="CT54" i="1"/>
  <c r="DB54" i="1"/>
  <c r="DF54" i="1"/>
  <c r="DG54" i="1"/>
  <c r="DK54" i="1"/>
  <c r="C55" i="1"/>
  <c r="IX55" i="1" s="1"/>
  <c r="JC55" i="1" s="1"/>
  <c r="BG55" i="1"/>
  <c r="BJ55" i="1"/>
  <c r="BN55" i="1"/>
  <c r="BT55" i="1"/>
  <c r="BX55" i="1"/>
  <c r="BY55" i="1"/>
  <c r="CC55" i="1"/>
  <c r="CK55" i="1"/>
  <c r="CO55" i="1"/>
  <c r="CP55" i="1"/>
  <c r="CT55" i="1"/>
  <c r="DB55" i="1"/>
  <c r="DF55" i="1"/>
  <c r="DG55" i="1"/>
  <c r="DK55" i="1"/>
  <c r="C56" i="1"/>
  <c r="IX56" i="1" s="1"/>
  <c r="JC56" i="1" s="1"/>
  <c r="BG56" i="1"/>
  <c r="BJ56" i="1"/>
  <c r="BN56" i="1"/>
  <c r="BT56" i="1"/>
  <c r="BX56" i="1"/>
  <c r="BY56" i="1"/>
  <c r="CC56" i="1"/>
  <c r="CK56" i="1"/>
  <c r="CO56" i="1"/>
  <c r="CP56" i="1"/>
  <c r="CT56" i="1"/>
  <c r="DB56" i="1"/>
  <c r="DF56" i="1"/>
  <c r="DG56" i="1"/>
  <c r="DK56" i="1"/>
  <c r="C57" i="1"/>
  <c r="IX57" i="1" s="1"/>
  <c r="JC57" i="1" s="1"/>
  <c r="BG57" i="1"/>
  <c r="BJ57" i="1"/>
  <c r="BN57" i="1"/>
  <c r="BT57" i="1"/>
  <c r="BX57" i="1"/>
  <c r="BY57" i="1"/>
  <c r="CC57" i="1"/>
  <c r="CK57" i="1"/>
  <c r="CO57" i="1"/>
  <c r="CP57" i="1"/>
  <c r="CT57" i="1"/>
  <c r="DB57" i="1"/>
  <c r="DF57" i="1"/>
  <c r="DG57" i="1"/>
  <c r="DK57" i="1"/>
  <c r="C58" i="1"/>
  <c r="IX58" i="1" s="1"/>
  <c r="JC58" i="1" s="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IX59" i="1" s="1"/>
  <c r="JC59" i="1" s="1"/>
  <c r="BG59" i="1"/>
  <c r="BJ59" i="1"/>
  <c r="BN59" i="1"/>
  <c r="BT59" i="1"/>
  <c r="BX59" i="1"/>
  <c r="BY59" i="1"/>
  <c r="CC59" i="1"/>
  <c r="CK59" i="1"/>
  <c r="CO59" i="1"/>
  <c r="CP59" i="1"/>
  <c r="CT59" i="1"/>
  <c r="DB59" i="1"/>
  <c r="DF59" i="1"/>
  <c r="DG59" i="1"/>
  <c r="DK59" i="1"/>
  <c r="C60" i="1"/>
  <c r="IX60" i="1" s="1"/>
  <c r="JC60" i="1" s="1"/>
  <c r="BG60" i="1"/>
  <c r="BJ60" i="1"/>
  <c r="BN60" i="1"/>
  <c r="BT60" i="1"/>
  <c r="BX60" i="1"/>
  <c r="BY60" i="1"/>
  <c r="CC60" i="1"/>
  <c r="CK60" i="1"/>
  <c r="CO60" i="1"/>
  <c r="CP60" i="1"/>
  <c r="CT60" i="1"/>
  <c r="DB60" i="1"/>
  <c r="DF60" i="1"/>
  <c r="DG60" i="1"/>
  <c r="DK60" i="1"/>
  <c r="C61" i="1"/>
  <c r="IX61" i="1" s="1"/>
  <c r="JC61" i="1" s="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IX62" i="1" s="1"/>
  <c r="JC62" i="1" s="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IX64" i="1" s="1"/>
  <c r="JC64" i="1" s="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IX65" i="1" s="1"/>
  <c r="JC65" i="1" s="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IX66" i="1" s="1"/>
  <c r="JC66" i="1" s="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IX67" i="1" s="1"/>
  <c r="JC67" i="1" s="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IX68" i="1" s="1"/>
  <c r="JC68" i="1" s="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IX69" i="1" s="1"/>
  <c r="JC69" i="1" s="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IX70" i="1" s="1"/>
  <c r="JC70" i="1" s="1"/>
  <c r="BG70" i="1"/>
  <c r="BJ70" i="1"/>
  <c r="BN70" i="1"/>
  <c r="BT70" i="1"/>
  <c r="BX70" i="1"/>
  <c r="BY70" i="1"/>
  <c r="CC70" i="1"/>
  <c r="CK70" i="1"/>
  <c r="CO70" i="1"/>
  <c r="CP70" i="1"/>
  <c r="CT70" i="1"/>
  <c r="DB70" i="1"/>
  <c r="DF70" i="1"/>
  <c r="DG70" i="1"/>
  <c r="DK70" i="1"/>
  <c r="C71" i="1"/>
  <c r="IX71" i="1" s="1"/>
  <c r="JC71" i="1" s="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IX72" i="1" s="1"/>
  <c r="JC72" i="1" s="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IX73" i="1" s="1"/>
  <c r="JC73" i="1" s="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IX74" i="1" s="1"/>
  <c r="JC74" i="1" s="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IX75" i="1" s="1"/>
  <c r="JC75" i="1" s="1"/>
  <c r="BG75" i="1"/>
  <c r="BJ75" i="1"/>
  <c r="BN75" i="1"/>
  <c r="BT75" i="1"/>
  <c r="BX75" i="1"/>
  <c r="BY75" i="1"/>
  <c r="CC75" i="1"/>
  <c r="CK75" i="1"/>
  <c r="CO75" i="1"/>
  <c r="CP75" i="1"/>
  <c r="CT75" i="1"/>
  <c r="DB75" i="1"/>
  <c r="DF75" i="1"/>
  <c r="DG75" i="1"/>
  <c r="DK75" i="1"/>
  <c r="C76" i="1"/>
  <c r="IX76" i="1" s="1"/>
  <c r="JC76" i="1" s="1"/>
  <c r="BG76" i="1"/>
  <c r="BJ76" i="1"/>
  <c r="BN76" i="1"/>
  <c r="BT76" i="1"/>
  <c r="BX76" i="1"/>
  <c r="BY76" i="1"/>
  <c r="CC76" i="1"/>
  <c r="CK76" i="1"/>
  <c r="CO76" i="1"/>
  <c r="CP76" i="1"/>
  <c r="CT76" i="1"/>
  <c r="DB76" i="1"/>
  <c r="DF76" i="1"/>
  <c r="DG76" i="1"/>
  <c r="DK76" i="1"/>
  <c r="C77" i="1"/>
  <c r="IX77" i="1" s="1"/>
  <c r="JC77" i="1" s="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IX78" i="1" s="1"/>
  <c r="JC78" i="1" s="1"/>
  <c r="BG78" i="1"/>
  <c r="BJ78" i="1"/>
  <c r="BN78" i="1"/>
  <c r="BT78" i="1"/>
  <c r="BX78" i="1"/>
  <c r="BY78" i="1"/>
  <c r="CC78" i="1"/>
  <c r="CK78" i="1"/>
  <c r="CO78" i="1"/>
  <c r="CP78" i="1"/>
  <c r="CT78" i="1"/>
  <c r="DB78" i="1"/>
  <c r="DF78" i="1"/>
  <c r="DG78" i="1"/>
  <c r="DK78" i="1"/>
  <c r="C79" i="1"/>
  <c r="IX79" i="1" s="1"/>
  <c r="JC79" i="1" s="1"/>
  <c r="BG79" i="1"/>
  <c r="BJ79" i="1"/>
  <c r="BN79" i="1"/>
  <c r="BT79" i="1"/>
  <c r="BX79" i="1"/>
  <c r="BY79" i="1"/>
  <c r="CC79" i="1"/>
  <c r="CK79" i="1"/>
  <c r="CO79" i="1"/>
  <c r="CP79" i="1"/>
  <c r="CT79" i="1"/>
  <c r="DB79" i="1"/>
  <c r="DF79" i="1"/>
  <c r="DG79" i="1"/>
  <c r="DK79" i="1"/>
  <c r="C80" i="1"/>
  <c r="IX80" i="1" s="1"/>
  <c r="JC80" i="1" s="1"/>
  <c r="BG80" i="1"/>
  <c r="BJ80" i="1"/>
  <c r="BN80" i="1"/>
  <c r="BT80" i="1"/>
  <c r="BX80" i="1"/>
  <c r="BY80" i="1"/>
  <c r="CC80" i="1"/>
  <c r="CK80" i="1"/>
  <c r="CO80" i="1"/>
  <c r="CP80" i="1"/>
  <c r="CT80" i="1"/>
  <c r="DB80" i="1"/>
  <c r="DF80" i="1"/>
  <c r="DG80" i="1"/>
  <c r="DK80" i="1"/>
  <c r="C81" i="1"/>
  <c r="IX81" i="1" s="1"/>
  <c r="JC81" i="1" s="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IX82" i="1" s="1"/>
  <c r="JC82" i="1" s="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IX83" i="1" s="1"/>
  <c r="JC83" i="1" s="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IX84" i="1" s="1"/>
  <c r="JC84" i="1" s="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IX85" i="1" s="1"/>
  <c r="JC85" i="1" s="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IX86" i="1" s="1"/>
  <c r="JC86" i="1" s="1"/>
  <c r="BG86" i="1"/>
  <c r="BJ86" i="1"/>
  <c r="BN86" i="1"/>
  <c r="BT86" i="1"/>
  <c r="BX86" i="1"/>
  <c r="BY86" i="1"/>
  <c r="CC86" i="1"/>
  <c r="CK86" i="1"/>
  <c r="CO86" i="1"/>
  <c r="CP86" i="1"/>
  <c r="CT86" i="1"/>
  <c r="DB86" i="1"/>
  <c r="DF86" i="1"/>
  <c r="DG86" i="1"/>
  <c r="DK86" i="1"/>
  <c r="C87" i="1"/>
  <c r="IX87" i="1" s="1"/>
  <c r="JC87" i="1" s="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IX88" i="1" s="1"/>
  <c r="JC88" i="1" s="1"/>
  <c r="BG88" i="1"/>
  <c r="BJ88" i="1"/>
  <c r="BN88" i="1"/>
  <c r="BT88" i="1"/>
  <c r="BX88" i="1"/>
  <c r="BY88" i="1"/>
  <c r="CC88" i="1"/>
  <c r="CK88" i="1"/>
  <c r="CO88" i="1"/>
  <c r="CP88" i="1"/>
  <c r="CT88" i="1"/>
  <c r="DB88" i="1"/>
  <c r="DF88" i="1"/>
  <c r="DG88" i="1"/>
  <c r="DK88" i="1"/>
  <c r="C89" i="1"/>
  <c r="IX89" i="1" s="1"/>
  <c r="JC89" i="1" s="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IX90" i="1" s="1"/>
  <c r="JC90" i="1" s="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IX91" i="1" s="1"/>
  <c r="JC91" i="1" s="1"/>
  <c r="BG91" i="1"/>
  <c r="BJ91" i="1"/>
  <c r="BN91" i="1"/>
  <c r="BT91" i="1"/>
  <c r="BX91" i="1"/>
  <c r="BY91" i="1"/>
  <c r="CC91" i="1"/>
  <c r="CK91" i="1"/>
  <c r="CO91" i="1"/>
  <c r="CP91" i="1"/>
  <c r="CT91" i="1"/>
  <c r="DB91" i="1"/>
  <c r="DF91" i="1"/>
  <c r="DG91" i="1"/>
  <c r="DK91" i="1"/>
  <c r="C92" i="1"/>
  <c r="IX92" i="1" s="1"/>
  <c r="JC92" i="1" s="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KC13" i="1" l="1"/>
  <c r="KR98" i="1"/>
  <c r="KR95" i="1" s="1"/>
  <c r="KN95" i="1"/>
  <c r="JJ4" i="1"/>
  <c r="JC2" i="1"/>
  <c r="JL7" i="1"/>
  <c r="JJ8" i="1"/>
  <c r="JC4" i="1"/>
  <c r="JC7" i="1"/>
  <c r="JC5" i="1"/>
  <c r="IX2" i="1"/>
  <c r="JC3" i="1"/>
  <c r="IX3" i="1"/>
  <c r="IX5" i="1"/>
  <c r="IX4" i="1"/>
  <c r="IX8" i="1"/>
  <c r="JM10" i="1"/>
  <c r="JC6" i="1"/>
  <c r="IX9" i="1"/>
  <c r="IX7" i="1"/>
  <c r="IX6" i="1"/>
  <c r="JC9" i="1"/>
  <c r="IX14" i="1"/>
  <c r="JC14" i="1" s="1"/>
  <c r="JC8" i="1"/>
  <c r="IX13" i="1"/>
  <c r="JJ6" i="1"/>
  <c r="JL6"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JD2" i="1" s="1"/>
  <c r="C3" i="1"/>
  <c r="C4" i="1"/>
  <c r="IZ9" i="1" l="1"/>
  <c r="IZ2" i="1"/>
  <c r="JC10" i="1"/>
  <c r="IZ6" i="1"/>
  <c r="IZ7" i="1"/>
  <c r="JD3" i="1"/>
  <c r="JD6" i="1"/>
  <c r="JD5" i="1"/>
  <c r="JD7" i="1"/>
  <c r="IZ8" i="1"/>
  <c r="JD4" i="1"/>
  <c r="IX10" i="1"/>
  <c r="IZ10" i="1" s="1"/>
  <c r="IZ4" i="1"/>
  <c r="JD8" i="1"/>
  <c r="JD9" i="1"/>
  <c r="IZ5" i="1"/>
  <c r="IZ3" i="1"/>
  <c r="JC13" i="1"/>
  <c r="C10" i="1"/>
  <c r="JD10" i="1" s="1"/>
  <c r="IK2" i="1"/>
  <c r="II2" i="1"/>
  <c r="IH123" i="1"/>
  <c r="IC123" i="1"/>
  <c r="IA123" i="1"/>
  <c r="HT123" i="1"/>
  <c r="IH122" i="1"/>
  <c r="IC122" i="1"/>
  <c r="IA122" i="1"/>
  <c r="HT122" i="1"/>
  <c r="IH121" i="1"/>
  <c r="IC121" i="1"/>
  <c r="IA121" i="1"/>
  <c r="HT121" i="1"/>
  <c r="IH120" i="1"/>
  <c r="IC120" i="1"/>
  <c r="IA120" i="1"/>
  <c r="HT120" i="1"/>
  <c r="IH119" i="1"/>
  <c r="IC119" i="1"/>
  <c r="IA119" i="1"/>
  <c r="HT119" i="1"/>
  <c r="IH118" i="1"/>
  <c r="IC118" i="1"/>
  <c r="IA118" i="1"/>
  <c r="HT118" i="1"/>
  <c r="IH117" i="1"/>
  <c r="IC117" i="1"/>
  <c r="IA117" i="1"/>
  <c r="HT117" i="1"/>
  <c r="IH116" i="1"/>
  <c r="IC116" i="1"/>
  <c r="IA116" i="1"/>
  <c r="HT116" i="1"/>
  <c r="IH115" i="1"/>
  <c r="IC115" i="1"/>
  <c r="IA115" i="1"/>
  <c r="HT115" i="1"/>
  <c r="IH114" i="1"/>
  <c r="IC114" i="1"/>
  <c r="IA114" i="1"/>
  <c r="HT114" i="1"/>
  <c r="IH113" i="1"/>
  <c r="IC113" i="1"/>
  <c r="IA113" i="1"/>
  <c r="HT113" i="1"/>
  <c r="IH112" i="1"/>
  <c r="IC112" i="1"/>
  <c r="IA112" i="1"/>
  <c r="HT112" i="1"/>
  <c r="IH111" i="1"/>
  <c r="IC111" i="1"/>
  <c r="IA111" i="1"/>
  <c r="HT111" i="1"/>
  <c r="IH110" i="1"/>
  <c r="IC110" i="1"/>
  <c r="IA110" i="1"/>
  <c r="HT110" i="1"/>
  <c r="IH109" i="1"/>
  <c r="IC109" i="1"/>
  <c r="IA109" i="1"/>
  <c r="HT109" i="1"/>
  <c r="IH108" i="1"/>
  <c r="IC108" i="1"/>
  <c r="IA108" i="1"/>
  <c r="HT108" i="1"/>
  <c r="IH107" i="1"/>
  <c r="IC107" i="1"/>
  <c r="IA107" i="1"/>
  <c r="HT107" i="1"/>
  <c r="IH106" i="1"/>
  <c r="IC106" i="1"/>
  <c r="IA106" i="1"/>
  <c r="HT106" i="1"/>
  <c r="IH105" i="1"/>
  <c r="IC105" i="1"/>
  <c r="IA105" i="1"/>
  <c r="HT105" i="1"/>
  <c r="IH104" i="1"/>
  <c r="IC104" i="1"/>
  <c r="IA104" i="1"/>
  <c r="HT104" i="1"/>
  <c r="IH103" i="1"/>
  <c r="IC103" i="1"/>
  <c r="IA103" i="1"/>
  <c r="HT103" i="1"/>
  <c r="IH102" i="1"/>
  <c r="IC102" i="1"/>
  <c r="IA102" i="1"/>
  <c r="HT102" i="1"/>
  <c r="IH101" i="1"/>
  <c r="IC101" i="1"/>
  <c r="IA101" i="1"/>
  <c r="HT101" i="1"/>
  <c r="IH100" i="1"/>
  <c r="IC100" i="1"/>
  <c r="IA100" i="1"/>
  <c r="HT100" i="1"/>
  <c r="IH99" i="1"/>
  <c r="IC99" i="1"/>
  <c r="IA99" i="1"/>
  <c r="HT99" i="1"/>
  <c r="IH98" i="1"/>
  <c r="IC98" i="1"/>
  <c r="IA98" i="1"/>
  <c r="HT98" i="1"/>
  <c r="IH97" i="1"/>
  <c r="IC97" i="1"/>
  <c r="IA97" i="1"/>
  <c r="IH96" i="1"/>
  <c r="IC96" i="1"/>
  <c r="IA96" i="1"/>
  <c r="IA95" i="1" s="1"/>
  <c r="HT96" i="1"/>
  <c r="HZ95" i="1"/>
  <c r="HX95" i="1"/>
  <c r="HV95" i="1"/>
  <c r="HU95" i="1"/>
  <c r="IR94" i="1"/>
  <c r="IQ94" i="1"/>
  <c r="IN94" i="1"/>
  <c r="IL94" i="1"/>
  <c r="IK94" i="1"/>
  <c r="IJ94" i="1"/>
  <c r="II94" i="1"/>
  <c r="IH94" i="1"/>
  <c r="IG94" i="1"/>
  <c r="IF94" i="1"/>
  <c r="IE94" i="1"/>
  <c r="IC94" i="1"/>
  <c r="IA94" i="1"/>
  <c r="HZ94" i="1"/>
  <c r="HX94" i="1"/>
  <c r="HV94" i="1"/>
  <c r="HU94" i="1"/>
  <c r="HT94" i="1"/>
  <c r="IH92" i="1"/>
  <c r="IB92" i="1"/>
  <c r="IA92" i="1"/>
  <c r="HY92" i="1"/>
  <c r="ID92" i="1" s="1"/>
  <c r="IH91" i="1"/>
  <c r="IB91" i="1"/>
  <c r="IA91" i="1"/>
  <c r="HY91" i="1"/>
  <c r="ID91" i="1" s="1"/>
  <c r="IH90" i="1"/>
  <c r="IB90" i="1"/>
  <c r="IA90" i="1"/>
  <c r="HY90" i="1"/>
  <c r="ID90" i="1" s="1"/>
  <c r="II89" i="1"/>
  <c r="IH89" i="1"/>
  <c r="IB89" i="1"/>
  <c r="IA89" i="1"/>
  <c r="HY89" i="1"/>
  <c r="ID89" i="1" s="1"/>
  <c r="IH88" i="1"/>
  <c r="IB88" i="1"/>
  <c r="IA88" i="1"/>
  <c r="HY88" i="1"/>
  <c r="ID88" i="1" s="1"/>
  <c r="IH87" i="1"/>
  <c r="IB87" i="1"/>
  <c r="IA87" i="1"/>
  <c r="HY87" i="1"/>
  <c r="ID87" i="1" s="1"/>
  <c r="IH86" i="1"/>
  <c r="IB86" i="1"/>
  <c r="IA86" i="1"/>
  <c r="HY86" i="1"/>
  <c r="ID86" i="1" s="1"/>
  <c r="IH85" i="1"/>
  <c r="IB85" i="1"/>
  <c r="IA85" i="1"/>
  <c r="HY85" i="1"/>
  <c r="ID85" i="1" s="1"/>
  <c r="IH84" i="1"/>
  <c r="IB84" i="1"/>
  <c r="IA84" i="1"/>
  <c r="HY84" i="1"/>
  <c r="ID84" i="1" s="1"/>
  <c r="IH83" i="1"/>
  <c r="IB83" i="1"/>
  <c r="IA83" i="1"/>
  <c r="HY83" i="1"/>
  <c r="ID83" i="1" s="1"/>
  <c r="IH82" i="1"/>
  <c r="IB82" i="1"/>
  <c r="IA82" i="1"/>
  <c r="HY82" i="1"/>
  <c r="ID82" i="1" s="1"/>
  <c r="IH81" i="1"/>
  <c r="IB81" i="1"/>
  <c r="IA81" i="1"/>
  <c r="HY81" i="1"/>
  <c r="ID81" i="1" s="1"/>
  <c r="IH80" i="1"/>
  <c r="IB80" i="1"/>
  <c r="IA80" i="1"/>
  <c r="HY80" i="1"/>
  <c r="ID80" i="1" s="1"/>
  <c r="IH79" i="1"/>
  <c r="IB79" i="1"/>
  <c r="IA79" i="1"/>
  <c r="HY79" i="1"/>
  <c r="ID79" i="1" s="1"/>
  <c r="IH78" i="1"/>
  <c r="IB78" i="1"/>
  <c r="IA78" i="1"/>
  <c r="HY78" i="1"/>
  <c r="ID78" i="1" s="1"/>
  <c r="IH77" i="1"/>
  <c r="IB77" i="1"/>
  <c r="IA77" i="1"/>
  <c r="HY77" i="1"/>
  <c r="ID77" i="1" s="1"/>
  <c r="IH76" i="1"/>
  <c r="IB76" i="1"/>
  <c r="IA76" i="1"/>
  <c r="HY76" i="1"/>
  <c r="ID76" i="1" s="1"/>
  <c r="IH75" i="1"/>
  <c r="IB75" i="1"/>
  <c r="IA75" i="1"/>
  <c r="HY75" i="1"/>
  <c r="ID75" i="1" s="1"/>
  <c r="IH74" i="1"/>
  <c r="IB74" i="1"/>
  <c r="IA74" i="1"/>
  <c r="HY74" i="1"/>
  <c r="ID74" i="1" s="1"/>
  <c r="IH73" i="1"/>
  <c r="IB73" i="1"/>
  <c r="IA73" i="1"/>
  <c r="HY73" i="1"/>
  <c r="ID73" i="1" s="1"/>
  <c r="IH72" i="1"/>
  <c r="IB72" i="1"/>
  <c r="IA72" i="1"/>
  <c r="HY72" i="1"/>
  <c r="ID72" i="1" s="1"/>
  <c r="IH71" i="1"/>
  <c r="ID71" i="1"/>
  <c r="IB71" i="1"/>
  <c r="IA71" i="1"/>
  <c r="HY71" i="1"/>
  <c r="IH70" i="1"/>
  <c r="IB70" i="1"/>
  <c r="IA70" i="1"/>
  <c r="HY70" i="1"/>
  <c r="ID70" i="1" s="1"/>
  <c r="IH69" i="1"/>
  <c r="IB69" i="1"/>
  <c r="IA69" i="1"/>
  <c r="HY69" i="1"/>
  <c r="ID69" i="1" s="1"/>
  <c r="IH68" i="1"/>
  <c r="IB68" i="1"/>
  <c r="IA68" i="1"/>
  <c r="HY68" i="1"/>
  <c r="ID68" i="1" s="1"/>
  <c r="IH67" i="1"/>
  <c r="IB67" i="1"/>
  <c r="IA67" i="1"/>
  <c r="HY67" i="1"/>
  <c r="ID67" i="1" s="1"/>
  <c r="IH66" i="1"/>
  <c r="IB66" i="1"/>
  <c r="IA66" i="1"/>
  <c r="HY66" i="1"/>
  <c r="ID66" i="1" s="1"/>
  <c r="IH65" i="1"/>
  <c r="IB65" i="1"/>
  <c r="IA65" i="1"/>
  <c r="HY65" i="1"/>
  <c r="ID65" i="1" s="1"/>
  <c r="IH64" i="1"/>
  <c r="IB64" i="1"/>
  <c r="IA64" i="1"/>
  <c r="HY64" i="1"/>
  <c r="ID64" i="1" s="1"/>
  <c r="IH63" i="1"/>
  <c r="IB63" i="1"/>
  <c r="IA63" i="1"/>
  <c r="HY63" i="1"/>
  <c r="ID63" i="1" s="1"/>
  <c r="IH62" i="1"/>
  <c r="IB62" i="1"/>
  <c r="IA62" i="1"/>
  <c r="HY62" i="1"/>
  <c r="ID62" i="1" s="1"/>
  <c r="IH61" i="1"/>
  <c r="IB61" i="1"/>
  <c r="IA61" i="1"/>
  <c r="HY61" i="1"/>
  <c r="ID61" i="1" s="1"/>
  <c r="IH60" i="1"/>
  <c r="IB60" i="1"/>
  <c r="IA60" i="1"/>
  <c r="HY60" i="1"/>
  <c r="ID60" i="1" s="1"/>
  <c r="IH59" i="1"/>
  <c r="IB59" i="1"/>
  <c r="IA59" i="1"/>
  <c r="HY59" i="1"/>
  <c r="ID59" i="1" s="1"/>
  <c r="IH58" i="1"/>
  <c r="IB58" i="1"/>
  <c r="IA58" i="1"/>
  <c r="HY58" i="1"/>
  <c r="ID58" i="1" s="1"/>
  <c r="IH57" i="1"/>
  <c r="IB57" i="1"/>
  <c r="IA57" i="1"/>
  <c r="HY57" i="1"/>
  <c r="ID57" i="1" s="1"/>
  <c r="IH56" i="1"/>
  <c r="IB56" i="1"/>
  <c r="IA56" i="1"/>
  <c r="HY56" i="1"/>
  <c r="ID56" i="1" s="1"/>
  <c r="IH55" i="1"/>
  <c r="ID55" i="1"/>
  <c r="IB55" i="1"/>
  <c r="IA55" i="1"/>
  <c r="HY55" i="1"/>
  <c r="IH54" i="1"/>
  <c r="IB54" i="1"/>
  <c r="IA54" i="1"/>
  <c r="HY54" i="1"/>
  <c r="ID54" i="1" s="1"/>
  <c r="IH53" i="1"/>
  <c r="IB53" i="1"/>
  <c r="IA53" i="1"/>
  <c r="HY53" i="1"/>
  <c r="ID53" i="1" s="1"/>
  <c r="IH52" i="1"/>
  <c r="IB52" i="1"/>
  <c r="IA52" i="1"/>
  <c r="HY52" i="1"/>
  <c r="ID52" i="1" s="1"/>
  <c r="IH51" i="1"/>
  <c r="IB51" i="1"/>
  <c r="IA51" i="1"/>
  <c r="HY51" i="1"/>
  <c r="ID51" i="1" s="1"/>
  <c r="IH50" i="1"/>
  <c r="IB50" i="1"/>
  <c r="IA50" i="1"/>
  <c r="HY50" i="1"/>
  <c r="ID50" i="1" s="1"/>
  <c r="IH49" i="1"/>
  <c r="IB49" i="1"/>
  <c r="IA49" i="1"/>
  <c r="HY49" i="1"/>
  <c r="ID49" i="1" s="1"/>
  <c r="IH48" i="1"/>
  <c r="IB48" i="1"/>
  <c r="IA48" i="1"/>
  <c r="HY48" i="1"/>
  <c r="ID48" i="1" s="1"/>
  <c r="IH47" i="1"/>
  <c r="IB47" i="1"/>
  <c r="IA47" i="1"/>
  <c r="HY47" i="1"/>
  <c r="ID47" i="1" s="1"/>
  <c r="IH46" i="1"/>
  <c r="IB46" i="1"/>
  <c r="IA46" i="1"/>
  <c r="HY46" i="1"/>
  <c r="ID46" i="1" s="1"/>
  <c r="IH45" i="1"/>
  <c r="IB45" i="1"/>
  <c r="IA45" i="1"/>
  <c r="HY45" i="1"/>
  <c r="ID45" i="1" s="1"/>
  <c r="IH44" i="1"/>
  <c r="IB44" i="1"/>
  <c r="IA44" i="1"/>
  <c r="HY44" i="1"/>
  <c r="ID44" i="1" s="1"/>
  <c r="IH43" i="1"/>
  <c r="IB43" i="1"/>
  <c r="IA43" i="1"/>
  <c r="HY43" i="1"/>
  <c r="ID43" i="1" s="1"/>
  <c r="IH42" i="1"/>
  <c r="ID42" i="1"/>
  <c r="IB42" i="1"/>
  <c r="IA42" i="1"/>
  <c r="HY42" i="1"/>
  <c r="IH41" i="1"/>
  <c r="IB41" i="1"/>
  <c r="IA41" i="1"/>
  <c r="HY41" i="1"/>
  <c r="ID41" i="1" s="1"/>
  <c r="IH40" i="1"/>
  <c r="IB40" i="1"/>
  <c r="IA40" i="1"/>
  <c r="HY40" i="1"/>
  <c r="ID40" i="1" s="1"/>
  <c r="II39" i="1"/>
  <c r="IH39" i="1"/>
  <c r="ID39" i="1"/>
  <c r="IB39" i="1"/>
  <c r="IA39" i="1"/>
  <c r="HY39" i="1"/>
  <c r="IH38" i="1"/>
  <c r="IB38" i="1"/>
  <c r="IA38" i="1"/>
  <c r="HY38" i="1"/>
  <c r="ID38" i="1" s="1"/>
  <c r="IH37" i="1"/>
  <c r="IB37" i="1"/>
  <c r="IA37" i="1"/>
  <c r="HY37" i="1"/>
  <c r="ID37" i="1" s="1"/>
  <c r="II36" i="1"/>
  <c r="IH36" i="1"/>
  <c r="IB36" i="1"/>
  <c r="IA36" i="1"/>
  <c r="HY36" i="1"/>
  <c r="ID36" i="1" s="1"/>
  <c r="IH35" i="1"/>
  <c r="IB35" i="1"/>
  <c r="IA35" i="1"/>
  <c r="HY35" i="1"/>
  <c r="ID35" i="1" s="1"/>
  <c r="IH34" i="1"/>
  <c r="IB34" i="1"/>
  <c r="IA34" i="1"/>
  <c r="HY34" i="1"/>
  <c r="ID34" i="1" s="1"/>
  <c r="IH33" i="1"/>
  <c r="IB33" i="1"/>
  <c r="IA33" i="1"/>
  <c r="HX6" i="1" s="1"/>
  <c r="HZ6" i="1" s="1"/>
  <c r="HY33" i="1"/>
  <c r="ID33" i="1" s="1"/>
  <c r="IH32" i="1"/>
  <c r="IB32" i="1"/>
  <c r="IA32" i="1"/>
  <c r="HY32" i="1"/>
  <c r="ID32" i="1" s="1"/>
  <c r="IH31" i="1"/>
  <c r="ID31" i="1"/>
  <c r="IB31" i="1"/>
  <c r="IA31" i="1"/>
  <c r="HY31" i="1"/>
  <c r="II30" i="1"/>
  <c r="IH30" i="1"/>
  <c r="IB30" i="1"/>
  <c r="IA30" i="1"/>
  <c r="HY30" i="1"/>
  <c r="ID30" i="1" s="1"/>
  <c r="II29" i="1"/>
  <c r="IH29" i="1"/>
  <c r="IB29" i="1"/>
  <c r="IA29" i="1"/>
  <c r="HY29" i="1"/>
  <c r="ID29" i="1" s="1"/>
  <c r="IH28" i="1"/>
  <c r="IB28" i="1"/>
  <c r="IA28" i="1"/>
  <c r="HY28" i="1"/>
  <c r="ID28" i="1" s="1"/>
  <c r="IH27" i="1"/>
  <c r="IB27" i="1"/>
  <c r="IA27" i="1"/>
  <c r="HY27" i="1"/>
  <c r="ID27" i="1" s="1"/>
  <c r="IH26" i="1"/>
  <c r="IB26" i="1"/>
  <c r="IA26" i="1"/>
  <c r="HY26" i="1"/>
  <c r="ID26" i="1" s="1"/>
  <c r="IH25" i="1"/>
  <c r="IB25" i="1"/>
  <c r="IA25" i="1"/>
  <c r="HY25" i="1"/>
  <c r="ID25" i="1" s="1"/>
  <c r="IH24" i="1"/>
  <c r="IB24" i="1"/>
  <c r="IA24" i="1"/>
  <c r="HY24" i="1"/>
  <c r="ID24" i="1" s="1"/>
  <c r="IH23" i="1"/>
  <c r="IB23" i="1"/>
  <c r="IA23" i="1"/>
  <c r="HY23" i="1"/>
  <c r="ID23" i="1" s="1"/>
  <c r="II22" i="1"/>
  <c r="IH22" i="1"/>
  <c r="IB22" i="1"/>
  <c r="IA22" i="1"/>
  <c r="HY22" i="1"/>
  <c r="ID22" i="1" s="1"/>
  <c r="IH21" i="1"/>
  <c r="IB21" i="1"/>
  <c r="IA21" i="1"/>
  <c r="HY21" i="1"/>
  <c r="ID21" i="1" s="1"/>
  <c r="IH20" i="1"/>
  <c r="IB20" i="1"/>
  <c r="IA20" i="1"/>
  <c r="HY20" i="1"/>
  <c r="ID20" i="1" s="1"/>
  <c r="IH19" i="1"/>
  <c r="IB19" i="1"/>
  <c r="IA19" i="1"/>
  <c r="HY19" i="1"/>
  <c r="ID19" i="1" s="1"/>
  <c r="IH18" i="1"/>
  <c r="IB18" i="1"/>
  <c r="IA18" i="1"/>
  <c r="HY18" i="1"/>
  <c r="ID18" i="1" s="1"/>
  <c r="IH17" i="1"/>
  <c r="IB17" i="1"/>
  <c r="IA17" i="1"/>
  <c r="HY17" i="1"/>
  <c r="ID17" i="1" s="1"/>
  <c r="IH16" i="1"/>
  <c r="IB16" i="1"/>
  <c r="IA16" i="1"/>
  <c r="HY16" i="1"/>
  <c r="ID16" i="1" s="1"/>
  <c r="IH15" i="1"/>
  <c r="IB15" i="1"/>
  <c r="IA15" i="1"/>
  <c r="HY15" i="1"/>
  <c r="ID15" i="1" s="1"/>
  <c r="IH14" i="1"/>
  <c r="IB14" i="1"/>
  <c r="IA14" i="1"/>
  <c r="IA13" i="1" s="1"/>
  <c r="HY14" i="1"/>
  <c r="IK9" i="1"/>
  <c r="II9" i="1"/>
  <c r="IC9" i="1"/>
  <c r="ID9" i="1" s="1"/>
  <c r="IK8" i="1"/>
  <c r="II8" i="1"/>
  <c r="IK7" i="1"/>
  <c r="II7" i="1"/>
  <c r="IK6" i="1"/>
  <c r="II6" i="1"/>
  <c r="IC6" i="1"/>
  <c r="ID6" i="1" s="1"/>
  <c r="IK5" i="1"/>
  <c r="II5" i="1"/>
  <c r="IK4" i="1"/>
  <c r="II4" i="1"/>
  <c r="IK3" i="1"/>
  <c r="II3" i="1"/>
  <c r="IM3" i="1" s="1"/>
  <c r="ID1" i="1"/>
  <c r="HZ1" i="1"/>
  <c r="HX7" i="1" l="1"/>
  <c r="HZ7" i="1" s="1"/>
  <c r="IK30" i="1"/>
  <c r="IK39" i="1"/>
  <c r="IK36" i="1"/>
  <c r="IK29" i="1"/>
  <c r="IK89" i="1"/>
  <c r="IK22" i="1"/>
  <c r="ID14" i="1"/>
  <c r="ID13" i="1" s="1"/>
  <c r="HY13" i="1"/>
  <c r="IC7" i="1"/>
  <c r="ID7" i="1" s="1"/>
  <c r="IB13" i="1"/>
  <c r="IC4" i="1"/>
  <c r="ID4" i="1" s="1"/>
  <c r="HX4" i="1"/>
  <c r="HZ4" i="1" s="1"/>
  <c r="HX3" i="1"/>
  <c r="HZ3" i="1" s="1"/>
  <c r="IM9" i="1"/>
  <c r="IJ9" i="1" s="1"/>
  <c r="IM5" i="1"/>
  <c r="IL5" i="1" s="1"/>
  <c r="IM8" i="1"/>
  <c r="IL8" i="1" s="1"/>
  <c r="II10" i="1"/>
  <c r="IM6" i="1"/>
  <c r="IL6" i="1" s="1"/>
  <c r="IK10" i="1"/>
  <c r="IM4" i="1"/>
  <c r="IL4" i="1" s="1"/>
  <c r="IM7" i="1"/>
  <c r="IJ7" i="1" s="1"/>
  <c r="HT13" i="1"/>
  <c r="IC8" i="1"/>
  <c r="ID8" i="1" s="1"/>
  <c r="HX8" i="1"/>
  <c r="HZ8" i="1" s="1"/>
  <c r="IC3" i="1"/>
  <c r="ID3" i="1" s="1"/>
  <c r="IC2" i="1"/>
  <c r="ID2" i="1" s="1"/>
  <c r="HX5" i="1"/>
  <c r="HZ5" i="1" s="1"/>
  <c r="HX2" i="1"/>
  <c r="IJ3" i="1"/>
  <c r="IC95" i="1"/>
  <c r="IC5" i="1"/>
  <c r="ID5" i="1" s="1"/>
  <c r="IM2" i="1"/>
  <c r="IJ2" i="1" s="1"/>
  <c r="HX9" i="1"/>
  <c r="HZ9" i="1" s="1"/>
  <c r="IM10" i="1" l="1"/>
  <c r="IL9" i="1"/>
  <c r="IJ8" i="1"/>
  <c r="IL7" i="1"/>
  <c r="IJ5" i="1"/>
  <c r="IJ6" i="1"/>
  <c r="IJ4" i="1"/>
  <c r="IC10" i="1"/>
  <c r="ID10" i="1" s="1"/>
  <c r="HZ2" i="1"/>
  <c r="HX10" i="1"/>
  <c r="HZ10" i="1" s="1"/>
  <c r="IL2" i="1"/>
  <c r="IL3" i="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JI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JJ96" i="1" l="1"/>
  <c r="JK96" i="1"/>
  <c r="JL96" i="1" s="1"/>
  <c r="G101" i="1"/>
  <c r="N101" i="1"/>
  <c r="DL96" i="1"/>
  <c r="CD96" i="1"/>
  <c r="AR101" i="1"/>
  <c r="AS101" i="1" s="1"/>
  <c r="BO101" i="1"/>
  <c r="BP101" i="1" s="1"/>
  <c r="W101" i="1"/>
  <c r="AG101" i="1"/>
  <c r="AH101" i="1" s="1"/>
  <c r="BC101" i="1"/>
  <c r="BD101" i="1" s="1"/>
  <c r="CU96" i="1"/>
  <c r="II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JQ96" i="1" l="1"/>
  <c r="JN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IK96" i="1"/>
  <c r="IL96" i="1" s="1"/>
  <c r="IJ96"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JR96" i="1" l="1"/>
  <c r="CH96" i="1"/>
  <c r="CI96" i="1"/>
  <c r="CZ96" i="1"/>
  <c r="CY96" i="1"/>
  <c r="IQ96" i="1"/>
  <c r="IN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KL30" i="1" l="1"/>
  <c r="KM30" i="1"/>
  <c r="KO30" i="1" s="1"/>
  <c r="JL30" i="1"/>
  <c r="JM30" i="1"/>
  <c r="JO30" i="1" s="1"/>
  <c r="IL30" i="1"/>
  <c r="IM30" i="1"/>
  <c r="IO30" i="1" s="1"/>
  <c r="DO19" i="1"/>
  <c r="IR96" i="1"/>
  <c r="DO30" i="1"/>
  <c r="BQ30" i="1"/>
  <c r="BR30" i="1" s="1"/>
  <c r="CG30" i="1"/>
  <c r="CX30" i="1"/>
  <c r="KN30" i="1" l="1"/>
  <c r="KP30" i="1"/>
  <c r="KR30" i="1"/>
  <c r="KQ30" i="1"/>
  <c r="JN30" i="1"/>
  <c r="JR30" i="1"/>
  <c r="JQ30" i="1"/>
  <c r="JP30" i="1"/>
  <c r="CZ30" i="1"/>
  <c r="CY30" i="1"/>
  <c r="CI30" i="1"/>
  <c r="CH30" i="1"/>
  <c r="DQ19" i="1"/>
  <c r="DP19" i="1"/>
  <c r="DQ30" i="1"/>
  <c r="DP30" i="1"/>
  <c r="IN30" i="1"/>
  <c r="IP30" i="1"/>
  <c r="IR30" i="1"/>
  <c r="N122" i="5"/>
  <c r="O122" i="5" s="1"/>
  <c r="C15" i="5"/>
  <c r="J15" i="5" s="1"/>
  <c r="JI99" i="1" s="1"/>
  <c r="C14" i="5"/>
  <c r="C16" i="5"/>
  <c r="J16" i="5" s="1"/>
  <c r="JI100" i="1" s="1"/>
  <c r="C19" i="5"/>
  <c r="C33" i="5"/>
  <c r="C35" i="5"/>
  <c r="C27" i="5"/>
  <c r="C28" i="5"/>
  <c r="C30" i="5"/>
  <c r="C31" i="5"/>
  <c r="D31" i="5" s="1"/>
  <c r="J31" i="5" s="1"/>
  <c r="JI115" i="1" s="1"/>
  <c r="C29" i="5"/>
  <c r="C26" i="5"/>
  <c r="C32" i="5"/>
  <c r="D32" i="5" s="1"/>
  <c r="J32" i="5" s="1"/>
  <c r="JI116" i="1" s="1"/>
  <c r="C13" i="5"/>
  <c r="C25" i="5"/>
  <c r="C22" i="5"/>
  <c r="C24" i="5"/>
  <c r="C21" i="5"/>
  <c r="C23" i="5"/>
  <c r="D23" i="5" s="1"/>
  <c r="J23" i="5" s="1"/>
  <c r="JI107" i="1" s="1"/>
  <c r="C18" i="5"/>
  <c r="C20" i="5"/>
  <c r="C34" i="5"/>
  <c r="C36" i="5"/>
  <c r="D36" i="5" s="1"/>
  <c r="J36" i="5" s="1"/>
  <c r="JI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JK116" i="1" l="1"/>
  <c r="JL116" i="1" s="1"/>
  <c r="JJ116" i="1"/>
  <c r="JK107" i="1"/>
  <c r="JL107" i="1" s="1"/>
  <c r="JJ107" i="1"/>
  <c r="JK100" i="1"/>
  <c r="JL100" i="1" s="1"/>
  <c r="JJ100" i="1"/>
  <c r="JK115" i="1"/>
  <c r="JL115" i="1" s="1"/>
  <c r="JJ115" i="1"/>
  <c r="JK99" i="1"/>
  <c r="JL99" i="1" s="1"/>
  <c r="JJ99" i="1"/>
  <c r="JK120" i="1"/>
  <c r="JL120" i="1" s="1"/>
  <c r="JJ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II107" i="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II99" i="1"/>
  <c r="AR100" i="1"/>
  <c r="AS100" i="1" s="1"/>
  <c r="CU100" i="1"/>
  <c r="G100" i="1"/>
  <c r="BC100" i="1"/>
  <c r="BD100" i="1" s="1"/>
  <c r="CD100" i="1"/>
  <c r="AG100" i="1"/>
  <c r="AH100" i="1" s="1"/>
  <c r="DL100" i="1"/>
  <c r="W100" i="1"/>
  <c r="BO100" i="1"/>
  <c r="BP100" i="1" s="1"/>
  <c r="N100" i="1"/>
  <c r="II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II120" i="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II115"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II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JI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JI101" i="1" s="1"/>
  <c r="H23" i="9"/>
  <c r="H22" i="9"/>
  <c r="H45" i="9"/>
  <c r="H4" i="9"/>
  <c r="H69" i="9"/>
  <c r="H24" i="9"/>
  <c r="H16" i="9"/>
  <c r="H17" i="9"/>
  <c r="H15" i="9"/>
  <c r="D18" i="5"/>
  <c r="J18" i="5" s="1"/>
  <c r="JI102" i="1" s="1"/>
  <c r="N163" i="5"/>
  <c r="O163" i="5" s="1"/>
  <c r="P163" i="5" s="1"/>
  <c r="H27" i="9"/>
  <c r="H25" i="9"/>
  <c r="H26" i="9"/>
  <c r="N123" i="5"/>
  <c r="O123" i="5" s="1"/>
  <c r="P123" i="5" s="1"/>
  <c r="H50" i="9"/>
  <c r="O50" i="9" s="1"/>
  <c r="H64" i="9"/>
  <c r="H66" i="9"/>
  <c r="N93" i="5"/>
  <c r="O93" i="5" s="1"/>
  <c r="P93" i="5" s="1"/>
  <c r="D34" i="5"/>
  <c r="J34" i="5" s="1"/>
  <c r="JI118" i="1" s="1"/>
  <c r="D35" i="5"/>
  <c r="J35" i="5" s="1"/>
  <c r="JI119" i="1" s="1"/>
  <c r="N117" i="5"/>
  <c r="O117" i="5" s="1"/>
  <c r="P117" i="5" s="1"/>
  <c r="H79" i="9"/>
  <c r="H80" i="9"/>
  <c r="H76" i="9"/>
  <c r="H77" i="9"/>
  <c r="O77" i="9" s="1"/>
  <c r="N172" i="5"/>
  <c r="O172" i="5" s="1"/>
  <c r="P172" i="5" s="1"/>
  <c r="J13" i="5"/>
  <c r="JI97" i="1" s="1"/>
  <c r="N136" i="5"/>
  <c r="O136" i="5" s="1"/>
  <c r="P136" i="5" s="1"/>
  <c r="N135" i="5"/>
  <c r="O135" i="5" s="1"/>
  <c r="P135" i="5" s="1"/>
  <c r="N132" i="5"/>
  <c r="O132" i="5" s="1"/>
  <c r="P132" i="5" s="1"/>
  <c r="D27" i="5"/>
  <c r="J27" i="5" s="1"/>
  <c r="JI111" i="1" s="1"/>
  <c r="D20" i="5"/>
  <c r="J20" i="5" s="1"/>
  <c r="JI104" i="1" s="1"/>
  <c r="D19" i="5"/>
  <c r="J19" i="5" s="1"/>
  <c r="JI103" i="1" s="1"/>
  <c r="N145" i="5"/>
  <c r="O145" i="5" s="1"/>
  <c r="P145" i="5" s="1"/>
  <c r="D37" i="5"/>
  <c r="J37" i="5" s="1"/>
  <c r="JI121" i="1" s="1"/>
  <c r="D30" i="5"/>
  <c r="J30" i="5" s="1"/>
  <c r="JI114" i="1" s="1"/>
  <c r="N166" i="5"/>
  <c r="O166" i="5" s="1"/>
  <c r="P166" i="5" s="1"/>
  <c r="D38" i="5"/>
  <c r="J38" i="5" s="1"/>
  <c r="JI122" i="1" s="1"/>
  <c r="D22" i="5"/>
  <c r="J22" i="5" s="1"/>
  <c r="JI106" i="1" s="1"/>
  <c r="D28" i="5"/>
  <c r="J28" i="5" s="1"/>
  <c r="JI112" i="1" s="1"/>
  <c r="D25" i="5"/>
  <c r="J25" i="5" s="1"/>
  <c r="JI109" i="1" s="1"/>
  <c r="D33" i="5"/>
  <c r="J33" i="5" s="1"/>
  <c r="JI117" i="1" s="1"/>
  <c r="D26" i="5"/>
  <c r="J26" i="5" s="1"/>
  <c r="JI110" i="1" s="1"/>
  <c r="D29" i="5"/>
  <c r="J29" i="5" s="1"/>
  <c r="JI113" i="1" s="1"/>
  <c r="D21" i="5"/>
  <c r="J21" i="5" s="1"/>
  <c r="JI105" i="1" s="1"/>
  <c r="D24" i="5"/>
  <c r="J24" i="5" s="1"/>
  <c r="JI108" i="1" s="1"/>
  <c r="J14" i="5"/>
  <c r="JI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KL89" i="1" l="1"/>
  <c r="KM89" i="1"/>
  <c r="KO89" i="1" s="1"/>
  <c r="JJ117" i="1"/>
  <c r="JK117" i="1"/>
  <c r="JL117" i="1" s="1"/>
  <c r="JQ115" i="1"/>
  <c r="JN115" i="1"/>
  <c r="JR115" i="1" s="1"/>
  <c r="JK97" i="1"/>
  <c r="JL97" i="1" s="1"/>
  <c r="JJ97" i="1"/>
  <c r="JK109" i="1"/>
  <c r="JL109" i="1" s="1"/>
  <c r="JJ109" i="1"/>
  <c r="JK103" i="1"/>
  <c r="JL103" i="1" s="1"/>
  <c r="JJ103" i="1"/>
  <c r="JJ102" i="1"/>
  <c r="JK102" i="1"/>
  <c r="JL102" i="1" s="1"/>
  <c r="JJ110" i="1"/>
  <c r="JK110" i="1"/>
  <c r="JL110" i="1" s="1"/>
  <c r="JK112" i="1"/>
  <c r="JL112" i="1" s="1"/>
  <c r="JJ112" i="1"/>
  <c r="JK104" i="1"/>
  <c r="JL104" i="1" s="1"/>
  <c r="JJ104" i="1"/>
  <c r="JQ100" i="1"/>
  <c r="JN100" i="1"/>
  <c r="JR100" i="1" s="1"/>
  <c r="JJ118" i="1"/>
  <c r="JK118" i="1"/>
  <c r="JL118" i="1" s="1"/>
  <c r="JJ98" i="1"/>
  <c r="JK98" i="1"/>
  <c r="JL98" i="1" s="1"/>
  <c r="JJ101" i="1"/>
  <c r="JK101" i="1"/>
  <c r="JL101" i="1" s="1"/>
  <c r="JK123" i="1"/>
  <c r="JL123" i="1" s="1"/>
  <c r="JJ123" i="1"/>
  <c r="JJ111" i="1"/>
  <c r="JK111" i="1"/>
  <c r="JL111" i="1" s="1"/>
  <c r="JJ108" i="1"/>
  <c r="JK108" i="1"/>
  <c r="JL108" i="1" s="1"/>
  <c r="JJ122" i="1"/>
  <c r="JK122" i="1"/>
  <c r="JL122" i="1" s="1"/>
  <c r="JN120" i="1"/>
  <c r="JR120" i="1" s="1"/>
  <c r="JQ120" i="1"/>
  <c r="JQ107" i="1"/>
  <c r="JN107" i="1"/>
  <c r="JR107" i="1" s="1"/>
  <c r="JK121" i="1"/>
  <c r="JL121" i="1" s="1"/>
  <c r="JJ121" i="1"/>
  <c r="JJ106" i="1"/>
  <c r="JK106" i="1"/>
  <c r="JL106" i="1" s="1"/>
  <c r="JK105" i="1"/>
  <c r="JL105" i="1" s="1"/>
  <c r="JJ105" i="1"/>
  <c r="JK113" i="1"/>
  <c r="JL113" i="1" s="1"/>
  <c r="JJ113" i="1"/>
  <c r="JJ114" i="1"/>
  <c r="JK114" i="1"/>
  <c r="JL114" i="1" s="1"/>
  <c r="JK119" i="1"/>
  <c r="JL119" i="1" s="1"/>
  <c r="JJ119" i="1"/>
  <c r="JQ99" i="1"/>
  <c r="JN99" i="1"/>
  <c r="JR99" i="1" s="1"/>
  <c r="JQ116" i="1"/>
  <c r="JN116" i="1"/>
  <c r="JR116" i="1" s="1"/>
  <c r="JL89" i="1"/>
  <c r="JM89" i="1"/>
  <c r="JO89" i="1" s="1"/>
  <c r="IL89" i="1"/>
  <c r="IM89" i="1"/>
  <c r="IO89" i="1" s="1"/>
  <c r="CU102" i="1"/>
  <c r="CD102" i="1"/>
  <c r="G123" i="1"/>
  <c r="AG123" i="1"/>
  <c r="AH123" i="1" s="1"/>
  <c r="BC123" i="1"/>
  <c r="BD123" i="1" s="1"/>
  <c r="DL102" i="1"/>
  <c r="AR123" i="1"/>
  <c r="AS123" i="1" s="1"/>
  <c r="BO123" i="1"/>
  <c r="BP123" i="1" s="1"/>
  <c r="W123" i="1"/>
  <c r="N123" i="1"/>
  <c r="II102" i="1"/>
  <c r="CE100" i="1"/>
  <c r="CF100" i="1"/>
  <c r="CG100" i="1" s="1"/>
  <c r="CV107" i="1"/>
  <c r="CW107" i="1"/>
  <c r="CX107" i="1" s="1"/>
  <c r="W112" i="1"/>
  <c r="DL106" i="1"/>
  <c r="BC112" i="1"/>
  <c r="BD112" i="1" s="1"/>
  <c r="CU106" i="1"/>
  <c r="AG112" i="1"/>
  <c r="AH112" i="1" s="1"/>
  <c r="BO112" i="1"/>
  <c r="BP112" i="1" s="1"/>
  <c r="CD106" i="1"/>
  <c r="N112" i="1"/>
  <c r="G112" i="1"/>
  <c r="AR112" i="1"/>
  <c r="AS112" i="1" s="1"/>
  <c r="II106" i="1"/>
  <c r="W116" i="1"/>
  <c r="DL111" i="1"/>
  <c r="CD111" i="1"/>
  <c r="CU111" i="1"/>
  <c r="N116" i="1"/>
  <c r="BO116" i="1"/>
  <c r="BP116" i="1" s="1"/>
  <c r="AR116" i="1"/>
  <c r="AS116" i="1" s="1"/>
  <c r="BC116" i="1"/>
  <c r="BD116" i="1" s="1"/>
  <c r="G116" i="1"/>
  <c r="AG116" i="1"/>
  <c r="AH116" i="1" s="1"/>
  <c r="II111" i="1"/>
  <c r="G103" i="1"/>
  <c r="CD101" i="1"/>
  <c r="AG103" i="1"/>
  <c r="AH103" i="1" s="1"/>
  <c r="BC103" i="1"/>
  <c r="BD103" i="1" s="1"/>
  <c r="N103" i="1"/>
  <c r="AR103" i="1"/>
  <c r="AS103" i="1" s="1"/>
  <c r="BO103" i="1"/>
  <c r="BP103" i="1" s="1"/>
  <c r="CU101" i="1"/>
  <c r="DL101" i="1"/>
  <c r="W103" i="1"/>
  <c r="II101" i="1"/>
  <c r="AG121" i="1"/>
  <c r="AH121" i="1" s="1"/>
  <c r="BC121" i="1"/>
  <c r="BD121" i="1" s="1"/>
  <c r="AR121" i="1"/>
  <c r="AS121" i="1" s="1"/>
  <c r="BO121" i="1"/>
  <c r="BP121" i="1" s="1"/>
  <c r="CU123" i="1"/>
  <c r="W121" i="1"/>
  <c r="CD123" i="1"/>
  <c r="G121" i="1"/>
  <c r="DL123" i="1"/>
  <c r="N121" i="1"/>
  <c r="II123" i="1"/>
  <c r="CE116" i="1"/>
  <c r="CF116" i="1"/>
  <c r="CG116" i="1" s="1"/>
  <c r="CF115" i="1"/>
  <c r="CG115" i="1" s="1"/>
  <c r="CE115" i="1"/>
  <c r="IK100" i="1"/>
  <c r="IL100" i="1" s="1"/>
  <c r="IJ100" i="1"/>
  <c r="CE99" i="1"/>
  <c r="CF99" i="1"/>
  <c r="CG99" i="1" s="1"/>
  <c r="DM107" i="1"/>
  <c r="DN107" i="1"/>
  <c r="DO107" i="1" s="1"/>
  <c r="CU109" i="1"/>
  <c r="AG113" i="1"/>
  <c r="AH113" i="1" s="1"/>
  <c r="CD109" i="1"/>
  <c r="AR113" i="1"/>
  <c r="AS113" i="1" s="1"/>
  <c r="DL109" i="1"/>
  <c r="BO113" i="1"/>
  <c r="BP113" i="1" s="1"/>
  <c r="BC113" i="1"/>
  <c r="BD113" i="1" s="1"/>
  <c r="G113" i="1"/>
  <c r="N113" i="1"/>
  <c r="W113" i="1"/>
  <c r="II109" i="1"/>
  <c r="G98" i="1"/>
  <c r="DL98" i="1"/>
  <c r="CU98" i="1"/>
  <c r="N98" i="1"/>
  <c r="CD98" i="1"/>
  <c r="AR98" i="1"/>
  <c r="AS98" i="1" s="1"/>
  <c r="BC98" i="1"/>
  <c r="BD98" i="1" s="1"/>
  <c r="AG98" i="1"/>
  <c r="AH98" i="1" s="1"/>
  <c r="W98" i="1"/>
  <c r="BO98" i="1"/>
  <c r="BP98" i="1" s="1"/>
  <c r="II98" i="1"/>
  <c r="CU108" i="1"/>
  <c r="AG115" i="1"/>
  <c r="AH115" i="1" s="1"/>
  <c r="BC115" i="1"/>
  <c r="BD115" i="1" s="1"/>
  <c r="N115" i="1"/>
  <c r="AR115" i="1"/>
  <c r="AS115" i="1" s="1"/>
  <c r="BO115" i="1"/>
  <c r="BP115" i="1" s="1"/>
  <c r="W115" i="1"/>
  <c r="DL108" i="1"/>
  <c r="G115" i="1"/>
  <c r="CD108" i="1"/>
  <c r="II108" i="1"/>
  <c r="AR122" i="1"/>
  <c r="AS122" i="1" s="1"/>
  <c r="CU122" i="1"/>
  <c r="G122" i="1"/>
  <c r="AG122" i="1"/>
  <c r="AH122" i="1" s="1"/>
  <c r="DL122" i="1"/>
  <c r="BC122" i="1"/>
  <c r="BD122" i="1" s="1"/>
  <c r="CD122" i="1"/>
  <c r="W122" i="1"/>
  <c r="BO122" i="1"/>
  <c r="BP122" i="1" s="1"/>
  <c r="N122" i="1"/>
  <c r="II122" i="1"/>
  <c r="CX89" i="1"/>
  <c r="CG89" i="1"/>
  <c r="DO89" i="1"/>
  <c r="BQ89" i="1"/>
  <c r="BR89" i="1" s="1"/>
  <c r="W111" i="1"/>
  <c r="CD105" i="1"/>
  <c r="AG111" i="1"/>
  <c r="AH111" i="1" s="1"/>
  <c r="BC111" i="1"/>
  <c r="BD111" i="1" s="1"/>
  <c r="N111" i="1"/>
  <c r="G111" i="1"/>
  <c r="AR111" i="1"/>
  <c r="AS111" i="1" s="1"/>
  <c r="DL105" i="1"/>
  <c r="BO111" i="1"/>
  <c r="BP111" i="1" s="1"/>
  <c r="CU105" i="1"/>
  <c r="II105" i="1"/>
  <c r="IK120" i="1"/>
  <c r="IL120" i="1" s="1"/>
  <c r="IJ120"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II104" i="1"/>
  <c r="CW115" i="1"/>
  <c r="CX115" i="1" s="1"/>
  <c r="CV115" i="1"/>
  <c r="G109" i="1"/>
  <c r="AG109" i="1"/>
  <c r="AH109" i="1" s="1"/>
  <c r="BC109" i="1"/>
  <c r="BD109" i="1" s="1"/>
  <c r="N109" i="1"/>
  <c r="DL113" i="1"/>
  <c r="AR109" i="1"/>
  <c r="AS109" i="1" s="1"/>
  <c r="BO109" i="1"/>
  <c r="BP109" i="1" s="1"/>
  <c r="CU113" i="1"/>
  <c r="CD113" i="1"/>
  <c r="W109" i="1"/>
  <c r="II113" i="1"/>
  <c r="AG104" i="1"/>
  <c r="AH104" i="1" s="1"/>
  <c r="BO104" i="1"/>
  <c r="BP104" i="1" s="1"/>
  <c r="AR104" i="1"/>
  <c r="AS104" i="1" s="1"/>
  <c r="W104" i="1"/>
  <c r="N104" i="1"/>
  <c r="CU119" i="1"/>
  <c r="CD119" i="1"/>
  <c r="BC104" i="1"/>
  <c r="BD104" i="1" s="1"/>
  <c r="DL119" i="1"/>
  <c r="G104" i="1"/>
  <c r="II119" i="1"/>
  <c r="CV99" i="1"/>
  <c r="CW99" i="1"/>
  <c r="CX99" i="1" s="1"/>
  <c r="IK107" i="1"/>
  <c r="IL107" i="1" s="1"/>
  <c r="IJ107" i="1"/>
  <c r="N117" i="1"/>
  <c r="DL103" i="1"/>
  <c r="AR117" i="1"/>
  <c r="AS117" i="1" s="1"/>
  <c r="CD103" i="1"/>
  <c r="CU103" i="1"/>
  <c r="W117" i="1"/>
  <c r="G117" i="1"/>
  <c r="BC117" i="1"/>
  <c r="BD117" i="1" s="1"/>
  <c r="AG117" i="1"/>
  <c r="AH117" i="1" s="1"/>
  <c r="BO117" i="1"/>
  <c r="BP117" i="1" s="1"/>
  <c r="II103" i="1"/>
  <c r="DM116" i="1"/>
  <c r="DN116" i="1"/>
  <c r="DO116" i="1" s="1"/>
  <c r="DN115" i="1"/>
  <c r="DO115" i="1" s="1"/>
  <c r="DM115" i="1"/>
  <c r="AR106" i="1"/>
  <c r="AS106" i="1" s="1"/>
  <c r="DL114" i="1"/>
  <c r="CD114" i="1"/>
  <c r="BC106" i="1"/>
  <c r="BD106" i="1" s="1"/>
  <c r="G106" i="1"/>
  <c r="AG106" i="1"/>
  <c r="AH106" i="1" s="1"/>
  <c r="CU114" i="1"/>
  <c r="N106" i="1"/>
  <c r="W106" i="1"/>
  <c r="BO106" i="1"/>
  <c r="BP106" i="1" s="1"/>
  <c r="II114" i="1"/>
  <c r="N110" i="1"/>
  <c r="AR110" i="1"/>
  <c r="AS110" i="1" s="1"/>
  <c r="W110" i="1"/>
  <c r="BC110" i="1"/>
  <c r="BD110" i="1" s="1"/>
  <c r="CD110" i="1"/>
  <c r="G110" i="1"/>
  <c r="BO110" i="1"/>
  <c r="BP110" i="1" s="1"/>
  <c r="AG110" i="1"/>
  <c r="AH110" i="1" s="1"/>
  <c r="CU110" i="1"/>
  <c r="DL110" i="1"/>
  <c r="II110" i="1"/>
  <c r="CU121" i="1"/>
  <c r="W120" i="1"/>
  <c r="AG120" i="1"/>
  <c r="AH120" i="1" s="1"/>
  <c r="N120" i="1"/>
  <c r="BO120" i="1"/>
  <c r="BP120" i="1" s="1"/>
  <c r="DL121" i="1"/>
  <c r="BC120" i="1"/>
  <c r="BD120" i="1" s="1"/>
  <c r="AR120" i="1"/>
  <c r="AS120" i="1" s="1"/>
  <c r="G120" i="1"/>
  <c r="CD121" i="1"/>
  <c r="II121" i="1"/>
  <c r="DL97" i="1"/>
  <c r="BO99" i="1"/>
  <c r="BP99" i="1" s="1"/>
  <c r="BC99" i="1"/>
  <c r="BD99" i="1" s="1"/>
  <c r="G99" i="1"/>
  <c r="CD97" i="1"/>
  <c r="N99" i="1"/>
  <c r="AR99" i="1"/>
  <c r="AS99" i="1" s="1"/>
  <c r="W99" i="1"/>
  <c r="AG99" i="1"/>
  <c r="AH99" i="1" s="1"/>
  <c r="CU97" i="1"/>
  <c r="II97" i="1"/>
  <c r="W102" i="1"/>
  <c r="BC102" i="1"/>
  <c r="BD102" i="1" s="1"/>
  <c r="AG102" i="1"/>
  <c r="AH102" i="1" s="1"/>
  <c r="BO102" i="1"/>
  <c r="BP102" i="1" s="1"/>
  <c r="N102" i="1"/>
  <c r="CD118" i="1"/>
  <c r="G102" i="1"/>
  <c r="CU118" i="1"/>
  <c r="DL118" i="1"/>
  <c r="AR102" i="1"/>
  <c r="AS102" i="1" s="1"/>
  <c r="II118" i="1"/>
  <c r="AR27" i="1"/>
  <c r="AS27" i="1" s="1"/>
  <c r="AT27" i="1" s="1"/>
  <c r="W27" i="1"/>
  <c r="X27" i="1" s="1"/>
  <c r="AG27" i="1"/>
  <c r="AH27" i="1" s="1"/>
  <c r="AI27" i="1" s="1"/>
  <c r="N27" i="1"/>
  <c r="BC27" i="1"/>
  <c r="BD27" i="1" s="1"/>
  <c r="BE27" i="1" s="1"/>
  <c r="G27" i="1"/>
  <c r="IK116" i="1"/>
  <c r="IL116" i="1" s="1"/>
  <c r="IJ116" i="1"/>
  <c r="IK115" i="1"/>
  <c r="IL115" i="1" s="1"/>
  <c r="IJ115" i="1"/>
  <c r="CW116" i="1"/>
  <c r="CX116" i="1" s="1"/>
  <c r="CV116" i="1"/>
  <c r="AG97" i="1"/>
  <c r="AH97" i="1" s="1"/>
  <c r="BC97" i="1"/>
  <c r="BD97" i="1" s="1"/>
  <c r="W97" i="1"/>
  <c r="CD112" i="1"/>
  <c r="DL112" i="1"/>
  <c r="N97" i="1"/>
  <c r="BO97" i="1"/>
  <c r="BP97" i="1" s="1"/>
  <c r="CU112" i="1"/>
  <c r="G97" i="1"/>
  <c r="AR97" i="1"/>
  <c r="AS97" i="1" s="1"/>
  <c r="II112" i="1"/>
  <c r="DM120" i="1"/>
  <c r="DN120" i="1"/>
  <c r="DO120" i="1" s="1"/>
  <c r="AR107" i="1"/>
  <c r="AS107" i="1" s="1"/>
  <c r="CU117" i="1"/>
  <c r="G107" i="1"/>
  <c r="BC107" i="1"/>
  <c r="BD107" i="1" s="1"/>
  <c r="AG107" i="1"/>
  <c r="AH107" i="1" s="1"/>
  <c r="CD117" i="1"/>
  <c r="N107" i="1"/>
  <c r="DL117" i="1"/>
  <c r="W107" i="1"/>
  <c r="BO107" i="1"/>
  <c r="BP107" i="1" s="1"/>
  <c r="II117" i="1"/>
  <c r="DM100" i="1"/>
  <c r="DN100" i="1"/>
  <c r="DO100" i="1" s="1"/>
  <c r="IK99" i="1"/>
  <c r="IL99" i="1" s="1"/>
  <c r="IJ99" i="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KL36" i="1" l="1"/>
  <c r="KM36" i="1"/>
  <c r="KO36" i="1" s="1"/>
  <c r="KL29" i="1"/>
  <c r="KM29" i="1"/>
  <c r="KO29" i="1" s="1"/>
  <c r="KR89" i="1"/>
  <c r="KN89" i="1"/>
  <c r="KP89" i="1"/>
  <c r="KQ89" i="1"/>
  <c r="KL39" i="1"/>
  <c r="KM39" i="1"/>
  <c r="KO39" i="1" s="1"/>
  <c r="KL22" i="1"/>
  <c r="KM22" i="1"/>
  <c r="KO22" i="1" s="1"/>
  <c r="JN114" i="1"/>
  <c r="JR114" i="1" s="1"/>
  <c r="JQ114" i="1"/>
  <c r="JN108" i="1"/>
  <c r="JR108" i="1" s="1"/>
  <c r="JQ108" i="1"/>
  <c r="JN98" i="1"/>
  <c r="JR98" i="1" s="1"/>
  <c r="JQ98" i="1"/>
  <c r="JN112" i="1"/>
  <c r="JR112" i="1" s="1"/>
  <c r="JQ112" i="1"/>
  <c r="JQ109" i="1"/>
  <c r="JN109" i="1"/>
  <c r="JR109" i="1" s="1"/>
  <c r="JQ111" i="1"/>
  <c r="JN111" i="1"/>
  <c r="JR111" i="1" s="1"/>
  <c r="JN118" i="1"/>
  <c r="JR118" i="1" s="1"/>
  <c r="JQ118" i="1"/>
  <c r="JN110" i="1"/>
  <c r="JR110" i="1" s="1"/>
  <c r="JQ110" i="1"/>
  <c r="JQ113" i="1"/>
  <c r="JN113" i="1"/>
  <c r="JR113" i="1" s="1"/>
  <c r="JQ97" i="1"/>
  <c r="JN97" i="1"/>
  <c r="JL95" i="1"/>
  <c r="JN102" i="1"/>
  <c r="JR102" i="1" s="1"/>
  <c r="JQ102" i="1"/>
  <c r="JQ121" i="1"/>
  <c r="JN121" i="1"/>
  <c r="JR121" i="1" s="1"/>
  <c r="JQ105" i="1"/>
  <c r="JN105" i="1"/>
  <c r="JR105" i="1" s="1"/>
  <c r="JN123" i="1"/>
  <c r="JR123" i="1" s="1"/>
  <c r="JQ123" i="1"/>
  <c r="JN106" i="1"/>
  <c r="JR106" i="1" s="1"/>
  <c r="JQ106" i="1"/>
  <c r="JN122" i="1"/>
  <c r="JR122" i="1" s="1"/>
  <c r="JQ122" i="1"/>
  <c r="JQ101" i="1"/>
  <c r="JN101" i="1"/>
  <c r="JR101" i="1" s="1"/>
  <c r="JQ117" i="1"/>
  <c r="JN117" i="1"/>
  <c r="JR117" i="1" s="1"/>
  <c r="JN119" i="1"/>
  <c r="JR119" i="1" s="1"/>
  <c r="JQ119" i="1"/>
  <c r="JN104" i="1"/>
  <c r="JR104" i="1" s="1"/>
  <c r="JQ104" i="1"/>
  <c r="JQ103" i="1"/>
  <c r="JN103" i="1"/>
  <c r="JR103" i="1" s="1"/>
  <c r="JL39" i="1"/>
  <c r="JM39" i="1"/>
  <c r="JO39" i="1" s="1"/>
  <c r="IL39" i="1"/>
  <c r="IM39" i="1"/>
  <c r="IO39" i="1" s="1"/>
  <c r="JL36" i="1"/>
  <c r="JM36" i="1"/>
  <c r="JO36" i="1" s="1"/>
  <c r="IL36" i="1"/>
  <c r="IM36" i="1"/>
  <c r="IO36" i="1" s="1"/>
  <c r="JL29" i="1"/>
  <c r="JM29" i="1"/>
  <c r="JO29" i="1" s="1"/>
  <c r="IL29" i="1"/>
  <c r="IM29" i="1"/>
  <c r="IO29" i="1" s="1"/>
  <c r="JL22" i="1"/>
  <c r="JM22" i="1"/>
  <c r="JO22" i="1" s="1"/>
  <c r="IL22" i="1"/>
  <c r="IM22" i="1"/>
  <c r="IO22" i="1" s="1"/>
  <c r="JP89" i="1"/>
  <c r="JQ89" i="1"/>
  <c r="JR89" i="1"/>
  <c r="JN89" i="1"/>
  <c r="CV104" i="1"/>
  <c r="CW104" i="1"/>
  <c r="CX104" i="1" s="1"/>
  <c r="IJ106" i="1"/>
  <c r="IK106" i="1"/>
  <c r="IL106" i="1" s="1"/>
  <c r="DP120" i="1"/>
  <c r="DQ120" i="1"/>
  <c r="CZ116" i="1"/>
  <c r="CY116" i="1"/>
  <c r="IQ115" i="1"/>
  <c r="IN115" i="1"/>
  <c r="IR115" i="1" s="1"/>
  <c r="CF118" i="1"/>
  <c r="CG118" i="1" s="1"/>
  <c r="CE118" i="1"/>
  <c r="IK110" i="1"/>
  <c r="IL110" i="1" s="1"/>
  <c r="IJ110"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IJ113" i="1"/>
  <c r="IK113" i="1"/>
  <c r="IL113"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IJ105" i="1"/>
  <c r="IK105" i="1"/>
  <c r="IL105" i="1" s="1"/>
  <c r="CX29" i="1"/>
  <c r="CG29" i="1"/>
  <c r="BQ29" i="1"/>
  <c r="BR29" i="1" s="1"/>
  <c r="DO29" i="1"/>
  <c r="CE117" i="1"/>
  <c r="CF117" i="1"/>
  <c r="CG117" i="1" s="1"/>
  <c r="IK112" i="1"/>
  <c r="IL112" i="1" s="1"/>
  <c r="IJ112" i="1"/>
  <c r="DM112" i="1"/>
  <c r="DN112" i="1"/>
  <c r="DO112" i="1" s="1"/>
  <c r="IQ116" i="1"/>
  <c r="IN116" i="1"/>
  <c r="IR116" i="1" s="1"/>
  <c r="IK118" i="1"/>
  <c r="IL118" i="1" s="1"/>
  <c r="IJ118" i="1"/>
  <c r="DN97" i="1"/>
  <c r="DO97" i="1" s="1"/>
  <c r="DM97" i="1"/>
  <c r="DM110" i="1"/>
  <c r="DN110" i="1"/>
  <c r="DO110" i="1" s="1"/>
  <c r="CV119" i="1"/>
  <c r="CW119" i="1"/>
  <c r="CX119" i="1" s="1"/>
  <c r="IK104" i="1"/>
  <c r="IL104" i="1" s="1"/>
  <c r="IJ104" i="1"/>
  <c r="CY100" i="1"/>
  <c r="CZ100" i="1"/>
  <c r="CV105" i="1"/>
  <c r="CW105" i="1"/>
  <c r="CX105" i="1" s="1"/>
  <c r="CE122" i="1"/>
  <c r="CF122" i="1"/>
  <c r="CG122" i="1" s="1"/>
  <c r="IJ108" i="1"/>
  <c r="IK108" i="1"/>
  <c r="IL108" i="1" s="1"/>
  <c r="DP107" i="1"/>
  <c r="DQ107" i="1"/>
  <c r="CI116" i="1"/>
  <c r="CH116" i="1"/>
  <c r="DN123" i="1"/>
  <c r="DO123" i="1" s="1"/>
  <c r="DM123" i="1"/>
  <c r="IK111" i="1"/>
  <c r="IL111" i="1" s="1"/>
  <c r="IJ111" i="1"/>
  <c r="DM106" i="1"/>
  <c r="DN106" i="1"/>
  <c r="DO106" i="1" s="1"/>
  <c r="IK102" i="1"/>
  <c r="IL102" i="1" s="1"/>
  <c r="IJ102" i="1"/>
  <c r="DM117" i="1"/>
  <c r="DN117" i="1"/>
  <c r="DO117" i="1" s="1"/>
  <c r="CV110" i="1"/>
  <c r="CW110" i="1"/>
  <c r="CX110" i="1" s="1"/>
  <c r="CW114" i="1"/>
  <c r="CX114" i="1" s="1"/>
  <c r="CV114" i="1"/>
  <c r="CF104" i="1"/>
  <c r="CG104" i="1" s="1"/>
  <c r="CE104" i="1"/>
  <c r="CW111" i="1"/>
  <c r="CX111" i="1" s="1"/>
  <c r="CV111" i="1"/>
  <c r="BQ22" i="1"/>
  <c r="BR22" i="1" s="1"/>
  <c r="DO22" i="1"/>
  <c r="CG22" i="1"/>
  <c r="CX22" i="1"/>
  <c r="IQ99" i="1"/>
  <c r="IN99" i="1"/>
  <c r="IR99" i="1" s="1"/>
  <c r="DM118" i="1"/>
  <c r="DN118" i="1"/>
  <c r="DO118" i="1" s="1"/>
  <c r="IJ121" i="1"/>
  <c r="IK121" i="1"/>
  <c r="IL121" i="1" s="1"/>
  <c r="DQ116" i="1"/>
  <c r="DP116" i="1"/>
  <c r="IN107" i="1"/>
  <c r="IR107" i="1" s="1"/>
  <c r="IQ107" i="1"/>
  <c r="IK119" i="1"/>
  <c r="IL119" i="1" s="1"/>
  <c r="IJ119" i="1"/>
  <c r="CE113" i="1"/>
  <c r="CF113" i="1"/>
  <c r="CG113" i="1" s="1"/>
  <c r="CY120" i="1"/>
  <c r="CZ120" i="1"/>
  <c r="DN105" i="1"/>
  <c r="DO105" i="1" s="1"/>
  <c r="DM105" i="1"/>
  <c r="IJ122" i="1"/>
  <c r="IK122" i="1"/>
  <c r="IL122" i="1" s="1"/>
  <c r="DM122" i="1"/>
  <c r="DN122" i="1"/>
  <c r="DO122" i="1" s="1"/>
  <c r="CH99" i="1"/>
  <c r="CI99" i="1"/>
  <c r="CE123" i="1"/>
  <c r="CF123" i="1"/>
  <c r="CG123" i="1" s="1"/>
  <c r="CF111" i="1"/>
  <c r="CG111" i="1" s="1"/>
  <c r="CE111" i="1"/>
  <c r="CY107" i="1"/>
  <c r="CZ107" i="1"/>
  <c r="CW121" i="1"/>
  <c r="CX121" i="1" s="1"/>
  <c r="CV121" i="1"/>
  <c r="IK103" i="1"/>
  <c r="IL103" i="1" s="1"/>
  <c r="IJ103" i="1"/>
  <c r="IN120" i="1"/>
  <c r="IR120" i="1" s="1"/>
  <c r="IQ120" i="1"/>
  <c r="CV122" i="1"/>
  <c r="CW122" i="1"/>
  <c r="CX122" i="1" s="1"/>
  <c r="IQ100" i="1"/>
  <c r="IN100" i="1"/>
  <c r="IR100" i="1" s="1"/>
  <c r="BQ36" i="1"/>
  <c r="BR36" i="1" s="1"/>
  <c r="CG36" i="1"/>
  <c r="DO36" i="1"/>
  <c r="CX36" i="1"/>
  <c r="IJ117" i="1"/>
  <c r="IK117" i="1"/>
  <c r="IL117" i="1" s="1"/>
  <c r="CE112" i="1"/>
  <c r="CF112" i="1"/>
  <c r="CG112" i="1" s="1"/>
  <c r="CE108" i="1"/>
  <c r="CF108" i="1"/>
  <c r="CG108" i="1" s="1"/>
  <c r="IJ101" i="1"/>
  <c r="IK101" i="1"/>
  <c r="IL101"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IJ97" i="1"/>
  <c r="IK97" i="1"/>
  <c r="IL97" i="1" s="1"/>
  <c r="CE97" i="1"/>
  <c r="CF97" i="1"/>
  <c r="CG97" i="1" s="1"/>
  <c r="IJ114" i="1"/>
  <c r="IK114" i="1"/>
  <c r="IL114" i="1" s="1"/>
  <c r="CW103" i="1"/>
  <c r="CX103" i="1" s="1"/>
  <c r="CV103" i="1"/>
  <c r="DM119" i="1"/>
  <c r="DN119" i="1"/>
  <c r="DO119" i="1" s="1"/>
  <c r="DP99" i="1"/>
  <c r="DQ99" i="1"/>
  <c r="DQ89" i="1"/>
  <c r="DP89" i="1"/>
  <c r="DM108" i="1"/>
  <c r="DN108" i="1"/>
  <c r="DO108" i="1" s="1"/>
  <c r="IJ98" i="1"/>
  <c r="IK98" i="1"/>
  <c r="IL98" i="1" s="1"/>
  <c r="CF98" i="1"/>
  <c r="CG98" i="1" s="1"/>
  <c r="CE98" i="1"/>
  <c r="IJ109" i="1"/>
  <c r="IK109" i="1"/>
  <c r="IL109" i="1" s="1"/>
  <c r="IJ123" i="1"/>
  <c r="IK123" i="1"/>
  <c r="IL123" i="1" s="1"/>
  <c r="CW123" i="1"/>
  <c r="CX123" i="1" s="1"/>
  <c r="CV123" i="1"/>
  <c r="DN101" i="1"/>
  <c r="DO101" i="1" s="1"/>
  <c r="DM101" i="1"/>
  <c r="CF101" i="1"/>
  <c r="CG101" i="1" s="1"/>
  <c r="CE101" i="1"/>
  <c r="CH100" i="1"/>
  <c r="CI100" i="1"/>
  <c r="CV102" i="1"/>
  <c r="CW102" i="1"/>
  <c r="CX102" i="1" s="1"/>
  <c r="IN89" i="1"/>
  <c r="IP89" i="1"/>
  <c r="IR89"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KP39" i="1" l="1"/>
  <c r="KR39" i="1"/>
  <c r="KN39" i="1"/>
  <c r="KQ39" i="1"/>
  <c r="KP36" i="1"/>
  <c r="KR36" i="1"/>
  <c r="KN36" i="1"/>
  <c r="KQ36" i="1"/>
  <c r="KP29" i="1"/>
  <c r="KN29" i="1"/>
  <c r="KR29" i="1"/>
  <c r="KQ29" i="1"/>
  <c r="KN22" i="1"/>
  <c r="KP22" i="1"/>
  <c r="KR22" i="1"/>
  <c r="KQ22" i="1"/>
  <c r="JQ95" i="1"/>
  <c r="JR97" i="1"/>
  <c r="JR95" i="1" s="1"/>
  <c r="JN95" i="1"/>
  <c r="JN22" i="1"/>
  <c r="JP22" i="1"/>
  <c r="JR22" i="1"/>
  <c r="JQ22" i="1"/>
  <c r="JP36" i="1"/>
  <c r="JN36" i="1"/>
  <c r="JR36" i="1"/>
  <c r="JQ36" i="1"/>
  <c r="JR29" i="1"/>
  <c r="JP29" i="1"/>
  <c r="JN29" i="1"/>
  <c r="JQ29" i="1"/>
  <c r="JR39" i="1"/>
  <c r="JN39" i="1"/>
  <c r="JP39" i="1"/>
  <c r="JQ39" i="1"/>
  <c r="DP112" i="1"/>
  <c r="DQ112" i="1"/>
  <c r="CY102" i="1"/>
  <c r="CZ102" i="1"/>
  <c r="CI101" i="1"/>
  <c r="CH101" i="1"/>
  <c r="DP39" i="1"/>
  <c r="DQ39" i="1"/>
  <c r="IN101" i="1"/>
  <c r="IR101" i="1" s="1"/>
  <c r="IQ101" i="1"/>
  <c r="CH36" i="1"/>
  <c r="CI36" i="1"/>
  <c r="DP22" i="1"/>
  <c r="DQ22" i="1"/>
  <c r="CZ111" i="1"/>
  <c r="CY111" i="1"/>
  <c r="CZ114" i="1"/>
  <c r="CY114" i="1"/>
  <c r="DP117" i="1"/>
  <c r="DQ117" i="1"/>
  <c r="IQ108" i="1"/>
  <c r="IN108" i="1"/>
  <c r="IR108" i="1" s="1"/>
  <c r="DP110" i="1"/>
  <c r="DQ110" i="1"/>
  <c r="CY29" i="1"/>
  <c r="CZ29" i="1"/>
  <c r="DQ121" i="1"/>
  <c r="DP121" i="1"/>
  <c r="DP113" i="1"/>
  <c r="DQ113" i="1"/>
  <c r="IQ106" i="1"/>
  <c r="IN106" i="1"/>
  <c r="IR106" i="1" s="1"/>
  <c r="CH112" i="1"/>
  <c r="CI112" i="1"/>
  <c r="IN97" i="1"/>
  <c r="IQ97" i="1"/>
  <c r="IL95" i="1"/>
  <c r="CI97" i="1"/>
  <c r="CH97" i="1"/>
  <c r="CG95" i="1"/>
  <c r="CI109" i="1"/>
  <c r="CH109" i="1"/>
  <c r="CZ118" i="1"/>
  <c r="CY118" i="1"/>
  <c r="DP122" i="1"/>
  <c r="DQ122" i="1"/>
  <c r="CH113" i="1"/>
  <c r="CI113" i="1"/>
  <c r="IN121" i="1"/>
  <c r="IR121" i="1" s="1"/>
  <c r="IQ121" i="1"/>
  <c r="CY110" i="1"/>
  <c r="CZ110" i="1"/>
  <c r="DQ123" i="1"/>
  <c r="DP123" i="1"/>
  <c r="IQ104" i="1"/>
  <c r="IN104" i="1"/>
  <c r="IR104" i="1" s="1"/>
  <c r="CI118" i="1"/>
  <c r="CH118" i="1"/>
  <c r="DQ109" i="1"/>
  <c r="DP109" i="1"/>
  <c r="IN103" i="1"/>
  <c r="IR103" i="1" s="1"/>
  <c r="IQ103" i="1"/>
  <c r="CH122" i="1"/>
  <c r="CI122" i="1"/>
  <c r="DP102" i="1"/>
  <c r="DQ102" i="1"/>
  <c r="IQ98" i="1"/>
  <c r="IN98" i="1"/>
  <c r="IR98" i="1" s="1"/>
  <c r="CZ39" i="1"/>
  <c r="CY39" i="1"/>
  <c r="DQ118" i="1"/>
  <c r="DP118" i="1"/>
  <c r="CI103" i="1"/>
  <c r="CH103" i="1"/>
  <c r="CZ123" i="1"/>
  <c r="CY123" i="1"/>
  <c r="DQ111" i="1"/>
  <c r="DP111" i="1"/>
  <c r="DQ104" i="1"/>
  <c r="DP104" i="1"/>
  <c r="IN117" i="1"/>
  <c r="IR117" i="1" s="1"/>
  <c r="IQ117" i="1"/>
  <c r="CZ121" i="1"/>
  <c r="CY121" i="1"/>
  <c r="IQ119" i="1"/>
  <c r="IN119" i="1"/>
  <c r="IR119" i="1" s="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IN122" i="1"/>
  <c r="IR122" i="1" s="1"/>
  <c r="IQ122" i="1"/>
  <c r="IQ102" i="1"/>
  <c r="IN102" i="1"/>
  <c r="IR102" i="1" s="1"/>
  <c r="IQ123" i="1"/>
  <c r="IN123" i="1"/>
  <c r="IR123" i="1" s="1"/>
  <c r="DP108" i="1"/>
  <c r="DQ108" i="1"/>
  <c r="IQ114" i="1"/>
  <c r="IN114" i="1"/>
  <c r="IR114" i="1" s="1"/>
  <c r="CI114" i="1"/>
  <c r="CH114" i="1"/>
  <c r="CY122" i="1"/>
  <c r="CZ122" i="1"/>
  <c r="CI123" i="1"/>
  <c r="CH123" i="1"/>
  <c r="CY22" i="1"/>
  <c r="CZ22" i="1"/>
  <c r="IQ112" i="1"/>
  <c r="IN112" i="1"/>
  <c r="IR112" i="1" s="1"/>
  <c r="DP29" i="1"/>
  <c r="DQ29" i="1"/>
  <c r="CY112" i="1"/>
  <c r="CZ112" i="1"/>
  <c r="IN113" i="1"/>
  <c r="IR113" i="1" s="1"/>
  <c r="IQ113"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IN105" i="1"/>
  <c r="IR105" i="1" s="1"/>
  <c r="IQ105" i="1"/>
  <c r="CZ109" i="1"/>
  <c r="CY109" i="1"/>
  <c r="DQ97" i="1"/>
  <c r="DP97" i="1"/>
  <c r="DO95" i="1"/>
  <c r="IN109" i="1"/>
  <c r="IR109" i="1" s="1"/>
  <c r="IQ109" i="1"/>
  <c r="DP119" i="1"/>
  <c r="DQ119" i="1"/>
  <c r="CY117" i="1"/>
  <c r="CZ117" i="1"/>
  <c r="CI105" i="1"/>
  <c r="CH105" i="1"/>
  <c r="CI121" i="1"/>
  <c r="CH121" i="1"/>
  <c r="DQ36" i="1"/>
  <c r="DP36" i="1"/>
  <c r="IN111" i="1"/>
  <c r="IR111" i="1" s="1"/>
  <c r="IQ111" i="1"/>
  <c r="IN118" i="1"/>
  <c r="IR118" i="1" s="1"/>
  <c r="IQ118" i="1"/>
  <c r="CH29" i="1"/>
  <c r="CI29" i="1"/>
  <c r="CZ97" i="1"/>
  <c r="CY97" i="1"/>
  <c r="CX95" i="1"/>
  <c r="CH119" i="1"/>
  <c r="CI119" i="1"/>
  <c r="CZ101" i="1"/>
  <c r="CY101" i="1"/>
  <c r="IQ110" i="1"/>
  <c r="IN110" i="1"/>
  <c r="IR110" i="1" s="1"/>
  <c r="IN29" i="1"/>
  <c r="IP29" i="1"/>
  <c r="IR29" i="1"/>
  <c r="IP39" i="1"/>
  <c r="IN39" i="1"/>
  <c r="IR39" i="1"/>
  <c r="IN22" i="1"/>
  <c r="IP22" i="1"/>
  <c r="IR22" i="1"/>
  <c r="IR36" i="1"/>
  <c r="IN36" i="1"/>
  <c r="IP3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JI50" i="1" l="1"/>
  <c r="KI50" i="1"/>
  <c r="JI87" i="1"/>
  <c r="KI87" i="1"/>
  <c r="JI85" i="1"/>
  <c r="KI85" i="1"/>
  <c r="JI90" i="1"/>
  <c r="KI90" i="1"/>
  <c r="JI61" i="1"/>
  <c r="KI61" i="1"/>
  <c r="JI80" i="1"/>
  <c r="KI80" i="1"/>
  <c r="JI76" i="1"/>
  <c r="KI76" i="1"/>
  <c r="JI43" i="1"/>
  <c r="JK43" i="1" s="1"/>
  <c r="JM43" i="1" s="1"/>
  <c r="JO43" i="1" s="1"/>
  <c r="KI43" i="1"/>
  <c r="JI16" i="1"/>
  <c r="KI16" i="1"/>
  <c r="JI67" i="1"/>
  <c r="KI67" i="1"/>
  <c r="JI81" i="1"/>
  <c r="KI81" i="1"/>
  <c r="JI64" i="1"/>
  <c r="KI64" i="1"/>
  <c r="JI52" i="1"/>
  <c r="KI52" i="1"/>
  <c r="JI45" i="1"/>
  <c r="KI45" i="1"/>
  <c r="JI21" i="1"/>
  <c r="KI21" i="1"/>
  <c r="JI60" i="1"/>
  <c r="JL60" i="1" s="1"/>
  <c r="KI60" i="1"/>
  <c r="JI23" i="1"/>
  <c r="KI23" i="1"/>
  <c r="JI28" i="1"/>
  <c r="KI28" i="1"/>
  <c r="JI78" i="1"/>
  <c r="KI78" i="1"/>
  <c r="JI44" i="1"/>
  <c r="JK44" i="1" s="1"/>
  <c r="JM44" i="1" s="1"/>
  <c r="JO44" i="1" s="1"/>
  <c r="KI44" i="1"/>
  <c r="JI57" i="1"/>
  <c r="KI57" i="1"/>
  <c r="JI74" i="1"/>
  <c r="KI74" i="1"/>
  <c r="JI84" i="1"/>
  <c r="KI84" i="1"/>
  <c r="JI51" i="1"/>
  <c r="KI51" i="1"/>
  <c r="JI41" i="1"/>
  <c r="KI41" i="1"/>
  <c r="JI27" i="1"/>
  <c r="KI27" i="1"/>
  <c r="JI92" i="1"/>
  <c r="KI92" i="1"/>
  <c r="JI73" i="1"/>
  <c r="KI73" i="1"/>
  <c r="JI42" i="1"/>
  <c r="KI42" i="1"/>
  <c r="JI34" i="1"/>
  <c r="KI34" i="1"/>
  <c r="JI65" i="1"/>
  <c r="KI65" i="1"/>
  <c r="JI71" i="1"/>
  <c r="KI71" i="1"/>
  <c r="JI31" i="1"/>
  <c r="KI31" i="1"/>
  <c r="JI72" i="1"/>
  <c r="KI72" i="1"/>
  <c r="JI69" i="1"/>
  <c r="KI69" i="1"/>
  <c r="JI54" i="1"/>
  <c r="JK54" i="1" s="1"/>
  <c r="JM54" i="1" s="1"/>
  <c r="JO54" i="1" s="1"/>
  <c r="KI54" i="1"/>
  <c r="JI79" i="1"/>
  <c r="KI79" i="1"/>
  <c r="JI14" i="1"/>
  <c r="KI14" i="1"/>
  <c r="JI66" i="1"/>
  <c r="KI66" i="1"/>
  <c r="JI26" i="1"/>
  <c r="JL26" i="1" s="1"/>
  <c r="KI26" i="1"/>
  <c r="JI82" i="1"/>
  <c r="KI82" i="1"/>
  <c r="JI88" i="1"/>
  <c r="KI88" i="1"/>
  <c r="JI86" i="1"/>
  <c r="KI86" i="1"/>
  <c r="JI48" i="1"/>
  <c r="JL48" i="1" s="1"/>
  <c r="KI48" i="1"/>
  <c r="JI46" i="1"/>
  <c r="KI46" i="1"/>
  <c r="JI55" i="1"/>
  <c r="KI55" i="1"/>
  <c r="JI15" i="1"/>
  <c r="KI15" i="1"/>
  <c r="JI62" i="1"/>
  <c r="JL62" i="1" s="1"/>
  <c r="KI62" i="1"/>
  <c r="JI77" i="1"/>
  <c r="JK77" i="1" s="1"/>
  <c r="JM77" i="1" s="1"/>
  <c r="JO77" i="1" s="1"/>
  <c r="KI77" i="1"/>
  <c r="JI33" i="1"/>
  <c r="KI33" i="1"/>
  <c r="JI47" i="1"/>
  <c r="JL47" i="1" s="1"/>
  <c r="KI47" i="1"/>
  <c r="JI59" i="1"/>
  <c r="JK59" i="1" s="1"/>
  <c r="JM59" i="1" s="1"/>
  <c r="JO59" i="1" s="1"/>
  <c r="KI59" i="1"/>
  <c r="JI63" i="1"/>
  <c r="JK63" i="1" s="1"/>
  <c r="JM63" i="1" s="1"/>
  <c r="JO63" i="1" s="1"/>
  <c r="KI63" i="1"/>
  <c r="JI70" i="1"/>
  <c r="JK70" i="1" s="1"/>
  <c r="JM70" i="1" s="1"/>
  <c r="JO70" i="1" s="1"/>
  <c r="KI70" i="1"/>
  <c r="JI37" i="1"/>
  <c r="KI37" i="1"/>
  <c r="JI75" i="1"/>
  <c r="JL75" i="1" s="1"/>
  <c r="KI75" i="1"/>
  <c r="JI91" i="1"/>
  <c r="KI91" i="1"/>
  <c r="JI38" i="1"/>
  <c r="KI38" i="1"/>
  <c r="JI68" i="1"/>
  <c r="JK68" i="1" s="1"/>
  <c r="JM68" i="1" s="1"/>
  <c r="JO68" i="1" s="1"/>
  <c r="KI68" i="1"/>
  <c r="JI20" i="1"/>
  <c r="JK20" i="1" s="1"/>
  <c r="JM20" i="1" s="1"/>
  <c r="JO20" i="1" s="1"/>
  <c r="KI20" i="1"/>
  <c r="JI40" i="1"/>
  <c r="KI40" i="1"/>
  <c r="JI58" i="1"/>
  <c r="KI58" i="1"/>
  <c r="JI18" i="1"/>
  <c r="KI18" i="1"/>
  <c r="JI35" i="1"/>
  <c r="JL35" i="1" s="1"/>
  <c r="KI35" i="1"/>
  <c r="JI19" i="1"/>
  <c r="KI19" i="1"/>
  <c r="JI32" i="1"/>
  <c r="KI32" i="1"/>
  <c r="JI24" i="1"/>
  <c r="JK24" i="1" s="1"/>
  <c r="JM24" i="1" s="1"/>
  <c r="JO24" i="1" s="1"/>
  <c r="KI24" i="1"/>
  <c r="JI83" i="1"/>
  <c r="JL83" i="1" s="1"/>
  <c r="KI83" i="1"/>
  <c r="JI49" i="1"/>
  <c r="JL49" i="1" s="1"/>
  <c r="KI49" i="1"/>
  <c r="JI53" i="1"/>
  <c r="KI53" i="1"/>
  <c r="JI17" i="1"/>
  <c r="JK17" i="1" s="1"/>
  <c r="JM17" i="1" s="1"/>
  <c r="JO17" i="1" s="1"/>
  <c r="KI17" i="1"/>
  <c r="JI25" i="1"/>
  <c r="JL25" i="1" s="1"/>
  <c r="KI25" i="1"/>
  <c r="JI56" i="1"/>
  <c r="JL56" i="1" s="1"/>
  <c r="KI56" i="1"/>
  <c r="JK66" i="1"/>
  <c r="JM66" i="1" s="1"/>
  <c r="JO66" i="1" s="1"/>
  <c r="JL66" i="1"/>
  <c r="JK82" i="1"/>
  <c r="JM82" i="1" s="1"/>
  <c r="JO82" i="1" s="1"/>
  <c r="JL82" i="1"/>
  <c r="JL88" i="1"/>
  <c r="JK88" i="1"/>
  <c r="JM88" i="1" s="1"/>
  <c r="JO88" i="1" s="1"/>
  <c r="JL86" i="1"/>
  <c r="JK86" i="1"/>
  <c r="JM86" i="1" s="1"/>
  <c r="JO86" i="1" s="1"/>
  <c r="JL77" i="1"/>
  <c r="JL33" i="1"/>
  <c r="JK33" i="1"/>
  <c r="JM33" i="1" s="1"/>
  <c r="JO33" i="1" s="1"/>
  <c r="JL15" i="1"/>
  <c r="JK15" i="1"/>
  <c r="JM15" i="1" s="1"/>
  <c r="JO15" i="1" s="1"/>
  <c r="JL63" i="1"/>
  <c r="JL70" i="1"/>
  <c r="JL37" i="1"/>
  <c r="JK37" i="1"/>
  <c r="JM37" i="1" s="1"/>
  <c r="JO37" i="1" s="1"/>
  <c r="JL46" i="1"/>
  <c r="JK46" i="1"/>
  <c r="JM46" i="1" s="1"/>
  <c r="JO46" i="1" s="1"/>
  <c r="JL55" i="1"/>
  <c r="JK55" i="1"/>
  <c r="JM55" i="1" s="1"/>
  <c r="JO55" i="1" s="1"/>
  <c r="JL19" i="1"/>
  <c r="JK19" i="1"/>
  <c r="JM19" i="1" s="1"/>
  <c r="JO19" i="1" s="1"/>
  <c r="JL24" i="1"/>
  <c r="JL53" i="1"/>
  <c r="JK53" i="1"/>
  <c r="JM53" i="1" s="1"/>
  <c r="JO53" i="1" s="1"/>
  <c r="JL68" i="1"/>
  <c r="JL32" i="1"/>
  <c r="JK32" i="1"/>
  <c r="JM32" i="1" s="1"/>
  <c r="JO32" i="1" s="1"/>
  <c r="JL69" i="1"/>
  <c r="JK69" i="1"/>
  <c r="JM69" i="1" s="1"/>
  <c r="JO69" i="1" s="1"/>
  <c r="JL87" i="1"/>
  <c r="JK87" i="1"/>
  <c r="JM87" i="1" s="1"/>
  <c r="JO87" i="1" s="1"/>
  <c r="JK85" i="1"/>
  <c r="JM85" i="1" s="1"/>
  <c r="JO85" i="1" s="1"/>
  <c r="JL85" i="1"/>
  <c r="JL90" i="1"/>
  <c r="JK90" i="1"/>
  <c r="JM90" i="1" s="1"/>
  <c r="JO90" i="1" s="1"/>
  <c r="JL61" i="1"/>
  <c r="JK61" i="1"/>
  <c r="JM61" i="1" s="1"/>
  <c r="JO61" i="1" s="1"/>
  <c r="JL80" i="1"/>
  <c r="JK80" i="1"/>
  <c r="JM80" i="1" s="1"/>
  <c r="JO80" i="1" s="1"/>
  <c r="JL76" i="1"/>
  <c r="JK76" i="1"/>
  <c r="JM76" i="1" s="1"/>
  <c r="JO76" i="1" s="1"/>
  <c r="JL38" i="1"/>
  <c r="JK38" i="1"/>
  <c r="JM38" i="1" s="1"/>
  <c r="JO38" i="1" s="1"/>
  <c r="JK58" i="1"/>
  <c r="JM58" i="1" s="1"/>
  <c r="JO58" i="1" s="1"/>
  <c r="JL58" i="1"/>
  <c r="JL18" i="1"/>
  <c r="JK18" i="1"/>
  <c r="JM18" i="1" s="1"/>
  <c r="JO18" i="1" s="1"/>
  <c r="JL54" i="1"/>
  <c r="JL16" i="1"/>
  <c r="JK16" i="1"/>
  <c r="JM16" i="1" s="1"/>
  <c r="JO16" i="1" s="1"/>
  <c r="JK79" i="1"/>
  <c r="JM79" i="1" s="1"/>
  <c r="JO79" i="1" s="1"/>
  <c r="JL79" i="1"/>
  <c r="JK67" i="1"/>
  <c r="JM67" i="1" s="1"/>
  <c r="JO67" i="1" s="1"/>
  <c r="JL67" i="1"/>
  <c r="JL81" i="1"/>
  <c r="JK81" i="1"/>
  <c r="JM81" i="1" s="1"/>
  <c r="JO81" i="1" s="1"/>
  <c r="JK50" i="1"/>
  <c r="JM50" i="1" s="1"/>
  <c r="JO50" i="1" s="1"/>
  <c r="JL50" i="1"/>
  <c r="JL14" i="1"/>
  <c r="JK14" i="1"/>
  <c r="JM14" i="1" s="1"/>
  <c r="JL64" i="1"/>
  <c r="JK64" i="1"/>
  <c r="JM64" i="1" s="1"/>
  <c r="JO64" i="1" s="1"/>
  <c r="JL52" i="1"/>
  <c r="JK52" i="1"/>
  <c r="JM52" i="1" s="1"/>
  <c r="JO52" i="1" s="1"/>
  <c r="JL45" i="1"/>
  <c r="JK45" i="1"/>
  <c r="JM45" i="1" s="1"/>
  <c r="JO45" i="1" s="1"/>
  <c r="JL43" i="1"/>
  <c r="JK21" i="1"/>
  <c r="JM21" i="1" s="1"/>
  <c r="JO21" i="1" s="1"/>
  <c r="JL21" i="1"/>
  <c r="JL23" i="1"/>
  <c r="JK23" i="1"/>
  <c r="JM23" i="1" s="1"/>
  <c r="JO23" i="1" s="1"/>
  <c r="JK28" i="1"/>
  <c r="JM28" i="1" s="1"/>
  <c r="JO28" i="1" s="1"/>
  <c r="JL28" i="1"/>
  <c r="JL78" i="1"/>
  <c r="JK78" i="1"/>
  <c r="JM78" i="1" s="1"/>
  <c r="JO78" i="1" s="1"/>
  <c r="JL57" i="1"/>
  <c r="JK57" i="1"/>
  <c r="JM57" i="1" s="1"/>
  <c r="JO57" i="1" s="1"/>
  <c r="JL91" i="1"/>
  <c r="JK91" i="1"/>
  <c r="JM91" i="1" s="1"/>
  <c r="JO91" i="1" s="1"/>
  <c r="JL40" i="1"/>
  <c r="JK40" i="1"/>
  <c r="JM40" i="1" s="1"/>
  <c r="JO40" i="1" s="1"/>
  <c r="JK74" i="1"/>
  <c r="JM74" i="1" s="1"/>
  <c r="JO74" i="1" s="1"/>
  <c r="JL74" i="1"/>
  <c r="JK84" i="1"/>
  <c r="JM84" i="1" s="1"/>
  <c r="JO84" i="1" s="1"/>
  <c r="JL84" i="1"/>
  <c r="JL51" i="1"/>
  <c r="JK51" i="1"/>
  <c r="JM51" i="1" s="1"/>
  <c r="JO51" i="1" s="1"/>
  <c r="JL41" i="1"/>
  <c r="JK41" i="1"/>
  <c r="JM41" i="1" s="1"/>
  <c r="JO41" i="1" s="1"/>
  <c r="JL27" i="1"/>
  <c r="JK27" i="1"/>
  <c r="JM27" i="1" s="1"/>
  <c r="JO27" i="1" s="1"/>
  <c r="JL92" i="1"/>
  <c r="JK92" i="1"/>
  <c r="JM92" i="1" s="1"/>
  <c r="JO92" i="1" s="1"/>
  <c r="JK73" i="1"/>
  <c r="JM73" i="1" s="1"/>
  <c r="JO73" i="1" s="1"/>
  <c r="JL73" i="1"/>
  <c r="JL42" i="1"/>
  <c r="JK42" i="1"/>
  <c r="JM42" i="1" s="1"/>
  <c r="JO42" i="1" s="1"/>
  <c r="JL34" i="1"/>
  <c r="JK34" i="1"/>
  <c r="JM34" i="1" s="1"/>
  <c r="JO34" i="1" s="1"/>
  <c r="JL65" i="1"/>
  <c r="JK65" i="1"/>
  <c r="JM65" i="1" s="1"/>
  <c r="JO65" i="1" s="1"/>
  <c r="JL71" i="1"/>
  <c r="JK71" i="1"/>
  <c r="JM71" i="1" s="1"/>
  <c r="JO71" i="1" s="1"/>
  <c r="JL31" i="1"/>
  <c r="JK31" i="1"/>
  <c r="JM31" i="1" s="1"/>
  <c r="JO31" i="1" s="1"/>
  <c r="JL72" i="1"/>
  <c r="JK72" i="1"/>
  <c r="JM72" i="1" s="1"/>
  <c r="JO72" i="1" s="1"/>
  <c r="BO79" i="1"/>
  <c r="BP79" i="1" s="1"/>
  <c r="BQ79" i="1" s="1"/>
  <c r="BR79" i="1" s="1"/>
  <c r="CU79" i="1"/>
  <c r="CD79" i="1"/>
  <c r="CE79" i="1" s="1"/>
  <c r="DL79" i="1"/>
  <c r="CZ95" i="1"/>
  <c r="IQ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IR97" i="1"/>
  <c r="IR95" i="1" s="1"/>
  <c r="IN9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II85" i="1"/>
  <c r="IL85" i="1" s="1"/>
  <c r="II79" i="1"/>
  <c r="IL79" i="1" s="1"/>
  <c r="II64" i="1"/>
  <c r="IL64" i="1" s="1"/>
  <c r="II75" i="1"/>
  <c r="IL75" i="1" s="1"/>
  <c r="II91" i="1"/>
  <c r="IL91" i="1" s="1"/>
  <c r="II38" i="1"/>
  <c r="IL38" i="1" s="1"/>
  <c r="II68" i="1"/>
  <c r="IL68" i="1" s="1"/>
  <c r="II20" i="1"/>
  <c r="IL20" i="1" s="1"/>
  <c r="II43" i="1"/>
  <c r="IL43" i="1" s="1"/>
  <c r="II18" i="1"/>
  <c r="IL18" i="1" s="1"/>
  <c r="II35" i="1"/>
  <c r="IL35" i="1" s="1"/>
  <c r="II19" i="1"/>
  <c r="IL19" i="1" s="1"/>
  <c r="II32" i="1"/>
  <c r="IL32" i="1" s="1"/>
  <c r="II24" i="1"/>
  <c r="IL24" i="1" s="1"/>
  <c r="II83" i="1"/>
  <c r="IL83" i="1" s="1"/>
  <c r="II49" i="1"/>
  <c r="IL49" i="1" s="1"/>
  <c r="II53" i="1"/>
  <c r="IL53" i="1" s="1"/>
  <c r="II17" i="1"/>
  <c r="IL17" i="1" s="1"/>
  <c r="II25" i="1"/>
  <c r="IL25" i="1" s="1"/>
  <c r="II56" i="1"/>
  <c r="IL56" i="1" s="1"/>
  <c r="II40" i="1"/>
  <c r="IL40" i="1" s="1"/>
  <c r="II62" i="1"/>
  <c r="IL62" i="1" s="1"/>
  <c r="II58" i="1"/>
  <c r="IL58" i="1" s="1"/>
  <c r="II90" i="1"/>
  <c r="IL90" i="1" s="1"/>
  <c r="II16" i="1"/>
  <c r="IL16" i="1" s="1"/>
  <c r="II14" i="1"/>
  <c r="II76" i="1"/>
  <c r="IL76" i="1" s="1"/>
  <c r="II21" i="1"/>
  <c r="II60" i="1"/>
  <c r="IL60" i="1" s="1"/>
  <c r="II23" i="1"/>
  <c r="IL23" i="1" s="1"/>
  <c r="II28" i="1"/>
  <c r="IL28" i="1" s="1"/>
  <c r="II45" i="1"/>
  <c r="IL45" i="1" s="1"/>
  <c r="II61" i="1"/>
  <c r="IL61" i="1" s="1"/>
  <c r="II67" i="1"/>
  <c r="IL67" i="1" s="1"/>
  <c r="II50" i="1"/>
  <c r="IL50" i="1" s="1"/>
  <c r="II80" i="1"/>
  <c r="IL80" i="1" s="1"/>
  <c r="II84" i="1"/>
  <c r="IL84" i="1" s="1"/>
  <c r="II51" i="1"/>
  <c r="IL51" i="1" s="1"/>
  <c r="II41" i="1"/>
  <c r="IL41" i="1" s="1"/>
  <c r="II27" i="1"/>
  <c r="IL27" i="1" s="1"/>
  <c r="II92" i="1"/>
  <c r="IL92" i="1" s="1"/>
  <c r="II73" i="1"/>
  <c r="IL73" i="1" s="1"/>
  <c r="II42" i="1"/>
  <c r="IL42" i="1" s="1"/>
  <c r="II34" i="1"/>
  <c r="IL34" i="1" s="1"/>
  <c r="II65" i="1"/>
  <c r="IL65" i="1" s="1"/>
  <c r="II71" i="1"/>
  <c r="IL71" i="1" s="1"/>
  <c r="II31" i="1"/>
  <c r="IL31" i="1" s="1"/>
  <c r="II78" i="1"/>
  <c r="IL78" i="1" s="1"/>
  <c r="II44" i="1"/>
  <c r="IL44" i="1" s="1"/>
  <c r="II57" i="1"/>
  <c r="IL57" i="1" s="1"/>
  <c r="II69" i="1"/>
  <c r="IL69" i="1" s="1"/>
  <c r="II54" i="1"/>
  <c r="IL54" i="1" s="1"/>
  <c r="II81" i="1"/>
  <c r="IL81" i="1" s="1"/>
  <c r="II52" i="1"/>
  <c r="IL52" i="1" s="1"/>
  <c r="II74" i="1"/>
  <c r="IL74" i="1" s="1"/>
  <c r="II66" i="1"/>
  <c r="IL66" i="1" s="1"/>
  <c r="II26" i="1"/>
  <c r="IL26" i="1" s="1"/>
  <c r="II82" i="1"/>
  <c r="IL82" i="1" s="1"/>
  <c r="II72" i="1"/>
  <c r="IL72" i="1" s="1"/>
  <c r="II87" i="1"/>
  <c r="IL87" i="1" s="1"/>
  <c r="II77" i="1"/>
  <c r="IL77" i="1" s="1"/>
  <c r="II33" i="1"/>
  <c r="IL33" i="1" s="1"/>
  <c r="II47" i="1"/>
  <c r="IL47" i="1" s="1"/>
  <c r="II15" i="1"/>
  <c r="IL15" i="1" s="1"/>
  <c r="II59" i="1"/>
  <c r="IL59" i="1" s="1"/>
  <c r="II63" i="1"/>
  <c r="IL63" i="1" s="1"/>
  <c r="II70" i="1"/>
  <c r="IL70" i="1" s="1"/>
  <c r="II37" i="1"/>
  <c r="IL37" i="1" s="1"/>
  <c r="II46" i="1"/>
  <c r="IL46" i="1" s="1"/>
  <c r="II55" i="1"/>
  <c r="IL55" i="1" s="1"/>
  <c r="II88" i="1"/>
  <c r="IL88" i="1" s="1"/>
  <c r="II86" i="1"/>
  <c r="IL86" i="1" s="1"/>
  <c r="II48" i="1"/>
  <c r="IL48" i="1" s="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JL17" i="1" l="1"/>
  <c r="JK26" i="1"/>
  <c r="JM26" i="1" s="1"/>
  <c r="JO26" i="1" s="1"/>
  <c r="JK48" i="1"/>
  <c r="JM48" i="1" s="1"/>
  <c r="JO48" i="1" s="1"/>
  <c r="JL59" i="1"/>
  <c r="KK24" i="1"/>
  <c r="KM24" i="1" s="1"/>
  <c r="KO24" i="1" s="1"/>
  <c r="KL24" i="1"/>
  <c r="KK18" i="1"/>
  <c r="KM18" i="1" s="1"/>
  <c r="KO18" i="1" s="1"/>
  <c r="KL18" i="1"/>
  <c r="KL68" i="1"/>
  <c r="KK68" i="1"/>
  <c r="KM68" i="1" s="1"/>
  <c r="KO68" i="1" s="1"/>
  <c r="KK37" i="1"/>
  <c r="KM37" i="1" s="1"/>
  <c r="KO37" i="1" s="1"/>
  <c r="KL37" i="1"/>
  <c r="KL47" i="1"/>
  <c r="KK47" i="1"/>
  <c r="KM47" i="1" s="1"/>
  <c r="KO47" i="1" s="1"/>
  <c r="KK15" i="1"/>
  <c r="KM15" i="1" s="1"/>
  <c r="KO15" i="1" s="1"/>
  <c r="KL15" i="1"/>
  <c r="KK86" i="1"/>
  <c r="KM86" i="1" s="1"/>
  <c r="KO86" i="1" s="1"/>
  <c r="KL86" i="1"/>
  <c r="KK66" i="1"/>
  <c r="KM66" i="1" s="1"/>
  <c r="KO66" i="1" s="1"/>
  <c r="KL66" i="1"/>
  <c r="KK69" i="1"/>
  <c r="KM69" i="1" s="1"/>
  <c r="KO69" i="1" s="1"/>
  <c r="KL69" i="1"/>
  <c r="KK65" i="1"/>
  <c r="KM65" i="1" s="1"/>
  <c r="KO65" i="1" s="1"/>
  <c r="KL65" i="1"/>
  <c r="KL92" i="1"/>
  <c r="KK92" i="1"/>
  <c r="KM92" i="1" s="1"/>
  <c r="KO92" i="1" s="1"/>
  <c r="KL84" i="1"/>
  <c r="KK84" i="1"/>
  <c r="KM84" i="1" s="1"/>
  <c r="KO84" i="1" s="1"/>
  <c r="KK78" i="1"/>
  <c r="KM78" i="1" s="1"/>
  <c r="KO78" i="1" s="1"/>
  <c r="KL78" i="1"/>
  <c r="KK21" i="1"/>
  <c r="KM21" i="1" s="1"/>
  <c r="KO21" i="1" s="1"/>
  <c r="KL21" i="1"/>
  <c r="KK81" i="1"/>
  <c r="KM81" i="1" s="1"/>
  <c r="KO81" i="1" s="1"/>
  <c r="KL81" i="1"/>
  <c r="KL76" i="1"/>
  <c r="KK76" i="1"/>
  <c r="KM76" i="1" s="1"/>
  <c r="KO76" i="1" s="1"/>
  <c r="KK85" i="1"/>
  <c r="KM85" i="1" s="1"/>
  <c r="KO85" i="1" s="1"/>
  <c r="KL85" i="1"/>
  <c r="KL60" i="1"/>
  <c r="KK60" i="1"/>
  <c r="KM60" i="1" s="1"/>
  <c r="KO60" i="1" s="1"/>
  <c r="KL17" i="1"/>
  <c r="KK17" i="1"/>
  <c r="KM17" i="1" s="1"/>
  <c r="KO17" i="1" s="1"/>
  <c r="JL44" i="1"/>
  <c r="JQ44" i="1" s="1"/>
  <c r="JK60" i="1"/>
  <c r="JM60" i="1" s="1"/>
  <c r="JO60" i="1" s="1"/>
  <c r="JL20" i="1"/>
  <c r="JK56" i="1"/>
  <c r="JM56" i="1" s="1"/>
  <c r="JO56" i="1" s="1"/>
  <c r="JK49" i="1"/>
  <c r="JM49" i="1" s="1"/>
  <c r="JO49" i="1" s="1"/>
  <c r="JK62" i="1"/>
  <c r="JM62" i="1" s="1"/>
  <c r="JO62" i="1" s="1"/>
  <c r="JK47" i="1"/>
  <c r="JM47" i="1" s="1"/>
  <c r="JO47" i="1" s="1"/>
  <c r="KK53" i="1"/>
  <c r="KM53" i="1" s="1"/>
  <c r="KO53" i="1" s="1"/>
  <c r="KL53" i="1"/>
  <c r="KK32" i="1"/>
  <c r="KM32" i="1" s="1"/>
  <c r="KO32" i="1" s="1"/>
  <c r="KL32" i="1"/>
  <c r="KK58" i="1"/>
  <c r="KM58" i="1" s="1"/>
  <c r="KO58" i="1" s="1"/>
  <c r="KL58" i="1"/>
  <c r="KL38" i="1"/>
  <c r="KK38" i="1"/>
  <c r="KM38" i="1" s="1"/>
  <c r="KO38" i="1" s="1"/>
  <c r="KK70" i="1"/>
  <c r="KM70" i="1" s="1"/>
  <c r="KO70" i="1" s="1"/>
  <c r="KL70" i="1"/>
  <c r="KL33" i="1"/>
  <c r="KK33" i="1"/>
  <c r="KM33" i="1" s="1"/>
  <c r="KO33" i="1" s="1"/>
  <c r="KK26" i="1"/>
  <c r="KM26" i="1" s="1"/>
  <c r="KO26" i="1" s="1"/>
  <c r="KL26" i="1"/>
  <c r="KK64" i="1"/>
  <c r="KM64" i="1" s="1"/>
  <c r="KO64" i="1" s="1"/>
  <c r="KL64" i="1"/>
  <c r="JK35" i="1"/>
  <c r="JM35" i="1" s="1"/>
  <c r="JO35" i="1" s="1"/>
  <c r="JK75" i="1"/>
  <c r="JM75" i="1" s="1"/>
  <c r="JO75" i="1" s="1"/>
  <c r="KK55" i="1"/>
  <c r="KM55" i="1" s="1"/>
  <c r="KO55" i="1" s="1"/>
  <c r="KL55" i="1"/>
  <c r="KK88" i="1"/>
  <c r="KM88" i="1" s="1"/>
  <c r="KO88" i="1" s="1"/>
  <c r="KL88" i="1"/>
  <c r="KL14" i="1"/>
  <c r="KK14" i="1"/>
  <c r="KM14" i="1" s="1"/>
  <c r="KK72" i="1"/>
  <c r="KM72" i="1" s="1"/>
  <c r="KO72" i="1" s="1"/>
  <c r="KL72" i="1"/>
  <c r="KK34" i="1"/>
  <c r="KM34" i="1" s="1"/>
  <c r="KO34" i="1" s="1"/>
  <c r="KL34" i="1"/>
  <c r="KK27" i="1"/>
  <c r="KM27" i="1" s="1"/>
  <c r="KO27" i="1" s="1"/>
  <c r="KL27" i="1"/>
  <c r="KK74" i="1"/>
  <c r="KM74" i="1" s="1"/>
  <c r="KO74" i="1" s="1"/>
  <c r="KL74" i="1"/>
  <c r="KL28" i="1"/>
  <c r="KK28" i="1"/>
  <c r="KM28" i="1" s="1"/>
  <c r="KO28" i="1" s="1"/>
  <c r="KK45" i="1"/>
  <c r="KM45" i="1" s="1"/>
  <c r="KO45" i="1" s="1"/>
  <c r="KL45" i="1"/>
  <c r="KK67" i="1"/>
  <c r="KM67" i="1" s="1"/>
  <c r="KO67" i="1" s="1"/>
  <c r="KL67" i="1"/>
  <c r="KK80" i="1"/>
  <c r="KM80" i="1" s="1"/>
  <c r="KO80" i="1" s="1"/>
  <c r="KL80" i="1"/>
  <c r="KK87" i="1"/>
  <c r="KM87" i="1" s="1"/>
  <c r="KO87" i="1" s="1"/>
  <c r="KL87" i="1"/>
  <c r="KK54" i="1"/>
  <c r="KM54" i="1" s="1"/>
  <c r="KO54" i="1" s="1"/>
  <c r="KL54" i="1"/>
  <c r="KK73" i="1"/>
  <c r="KM73" i="1" s="1"/>
  <c r="KO73" i="1" s="1"/>
  <c r="KL73" i="1"/>
  <c r="KL44" i="1"/>
  <c r="KK44" i="1"/>
  <c r="KM44" i="1" s="1"/>
  <c r="KO44" i="1" s="1"/>
  <c r="KK43" i="1"/>
  <c r="KM43" i="1" s="1"/>
  <c r="KO43" i="1" s="1"/>
  <c r="KL43" i="1"/>
  <c r="JK25" i="1"/>
  <c r="JM25" i="1" s="1"/>
  <c r="JO25" i="1" s="1"/>
  <c r="JK83" i="1"/>
  <c r="JM83" i="1" s="1"/>
  <c r="JO83" i="1" s="1"/>
  <c r="KK56" i="1"/>
  <c r="KM56" i="1" s="1"/>
  <c r="KO56" i="1" s="1"/>
  <c r="KL56" i="1"/>
  <c r="KK49" i="1"/>
  <c r="KM49" i="1" s="1"/>
  <c r="KO49" i="1" s="1"/>
  <c r="KL49" i="1"/>
  <c r="KK19" i="1"/>
  <c r="KM19" i="1" s="1"/>
  <c r="KO19" i="1" s="1"/>
  <c r="KL19" i="1"/>
  <c r="KK40" i="1"/>
  <c r="KM40" i="1" s="1"/>
  <c r="KO40" i="1" s="1"/>
  <c r="KL40" i="1"/>
  <c r="KK91" i="1"/>
  <c r="KM91" i="1" s="1"/>
  <c r="KO91" i="1" s="1"/>
  <c r="KL91" i="1"/>
  <c r="KL63" i="1"/>
  <c r="KK63" i="1"/>
  <c r="KM63" i="1" s="1"/>
  <c r="KO63" i="1" s="1"/>
  <c r="KK77" i="1"/>
  <c r="KM77" i="1" s="1"/>
  <c r="KO77" i="1" s="1"/>
  <c r="KL77" i="1"/>
  <c r="KK62" i="1"/>
  <c r="KM62" i="1" s="1"/>
  <c r="KO62" i="1" s="1"/>
  <c r="KL62" i="1"/>
  <c r="KK48" i="1"/>
  <c r="KM48" i="1" s="1"/>
  <c r="KO48" i="1" s="1"/>
  <c r="KL48" i="1"/>
  <c r="KK71" i="1"/>
  <c r="KM71" i="1" s="1"/>
  <c r="KO71" i="1" s="1"/>
  <c r="KL71" i="1"/>
  <c r="KK51" i="1"/>
  <c r="KM51" i="1" s="1"/>
  <c r="KO51" i="1" s="1"/>
  <c r="KL51" i="1"/>
  <c r="KK90" i="1"/>
  <c r="KM90" i="1" s="1"/>
  <c r="KO90" i="1" s="1"/>
  <c r="KL90" i="1"/>
  <c r="KL46" i="1"/>
  <c r="KK46" i="1"/>
  <c r="KM46" i="1" s="1"/>
  <c r="KO46" i="1" s="1"/>
  <c r="KK82" i="1"/>
  <c r="KM82" i="1" s="1"/>
  <c r="KO82" i="1" s="1"/>
  <c r="KL82" i="1"/>
  <c r="KK79" i="1"/>
  <c r="KM79" i="1" s="1"/>
  <c r="KO79" i="1" s="1"/>
  <c r="KL79" i="1"/>
  <c r="KK31" i="1"/>
  <c r="KM31" i="1" s="1"/>
  <c r="KO31" i="1" s="1"/>
  <c r="KL31" i="1"/>
  <c r="KK42" i="1"/>
  <c r="KM42" i="1" s="1"/>
  <c r="KO42" i="1" s="1"/>
  <c r="KL42" i="1"/>
  <c r="KL41" i="1"/>
  <c r="KK41" i="1"/>
  <c r="KM41" i="1" s="1"/>
  <c r="KO41" i="1" s="1"/>
  <c r="KK57" i="1"/>
  <c r="KM57" i="1" s="1"/>
  <c r="KO57" i="1" s="1"/>
  <c r="KL57" i="1"/>
  <c r="KK23" i="1"/>
  <c r="KM23" i="1" s="1"/>
  <c r="KO23" i="1" s="1"/>
  <c r="KL23" i="1"/>
  <c r="KL52" i="1"/>
  <c r="KK52" i="1"/>
  <c r="KM52" i="1" s="1"/>
  <c r="KO52" i="1" s="1"/>
  <c r="KK16" i="1"/>
  <c r="KM16" i="1" s="1"/>
  <c r="KO16" i="1" s="1"/>
  <c r="KL16" i="1"/>
  <c r="KK61" i="1"/>
  <c r="KM61" i="1" s="1"/>
  <c r="KO61" i="1" s="1"/>
  <c r="KL61" i="1"/>
  <c r="KK50" i="1"/>
  <c r="KM50" i="1" s="1"/>
  <c r="KO50" i="1" s="1"/>
  <c r="KL50" i="1"/>
  <c r="KL25" i="1"/>
  <c r="KK25" i="1"/>
  <c r="KM25" i="1" s="1"/>
  <c r="KO25" i="1" s="1"/>
  <c r="KK83" i="1"/>
  <c r="KM83" i="1" s="1"/>
  <c r="KO83" i="1" s="1"/>
  <c r="KL83" i="1"/>
  <c r="KK35" i="1"/>
  <c r="KM35" i="1" s="1"/>
  <c r="KO35" i="1" s="1"/>
  <c r="KL35" i="1"/>
  <c r="KL20" i="1"/>
  <c r="KK20" i="1"/>
  <c r="KM20" i="1" s="1"/>
  <c r="KO20" i="1" s="1"/>
  <c r="KK75" i="1"/>
  <c r="KM75" i="1" s="1"/>
  <c r="KO75" i="1" s="1"/>
  <c r="KL75" i="1"/>
  <c r="KK59" i="1"/>
  <c r="KM59" i="1" s="1"/>
  <c r="KO59" i="1" s="1"/>
  <c r="KL59" i="1"/>
  <c r="JN42" i="1"/>
  <c r="JP42" i="1"/>
  <c r="JR42" i="1"/>
  <c r="JQ42" i="1"/>
  <c r="JP32" i="1"/>
  <c r="JR32" i="1"/>
  <c r="JN32" i="1"/>
  <c r="JQ32" i="1"/>
  <c r="JP21" i="1"/>
  <c r="JN21" i="1"/>
  <c r="JR21" i="1"/>
  <c r="JQ21" i="1"/>
  <c r="JN50" i="1"/>
  <c r="JQ50" i="1"/>
  <c r="JR50" i="1"/>
  <c r="JP50" i="1"/>
  <c r="JP41" i="1"/>
  <c r="JN41" i="1"/>
  <c r="JR41" i="1"/>
  <c r="JQ41" i="1"/>
  <c r="JR45" i="1"/>
  <c r="JN45" i="1"/>
  <c r="JP45" i="1"/>
  <c r="JQ45" i="1"/>
  <c r="JR16" i="1"/>
  <c r="JN16" i="1"/>
  <c r="JP16" i="1"/>
  <c r="JQ16" i="1"/>
  <c r="JN90" i="1"/>
  <c r="JR90" i="1"/>
  <c r="JP90" i="1"/>
  <c r="JQ90" i="1"/>
  <c r="JP88" i="1"/>
  <c r="JR88" i="1"/>
  <c r="JN88" i="1"/>
  <c r="JQ88" i="1"/>
  <c r="JP73" i="1"/>
  <c r="JQ73" i="1"/>
  <c r="JR73" i="1"/>
  <c r="JN73" i="1"/>
  <c r="JR28" i="1"/>
  <c r="JP28" i="1"/>
  <c r="JN28" i="1"/>
  <c r="JQ28" i="1"/>
  <c r="JP85" i="1"/>
  <c r="JR85" i="1"/>
  <c r="JQ85" i="1"/>
  <c r="JN85" i="1"/>
  <c r="JR82" i="1"/>
  <c r="JN82" i="1"/>
  <c r="JP82" i="1"/>
  <c r="JQ82" i="1"/>
  <c r="JN25" i="1"/>
  <c r="JR25" i="1"/>
  <c r="JP25" i="1"/>
  <c r="JQ25" i="1"/>
  <c r="JP71" i="1"/>
  <c r="JR71" i="1"/>
  <c r="JN71" i="1"/>
  <c r="JQ71" i="1"/>
  <c r="JP51" i="1"/>
  <c r="JR51" i="1"/>
  <c r="JN51" i="1"/>
  <c r="JQ51" i="1"/>
  <c r="JR91" i="1"/>
  <c r="JN91" i="1"/>
  <c r="JP91" i="1"/>
  <c r="JQ91" i="1"/>
  <c r="JQ43" i="1"/>
  <c r="JN43" i="1"/>
  <c r="JP43" i="1"/>
  <c r="JR43" i="1"/>
  <c r="JN52" i="1"/>
  <c r="JP52" i="1"/>
  <c r="JR52" i="1"/>
  <c r="JQ52" i="1"/>
  <c r="JN81" i="1"/>
  <c r="JP81" i="1"/>
  <c r="JR81" i="1"/>
  <c r="JQ81" i="1"/>
  <c r="JR54" i="1"/>
  <c r="JQ54" i="1"/>
  <c r="JN54" i="1"/>
  <c r="JP54" i="1"/>
  <c r="JN76" i="1"/>
  <c r="JR76" i="1"/>
  <c r="JP76" i="1"/>
  <c r="JQ76" i="1"/>
  <c r="JN68" i="1"/>
  <c r="JP68" i="1"/>
  <c r="JR68" i="1"/>
  <c r="JQ68" i="1"/>
  <c r="JP17" i="1"/>
  <c r="JN17" i="1"/>
  <c r="JR17" i="1"/>
  <c r="JQ17" i="1"/>
  <c r="JP24" i="1"/>
  <c r="JR24" i="1"/>
  <c r="JN24" i="1"/>
  <c r="JQ24" i="1"/>
  <c r="JR46" i="1"/>
  <c r="JP46" i="1"/>
  <c r="JN46" i="1"/>
  <c r="JQ46" i="1"/>
  <c r="JN59" i="1"/>
  <c r="JR59" i="1"/>
  <c r="JP59" i="1"/>
  <c r="JQ59" i="1"/>
  <c r="JN77" i="1"/>
  <c r="JQ77" i="1"/>
  <c r="JP77" i="1"/>
  <c r="JR77" i="1"/>
  <c r="JP40" i="1"/>
  <c r="JN40" i="1"/>
  <c r="JR40" i="1"/>
  <c r="JQ40" i="1"/>
  <c r="JP63" i="1"/>
  <c r="JR63" i="1"/>
  <c r="JN63" i="1"/>
  <c r="JQ63" i="1"/>
  <c r="JP84" i="1"/>
  <c r="JR84" i="1"/>
  <c r="JN84" i="1"/>
  <c r="JQ84" i="1"/>
  <c r="JP67" i="1"/>
  <c r="JN67" i="1"/>
  <c r="JR67" i="1"/>
  <c r="JQ67" i="1"/>
  <c r="JN83" i="1"/>
  <c r="JP83" i="1"/>
  <c r="JR83" i="1"/>
  <c r="JQ83" i="1"/>
  <c r="JN65" i="1"/>
  <c r="JR65" i="1"/>
  <c r="JP65" i="1"/>
  <c r="JQ65" i="1"/>
  <c r="JN92" i="1"/>
  <c r="JR92" i="1"/>
  <c r="JP92" i="1"/>
  <c r="JQ92" i="1"/>
  <c r="JR57" i="1"/>
  <c r="JN57" i="1"/>
  <c r="JP57" i="1"/>
  <c r="JQ57" i="1"/>
  <c r="JR23" i="1"/>
  <c r="JP23" i="1"/>
  <c r="JN23" i="1"/>
  <c r="JQ23" i="1"/>
  <c r="JP35" i="1"/>
  <c r="JN35" i="1"/>
  <c r="JR35" i="1"/>
  <c r="JQ35" i="1"/>
  <c r="JP64" i="1"/>
  <c r="JN64" i="1"/>
  <c r="JR64" i="1"/>
  <c r="JQ64" i="1"/>
  <c r="JP18" i="1"/>
  <c r="JR18" i="1"/>
  <c r="JN18" i="1"/>
  <c r="JQ18" i="1"/>
  <c r="JN80" i="1"/>
  <c r="JP80" i="1"/>
  <c r="JR80" i="1"/>
  <c r="JQ80" i="1"/>
  <c r="JR87" i="1"/>
  <c r="JP87" i="1"/>
  <c r="JN87" i="1"/>
  <c r="JQ87" i="1"/>
  <c r="JP75" i="1"/>
  <c r="JR75" i="1"/>
  <c r="JN75" i="1"/>
  <c r="JQ75" i="1"/>
  <c r="JN53" i="1"/>
  <c r="JP53" i="1"/>
  <c r="JR53" i="1"/>
  <c r="JQ53" i="1"/>
  <c r="JR19" i="1"/>
  <c r="JN19" i="1"/>
  <c r="JP19" i="1"/>
  <c r="JQ19" i="1"/>
  <c r="JP37" i="1"/>
  <c r="JN37" i="1"/>
  <c r="JQ37" i="1"/>
  <c r="JR37" i="1"/>
  <c r="JQ15" i="1"/>
  <c r="JR15" i="1"/>
  <c r="JN15" i="1"/>
  <c r="JP15" i="1"/>
  <c r="JR48" i="1"/>
  <c r="JP48" i="1"/>
  <c r="JN48" i="1"/>
  <c r="JQ48" i="1"/>
  <c r="JP26" i="1"/>
  <c r="JR26" i="1"/>
  <c r="JN26" i="1"/>
  <c r="JQ26" i="1"/>
  <c r="JP38" i="1"/>
  <c r="JR38" i="1"/>
  <c r="JQ38" i="1"/>
  <c r="JN38" i="1"/>
  <c r="JN55" i="1"/>
  <c r="JP55" i="1"/>
  <c r="JR55" i="1"/>
  <c r="JQ55" i="1"/>
  <c r="JP74" i="1"/>
  <c r="JN74" i="1"/>
  <c r="JR74" i="1"/>
  <c r="JQ74" i="1"/>
  <c r="JP44" i="1"/>
  <c r="JN44" i="1"/>
  <c r="JP20" i="1"/>
  <c r="JN20" i="1"/>
  <c r="JR20" i="1"/>
  <c r="JQ20" i="1"/>
  <c r="JO14" i="1"/>
  <c r="JN79" i="1"/>
  <c r="JP79" i="1"/>
  <c r="JR79" i="1"/>
  <c r="JQ79" i="1"/>
  <c r="JP58" i="1"/>
  <c r="JR58" i="1"/>
  <c r="JN58" i="1"/>
  <c r="JQ58" i="1"/>
  <c r="JP66" i="1"/>
  <c r="JN66" i="1"/>
  <c r="JR66" i="1"/>
  <c r="JQ66" i="1"/>
  <c r="JR31" i="1"/>
  <c r="JQ31" i="1"/>
  <c r="JP31" i="1"/>
  <c r="JN31" i="1"/>
  <c r="JP78" i="1"/>
  <c r="JR78" i="1"/>
  <c r="JN78" i="1"/>
  <c r="JQ78" i="1"/>
  <c r="JP33" i="1"/>
  <c r="JN33" i="1"/>
  <c r="JR33" i="1"/>
  <c r="JQ33" i="1"/>
  <c r="JP72" i="1"/>
  <c r="JN72" i="1"/>
  <c r="JR72" i="1"/>
  <c r="JQ72" i="1"/>
  <c r="JR34" i="1"/>
  <c r="JN34" i="1"/>
  <c r="JP34" i="1"/>
  <c r="JQ34" i="1"/>
  <c r="JN27" i="1"/>
  <c r="JR27" i="1"/>
  <c r="JP27" i="1"/>
  <c r="JQ27" i="1"/>
  <c r="JP60" i="1"/>
  <c r="JR60" i="1"/>
  <c r="JN60" i="1"/>
  <c r="JQ60" i="1"/>
  <c r="JN14" i="1"/>
  <c r="JP14" i="1"/>
  <c r="JR14" i="1"/>
  <c r="JQ14" i="1"/>
  <c r="JR61" i="1"/>
  <c r="JN61" i="1"/>
  <c r="JP61" i="1"/>
  <c r="JQ61" i="1"/>
  <c r="JN69" i="1"/>
  <c r="JP69" i="1"/>
  <c r="JR69" i="1"/>
  <c r="JQ69" i="1"/>
  <c r="JN56" i="1"/>
  <c r="JP56" i="1"/>
  <c r="JR56" i="1"/>
  <c r="JQ56" i="1"/>
  <c r="JR49" i="1"/>
  <c r="JN49" i="1"/>
  <c r="JP49" i="1"/>
  <c r="JQ49" i="1"/>
  <c r="JP62" i="1"/>
  <c r="JR62" i="1"/>
  <c r="JQ62" i="1"/>
  <c r="JN62" i="1"/>
  <c r="JP70" i="1"/>
  <c r="JR70" i="1"/>
  <c r="JN70" i="1"/>
  <c r="JQ70" i="1"/>
  <c r="JR47" i="1"/>
  <c r="JP47" i="1"/>
  <c r="JN47" i="1"/>
  <c r="JQ47" i="1"/>
  <c r="JP86" i="1"/>
  <c r="JR86" i="1"/>
  <c r="JN86" i="1"/>
  <c r="JQ86" i="1"/>
  <c r="IK21" i="1"/>
  <c r="IM21" i="1" s="1"/>
  <c r="IO21" i="1" s="1"/>
  <c r="IL21" i="1"/>
  <c r="IK14" i="1"/>
  <c r="IM14" i="1" s="1"/>
  <c r="IO14" i="1" s="1"/>
  <c r="IL14" i="1"/>
  <c r="IK17" i="1"/>
  <c r="IM17" i="1" s="1"/>
  <c r="IO17" i="1" s="1"/>
  <c r="IK55" i="1"/>
  <c r="IM55" i="1" s="1"/>
  <c r="IO55" i="1" s="1"/>
  <c r="IK63" i="1"/>
  <c r="IM63" i="1" s="1"/>
  <c r="IO63" i="1" s="1"/>
  <c r="IK33" i="1"/>
  <c r="IM33" i="1" s="1"/>
  <c r="IO33" i="1" s="1"/>
  <c r="IK71" i="1"/>
  <c r="IM71" i="1" s="1"/>
  <c r="IO71" i="1" s="1"/>
  <c r="IK73" i="1"/>
  <c r="IM73" i="1" s="1"/>
  <c r="IO73" i="1" s="1"/>
  <c r="IK51" i="1"/>
  <c r="IM51" i="1" s="1"/>
  <c r="IO51" i="1" s="1"/>
  <c r="IK67" i="1"/>
  <c r="IM67" i="1" s="1"/>
  <c r="IO67" i="1" s="1"/>
  <c r="IK23" i="1"/>
  <c r="IM23" i="1" s="1"/>
  <c r="IO23" i="1" s="1"/>
  <c r="IK62" i="1"/>
  <c r="IM62" i="1" s="1"/>
  <c r="IO62" i="1" s="1"/>
  <c r="IK24" i="1"/>
  <c r="IM24" i="1" s="1"/>
  <c r="IO24" i="1" s="1"/>
  <c r="IK18" i="1"/>
  <c r="IM18" i="1" s="1"/>
  <c r="IO18" i="1" s="1"/>
  <c r="IK38" i="1"/>
  <c r="IM38" i="1" s="1"/>
  <c r="IO38" i="1" s="1"/>
  <c r="IK79" i="1"/>
  <c r="IM79" i="1" s="1"/>
  <c r="IO79" i="1" s="1"/>
  <c r="IK48" i="1"/>
  <c r="IM48" i="1" s="1"/>
  <c r="IO48" i="1" s="1"/>
  <c r="IK81" i="1"/>
  <c r="IM81" i="1" s="1"/>
  <c r="IO81" i="1" s="1"/>
  <c r="IK44" i="1"/>
  <c r="IM44" i="1" s="1"/>
  <c r="IO44" i="1" s="1"/>
  <c r="IK92" i="1"/>
  <c r="IM92" i="1" s="1"/>
  <c r="IO92" i="1" s="1"/>
  <c r="IK61" i="1"/>
  <c r="IM61" i="1" s="1"/>
  <c r="IO61" i="1" s="1"/>
  <c r="IK60" i="1"/>
  <c r="IM60" i="1" s="1"/>
  <c r="IO60" i="1" s="1"/>
  <c r="IK16" i="1"/>
  <c r="IM16" i="1" s="1"/>
  <c r="IO16" i="1" s="1"/>
  <c r="IK40" i="1"/>
  <c r="IM40" i="1" s="1"/>
  <c r="IO40" i="1" s="1"/>
  <c r="IK53" i="1"/>
  <c r="IM53" i="1" s="1"/>
  <c r="IO53" i="1" s="1"/>
  <c r="IK32" i="1"/>
  <c r="IM32" i="1" s="1"/>
  <c r="IO32" i="1" s="1"/>
  <c r="IK91" i="1"/>
  <c r="IM91" i="1" s="1"/>
  <c r="IO91" i="1" s="1"/>
  <c r="IK46" i="1"/>
  <c r="IM46" i="1" s="1"/>
  <c r="IO46" i="1" s="1"/>
  <c r="IK59" i="1"/>
  <c r="IM59" i="1" s="1"/>
  <c r="IO59" i="1" s="1"/>
  <c r="IK77" i="1"/>
  <c r="IM77" i="1" s="1"/>
  <c r="IO77" i="1" s="1"/>
  <c r="IK26" i="1"/>
  <c r="IM26" i="1" s="1"/>
  <c r="IO26" i="1" s="1"/>
  <c r="IK65" i="1"/>
  <c r="IM65" i="1" s="1"/>
  <c r="IO65" i="1" s="1"/>
  <c r="IK84" i="1"/>
  <c r="IM84" i="1" s="1"/>
  <c r="IO84" i="1" s="1"/>
  <c r="IK43" i="1"/>
  <c r="IM43" i="1" s="1"/>
  <c r="IO43" i="1" s="1"/>
  <c r="IK85" i="1"/>
  <c r="IM85" i="1" s="1"/>
  <c r="IO85" i="1" s="1"/>
  <c r="IK82" i="1"/>
  <c r="IM82" i="1" s="1"/>
  <c r="IO82" i="1" s="1"/>
  <c r="IK56" i="1"/>
  <c r="IM56" i="1" s="1"/>
  <c r="IO56" i="1" s="1"/>
  <c r="IK49" i="1"/>
  <c r="IM49" i="1" s="1"/>
  <c r="IO49" i="1" s="1"/>
  <c r="IK20" i="1"/>
  <c r="IM20" i="1" s="1"/>
  <c r="IO20" i="1" s="1"/>
  <c r="IK52" i="1"/>
  <c r="IM52" i="1" s="1"/>
  <c r="IO52" i="1" s="1"/>
  <c r="IK80" i="1"/>
  <c r="IM80" i="1" s="1"/>
  <c r="IO80" i="1" s="1"/>
  <c r="IK86" i="1"/>
  <c r="IM86" i="1" s="1"/>
  <c r="IO86" i="1" s="1"/>
  <c r="IK37" i="1"/>
  <c r="IM37" i="1" s="1"/>
  <c r="IO37" i="1" s="1"/>
  <c r="IK15" i="1"/>
  <c r="IM15" i="1" s="1"/>
  <c r="IO15" i="1" s="1"/>
  <c r="IK87" i="1"/>
  <c r="IM87" i="1" s="1"/>
  <c r="IO87" i="1" s="1"/>
  <c r="IK66" i="1"/>
  <c r="IM66" i="1" s="1"/>
  <c r="IO66" i="1" s="1"/>
  <c r="IK54" i="1"/>
  <c r="IM54" i="1" s="1"/>
  <c r="IO54" i="1" s="1"/>
  <c r="IK78" i="1"/>
  <c r="IM78" i="1" s="1"/>
  <c r="IO78" i="1" s="1"/>
  <c r="IK34" i="1"/>
  <c r="IM34" i="1" s="1"/>
  <c r="IO34" i="1" s="1"/>
  <c r="IK27" i="1"/>
  <c r="IM27" i="1" s="1"/>
  <c r="IO27" i="1" s="1"/>
  <c r="IK45" i="1"/>
  <c r="IM45" i="1" s="1"/>
  <c r="IO45" i="1" s="1"/>
  <c r="IK90" i="1"/>
  <c r="IM90" i="1" s="1"/>
  <c r="IO90" i="1" s="1"/>
  <c r="IK19" i="1"/>
  <c r="IM19" i="1" s="1"/>
  <c r="IO19" i="1" s="1"/>
  <c r="IK75" i="1"/>
  <c r="IM75" i="1" s="1"/>
  <c r="IO75" i="1" s="1"/>
  <c r="IK57" i="1"/>
  <c r="IM57" i="1" s="1"/>
  <c r="IO57" i="1" s="1"/>
  <c r="IK31" i="1"/>
  <c r="IM31" i="1" s="1"/>
  <c r="IO31" i="1" s="1"/>
  <c r="IK41" i="1"/>
  <c r="IM41" i="1" s="1"/>
  <c r="IO41" i="1" s="1"/>
  <c r="IK50" i="1"/>
  <c r="IM50" i="1" s="1"/>
  <c r="IO50" i="1" s="1"/>
  <c r="IK28" i="1"/>
  <c r="IM28" i="1" s="1"/>
  <c r="IO28" i="1" s="1"/>
  <c r="IK58" i="1"/>
  <c r="IM58" i="1" s="1"/>
  <c r="IO58" i="1" s="1"/>
  <c r="IK68" i="1"/>
  <c r="IM68" i="1" s="1"/>
  <c r="IO68" i="1" s="1"/>
  <c r="IK64" i="1"/>
  <c r="IM64" i="1" s="1"/>
  <c r="IO64" i="1" s="1"/>
  <c r="IK88" i="1"/>
  <c r="IM88" i="1" s="1"/>
  <c r="IO88" i="1" s="1"/>
  <c r="IK70" i="1"/>
  <c r="IM70" i="1" s="1"/>
  <c r="IO70" i="1" s="1"/>
  <c r="IK47" i="1"/>
  <c r="IM47" i="1" s="1"/>
  <c r="IO47" i="1" s="1"/>
  <c r="IK72" i="1"/>
  <c r="IM72" i="1" s="1"/>
  <c r="IO72" i="1" s="1"/>
  <c r="IK74" i="1"/>
  <c r="IM74" i="1" s="1"/>
  <c r="IO74" i="1" s="1"/>
  <c r="IK69" i="1"/>
  <c r="IM69" i="1" s="1"/>
  <c r="IO69" i="1" s="1"/>
  <c r="IK42" i="1"/>
  <c r="IM42" i="1" s="1"/>
  <c r="IO42" i="1" s="1"/>
  <c r="IK76" i="1"/>
  <c r="IM76" i="1" s="1"/>
  <c r="IO76" i="1" s="1"/>
  <c r="IK25" i="1"/>
  <c r="IM25" i="1" s="1"/>
  <c r="IO25" i="1" s="1"/>
  <c r="IK83" i="1"/>
  <c r="IM83" i="1" s="1"/>
  <c r="IO83" i="1" s="1"/>
  <c r="IK35" i="1"/>
  <c r="IM35" i="1" s="1"/>
  <c r="IO35" i="1" s="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IP88" i="1"/>
  <c r="IR88" i="1"/>
  <c r="IN88" i="1"/>
  <c r="IN87" i="1"/>
  <c r="IP87" i="1"/>
  <c r="IR87" i="1"/>
  <c r="IR54" i="1"/>
  <c r="IP54" i="1"/>
  <c r="IN54" i="1"/>
  <c r="IN34" i="1"/>
  <c r="IR34" i="1"/>
  <c r="IP34" i="1"/>
  <c r="IN45" i="1"/>
  <c r="IP45" i="1"/>
  <c r="IR45" i="1"/>
  <c r="IN19" i="1"/>
  <c r="IP19" i="1"/>
  <c r="IR19" i="1"/>
  <c r="IN20" i="1"/>
  <c r="IP20" i="1"/>
  <c r="IR20" i="1"/>
  <c r="IN47" i="1"/>
  <c r="IR47" i="1"/>
  <c r="IP47" i="1"/>
  <c r="IR41" i="1"/>
  <c r="IN41" i="1"/>
  <c r="IP41" i="1"/>
  <c r="IN28" i="1"/>
  <c r="IR28" i="1"/>
  <c r="IP28" i="1"/>
  <c r="IN74" i="1"/>
  <c r="IR74" i="1"/>
  <c r="IP74" i="1"/>
  <c r="IP42" i="1"/>
  <c r="IR42" i="1"/>
  <c r="IN42" i="1"/>
  <c r="IN25" i="1"/>
  <c r="IR25" i="1"/>
  <c r="IP25" i="1"/>
  <c r="IR68" i="1"/>
  <c r="IN68" i="1"/>
  <c r="IP68" i="1"/>
  <c r="IN63" i="1"/>
  <c r="IP63" i="1"/>
  <c r="IR63" i="1"/>
  <c r="IN57" i="1"/>
  <c r="IR57" i="1"/>
  <c r="IP57" i="1"/>
  <c r="IP35" i="1"/>
  <c r="IN35" i="1"/>
  <c r="IR35" i="1"/>
  <c r="IP48" i="1"/>
  <c r="IN48" i="1"/>
  <c r="IR48" i="1"/>
  <c r="IR51" i="1"/>
  <c r="IN51" i="1"/>
  <c r="IP51" i="1"/>
  <c r="IR24" i="1"/>
  <c r="IP24" i="1"/>
  <c r="IN24" i="1"/>
  <c r="IN59" i="1"/>
  <c r="IR59" i="1"/>
  <c r="IP59" i="1"/>
  <c r="IN61" i="1"/>
  <c r="IR61" i="1"/>
  <c r="IP61" i="1"/>
  <c r="IN53" i="1"/>
  <c r="IP53" i="1"/>
  <c r="IR53" i="1"/>
  <c r="IN84" i="1"/>
  <c r="IP84" i="1"/>
  <c r="IR84" i="1"/>
  <c r="IP37" i="1"/>
  <c r="IN37" i="1"/>
  <c r="IR37" i="1"/>
  <c r="IN80" i="1"/>
  <c r="IP80" i="1"/>
  <c r="IR80" i="1"/>
  <c r="IN56" i="1"/>
  <c r="IR56" i="1"/>
  <c r="IP56" i="1"/>
  <c r="IR85" i="1"/>
  <c r="IP85" i="1"/>
  <c r="IN85" i="1"/>
  <c r="KR33" i="1" l="1"/>
  <c r="KQ33" i="1"/>
  <c r="KN33" i="1"/>
  <c r="KP33" i="1"/>
  <c r="KP37" i="1"/>
  <c r="KQ37" i="1"/>
  <c r="KR37" i="1"/>
  <c r="KN37" i="1"/>
  <c r="KP66" i="1"/>
  <c r="KN66" i="1"/>
  <c r="KR66" i="1"/>
  <c r="KQ66" i="1"/>
  <c r="KP35" i="1"/>
  <c r="KR35" i="1"/>
  <c r="KQ35" i="1"/>
  <c r="KN35" i="1"/>
  <c r="KN61" i="1"/>
  <c r="KP61" i="1"/>
  <c r="KR61" i="1"/>
  <c r="KQ61" i="1"/>
  <c r="KP57" i="1"/>
  <c r="KN57" i="1"/>
  <c r="KR57" i="1"/>
  <c r="KQ57" i="1"/>
  <c r="KN79" i="1"/>
  <c r="KP79" i="1"/>
  <c r="KR79" i="1"/>
  <c r="KQ79" i="1"/>
  <c r="KN51" i="1"/>
  <c r="KR51" i="1"/>
  <c r="KP51" i="1"/>
  <c r="KQ51" i="1"/>
  <c r="KN77" i="1"/>
  <c r="KP77" i="1"/>
  <c r="KR77" i="1"/>
  <c r="KQ77" i="1"/>
  <c r="KP19" i="1"/>
  <c r="KQ19" i="1"/>
  <c r="KN19" i="1"/>
  <c r="KR19" i="1"/>
  <c r="KP43" i="1"/>
  <c r="KN43" i="1"/>
  <c r="KQ43" i="1"/>
  <c r="KR43" i="1"/>
  <c r="KN87" i="1"/>
  <c r="KR87" i="1"/>
  <c r="KP87" i="1"/>
  <c r="KQ87" i="1"/>
  <c r="KP72" i="1"/>
  <c r="KN72" i="1"/>
  <c r="KR72" i="1"/>
  <c r="KQ72" i="1"/>
  <c r="KP70" i="1"/>
  <c r="KN70" i="1"/>
  <c r="KR70" i="1"/>
  <c r="KQ70" i="1"/>
  <c r="KP53" i="1"/>
  <c r="KR53" i="1"/>
  <c r="KQ53" i="1"/>
  <c r="KN53" i="1"/>
  <c r="KP76" i="1"/>
  <c r="KR76" i="1"/>
  <c r="KN76" i="1"/>
  <c r="KQ76" i="1"/>
  <c r="KR84" i="1"/>
  <c r="KN84" i="1"/>
  <c r="KP84" i="1"/>
  <c r="KQ84" i="1"/>
  <c r="JM13" i="1"/>
  <c r="JO13" i="1"/>
  <c r="JR44" i="1"/>
  <c r="JR13" i="1" s="1"/>
  <c r="KP28" i="1"/>
  <c r="KQ28" i="1"/>
  <c r="KR28" i="1"/>
  <c r="KN28" i="1"/>
  <c r="KP81" i="1"/>
  <c r="KN81" i="1"/>
  <c r="KR81" i="1"/>
  <c r="KQ81" i="1"/>
  <c r="KP86" i="1"/>
  <c r="KN86" i="1"/>
  <c r="KR86" i="1"/>
  <c r="KQ86" i="1"/>
  <c r="KP20" i="1"/>
  <c r="KR20" i="1"/>
  <c r="KN20" i="1"/>
  <c r="KQ20" i="1"/>
  <c r="KP59" i="1"/>
  <c r="KR59" i="1"/>
  <c r="KN59" i="1"/>
  <c r="KQ59" i="1"/>
  <c r="KN83" i="1"/>
  <c r="KR83" i="1"/>
  <c r="KQ83" i="1"/>
  <c r="KP83" i="1"/>
  <c r="KN16" i="1"/>
  <c r="KP16" i="1"/>
  <c r="KR16" i="1"/>
  <c r="KQ16" i="1"/>
  <c r="KP82" i="1"/>
  <c r="KR82" i="1"/>
  <c r="KN82" i="1"/>
  <c r="KQ82" i="1"/>
  <c r="KN71" i="1"/>
  <c r="KP71" i="1"/>
  <c r="KR71" i="1"/>
  <c r="KQ71" i="1"/>
  <c r="KP49" i="1"/>
  <c r="KN49" i="1"/>
  <c r="KR49" i="1"/>
  <c r="KQ49" i="1"/>
  <c r="KP80" i="1"/>
  <c r="KR80" i="1"/>
  <c r="KN80" i="1"/>
  <c r="KQ80" i="1"/>
  <c r="KP74" i="1"/>
  <c r="KR74" i="1"/>
  <c r="KN74" i="1"/>
  <c r="KQ74" i="1"/>
  <c r="KO14" i="1"/>
  <c r="KO13" i="1" s="1"/>
  <c r="KM13" i="1"/>
  <c r="KR64" i="1"/>
  <c r="KN64" i="1"/>
  <c r="KP64" i="1"/>
  <c r="KQ64" i="1"/>
  <c r="KQ17" i="1"/>
  <c r="KN17" i="1"/>
  <c r="KP17" i="1"/>
  <c r="KR17" i="1"/>
  <c r="KN92" i="1"/>
  <c r="KR92" i="1"/>
  <c r="KP92" i="1"/>
  <c r="KQ92" i="1"/>
  <c r="KR68" i="1"/>
  <c r="KP68" i="1"/>
  <c r="KN68" i="1"/>
  <c r="KQ68" i="1"/>
  <c r="KR41" i="1"/>
  <c r="KN41" i="1"/>
  <c r="KP41" i="1"/>
  <c r="KQ41" i="1"/>
  <c r="KN63" i="1"/>
  <c r="KP63" i="1"/>
  <c r="KR63" i="1"/>
  <c r="KQ63" i="1"/>
  <c r="KP44" i="1"/>
  <c r="KQ44" i="1"/>
  <c r="KR44" i="1"/>
  <c r="KN44" i="1"/>
  <c r="KR14" i="1"/>
  <c r="KQ14" i="1"/>
  <c r="KP14" i="1"/>
  <c r="KN14" i="1"/>
  <c r="KL13" i="1"/>
  <c r="KN38" i="1"/>
  <c r="KP38" i="1"/>
  <c r="KR38" i="1"/>
  <c r="KQ38" i="1"/>
  <c r="KN21" i="1"/>
  <c r="KP21" i="1"/>
  <c r="KR21" i="1"/>
  <c r="KQ21" i="1"/>
  <c r="KP65" i="1"/>
  <c r="KR65" i="1"/>
  <c r="KN65" i="1"/>
  <c r="KQ65" i="1"/>
  <c r="KP15" i="1"/>
  <c r="KE2" i="1" s="1"/>
  <c r="KR15" i="1"/>
  <c r="KN15" i="1"/>
  <c r="KQ15" i="1"/>
  <c r="KR18" i="1"/>
  <c r="KN18" i="1"/>
  <c r="KP18" i="1"/>
  <c r="KQ18" i="1"/>
  <c r="JL13" i="1"/>
  <c r="KP75" i="1"/>
  <c r="KN75" i="1"/>
  <c r="KQ75" i="1"/>
  <c r="KR75" i="1"/>
  <c r="KP42" i="1"/>
  <c r="KR42" i="1"/>
  <c r="KN42" i="1"/>
  <c r="KQ42" i="1"/>
  <c r="KQ48" i="1"/>
  <c r="KR48" i="1"/>
  <c r="KN48" i="1"/>
  <c r="KP48" i="1"/>
  <c r="KN91" i="1"/>
  <c r="KR91" i="1"/>
  <c r="KQ91" i="1"/>
  <c r="KP91" i="1"/>
  <c r="KR56" i="1"/>
  <c r="KP56" i="1"/>
  <c r="KN56" i="1"/>
  <c r="KQ56" i="1"/>
  <c r="KP73" i="1"/>
  <c r="KN73" i="1"/>
  <c r="KR73" i="1"/>
  <c r="KQ73" i="1"/>
  <c r="KN67" i="1"/>
  <c r="KA7" i="1" s="1"/>
  <c r="KQ67" i="1"/>
  <c r="KR67" i="1"/>
  <c r="KP67" i="1"/>
  <c r="KE7" i="1" s="1"/>
  <c r="KF7" i="1" s="1"/>
  <c r="KP27" i="1"/>
  <c r="KN27" i="1"/>
  <c r="KR27" i="1"/>
  <c r="KQ27" i="1"/>
  <c r="KP88" i="1"/>
  <c r="KR88" i="1"/>
  <c r="KN88" i="1"/>
  <c r="KQ88" i="1"/>
  <c r="KR26" i="1"/>
  <c r="KN26" i="1"/>
  <c r="KP26" i="1"/>
  <c r="KQ26" i="1"/>
  <c r="KP58" i="1"/>
  <c r="KR58" i="1"/>
  <c r="KN58" i="1"/>
  <c r="KQ58" i="1"/>
  <c r="KP60" i="1"/>
  <c r="KN60" i="1"/>
  <c r="KR60" i="1"/>
  <c r="KQ60" i="1"/>
  <c r="KR25" i="1"/>
  <c r="KN25" i="1"/>
  <c r="KP25" i="1"/>
  <c r="KQ25" i="1"/>
  <c r="KR52" i="1"/>
  <c r="KN52" i="1"/>
  <c r="KP52" i="1"/>
  <c r="KQ52" i="1"/>
  <c r="KP46" i="1"/>
  <c r="KN46" i="1"/>
  <c r="KR46" i="1"/>
  <c r="KQ46" i="1"/>
  <c r="KN85" i="1"/>
  <c r="KP85" i="1"/>
  <c r="KR85" i="1"/>
  <c r="KQ85" i="1"/>
  <c r="KP78" i="1"/>
  <c r="KN78" i="1"/>
  <c r="KR78" i="1"/>
  <c r="KQ78" i="1"/>
  <c r="KN69" i="1"/>
  <c r="KP69" i="1"/>
  <c r="KR69" i="1"/>
  <c r="KQ69" i="1"/>
  <c r="KN24" i="1"/>
  <c r="KR24" i="1"/>
  <c r="KP24" i="1"/>
  <c r="KQ24" i="1"/>
  <c r="KP50" i="1"/>
  <c r="KN50" i="1"/>
  <c r="KA6" i="1" s="1"/>
  <c r="KR50" i="1"/>
  <c r="KQ50" i="1"/>
  <c r="KP23" i="1"/>
  <c r="KQ23" i="1"/>
  <c r="KN23" i="1"/>
  <c r="KR23" i="1"/>
  <c r="KP31" i="1"/>
  <c r="KR31" i="1"/>
  <c r="KN31" i="1"/>
  <c r="KQ31" i="1"/>
  <c r="KP90" i="1"/>
  <c r="KN90" i="1"/>
  <c r="KR90" i="1"/>
  <c r="KQ90" i="1"/>
  <c r="KR62" i="1"/>
  <c r="KP62" i="1"/>
  <c r="KN62" i="1"/>
  <c r="KQ62" i="1"/>
  <c r="KN40" i="1"/>
  <c r="KP40" i="1"/>
  <c r="KR40" i="1"/>
  <c r="KQ40" i="1"/>
  <c r="KP54" i="1"/>
  <c r="KN54" i="1"/>
  <c r="KR54" i="1"/>
  <c r="KQ54" i="1"/>
  <c r="KP45" i="1"/>
  <c r="KQ45" i="1"/>
  <c r="KN45" i="1"/>
  <c r="KA3" i="1" s="1"/>
  <c r="KR45" i="1"/>
  <c r="KP34" i="1"/>
  <c r="KN34" i="1"/>
  <c r="KR34" i="1"/>
  <c r="KQ34" i="1"/>
  <c r="KN55" i="1"/>
  <c r="KQ55" i="1"/>
  <c r="KP55" i="1"/>
  <c r="KR55" i="1"/>
  <c r="KN32" i="1"/>
  <c r="KP32" i="1"/>
  <c r="KR32" i="1"/>
  <c r="KQ32" i="1"/>
  <c r="KR47" i="1"/>
  <c r="KN47" i="1"/>
  <c r="KP47" i="1"/>
  <c r="KQ47" i="1"/>
  <c r="JE4" i="1"/>
  <c r="JF4" i="1" s="1"/>
  <c r="JE7" i="1"/>
  <c r="JF7" i="1" s="1"/>
  <c r="JQ13" i="1"/>
  <c r="JE6" i="1"/>
  <c r="JF6" i="1" s="1"/>
  <c r="JA8" i="1"/>
  <c r="JA9" i="1"/>
  <c r="JA4" i="1"/>
  <c r="JE8" i="1"/>
  <c r="JF8" i="1" s="1"/>
  <c r="JE9" i="1"/>
  <c r="JF9" i="1" s="1"/>
  <c r="JA6" i="1"/>
  <c r="JE3" i="1"/>
  <c r="JF3" i="1" s="1"/>
  <c r="JP13" i="1"/>
  <c r="JE2" i="1"/>
  <c r="JA3" i="1"/>
  <c r="JN13" i="1"/>
  <c r="JA2" i="1"/>
  <c r="JE5" i="1"/>
  <c r="JF5" i="1" s="1"/>
  <c r="IO13" i="1"/>
  <c r="JA5" i="1"/>
  <c r="JA7" i="1"/>
  <c r="IM13" i="1"/>
  <c r="IN18" i="1"/>
  <c r="IR18" i="1"/>
  <c r="IP18" i="1"/>
  <c r="IR72" i="1"/>
  <c r="IN72" i="1"/>
  <c r="IP72" i="1"/>
  <c r="IN27" i="1"/>
  <c r="IP27" i="1"/>
  <c r="IR27" i="1"/>
  <c r="IN43" i="1"/>
  <c r="IR43" i="1"/>
  <c r="IP43" i="1"/>
  <c r="IR46" i="1"/>
  <c r="IN46" i="1"/>
  <c r="IP46" i="1"/>
  <c r="IR38" i="1"/>
  <c r="IN38" i="1"/>
  <c r="IP38" i="1"/>
  <c r="IR76" i="1"/>
  <c r="IN76" i="1"/>
  <c r="IP76" i="1"/>
  <c r="IN75" i="1"/>
  <c r="IP75" i="1"/>
  <c r="IR75" i="1"/>
  <c r="IR49" i="1"/>
  <c r="IP49" i="1"/>
  <c r="IN49" i="1"/>
  <c r="IN32" i="1"/>
  <c r="IR32" i="1"/>
  <c r="IP32" i="1"/>
  <c r="IR92" i="1"/>
  <c r="IN92" i="1"/>
  <c r="IP92" i="1"/>
  <c r="IN71" i="1"/>
  <c r="IP71" i="1"/>
  <c r="IR71" i="1"/>
  <c r="IP91" i="1"/>
  <c r="IR91" i="1"/>
  <c r="IN91" i="1"/>
  <c r="IP70" i="1"/>
  <c r="IR70" i="1"/>
  <c r="IN70" i="1"/>
  <c r="IR78" i="1"/>
  <c r="IP78" i="1"/>
  <c r="IN78" i="1"/>
  <c r="IP65" i="1"/>
  <c r="IE9" i="1" s="1"/>
  <c r="IF9" i="1" s="1"/>
  <c r="IR65" i="1"/>
  <c r="IN65" i="1"/>
  <c r="IP44" i="1"/>
  <c r="IN44" i="1"/>
  <c r="IR44" i="1"/>
  <c r="IN33" i="1"/>
  <c r="IR33" i="1"/>
  <c r="IP33" i="1"/>
  <c r="IR50" i="1"/>
  <c r="IN50" i="1"/>
  <c r="IP50" i="1"/>
  <c r="IN86" i="1"/>
  <c r="IP86" i="1"/>
  <c r="IR86" i="1"/>
  <c r="IN26" i="1"/>
  <c r="IR26" i="1"/>
  <c r="IP26" i="1"/>
  <c r="IP81" i="1"/>
  <c r="IN81" i="1"/>
  <c r="IR81" i="1"/>
  <c r="IN62" i="1"/>
  <c r="IP62" i="1"/>
  <c r="IR62" i="1"/>
  <c r="IR58" i="1"/>
  <c r="IP58" i="1"/>
  <c r="IN58" i="1"/>
  <c r="IN73" i="1"/>
  <c r="IP73" i="1"/>
  <c r="IR73" i="1"/>
  <c r="IR69" i="1"/>
  <c r="IN69" i="1"/>
  <c r="IP69" i="1"/>
  <c r="IP90" i="1"/>
  <c r="IN90" i="1"/>
  <c r="IR90" i="1"/>
  <c r="IR82" i="1"/>
  <c r="IN82" i="1"/>
  <c r="IP82" i="1"/>
  <c r="IN77" i="1"/>
  <c r="IR77" i="1"/>
  <c r="IP77" i="1"/>
  <c r="IP40" i="1"/>
  <c r="IN40" i="1"/>
  <c r="IR40" i="1"/>
  <c r="IN23" i="1"/>
  <c r="IP23" i="1"/>
  <c r="IR23" i="1"/>
  <c r="IR64" i="1"/>
  <c r="IP64" i="1"/>
  <c r="IN64" i="1"/>
  <c r="IR66" i="1"/>
  <c r="IP66" i="1"/>
  <c r="IN66" i="1"/>
  <c r="IR16" i="1"/>
  <c r="IN16" i="1"/>
  <c r="IP16" i="1"/>
  <c r="IR67" i="1"/>
  <c r="IN67" i="1"/>
  <c r="IP67" i="1"/>
  <c r="IP55" i="1"/>
  <c r="IN55" i="1"/>
  <c r="IR55" i="1"/>
  <c r="IN15" i="1"/>
  <c r="IP15" i="1"/>
  <c r="IR15" i="1"/>
  <c r="IP83" i="1"/>
  <c r="IR83" i="1"/>
  <c r="IN83" i="1"/>
  <c r="IN31" i="1"/>
  <c r="IP31" i="1"/>
  <c r="IR31" i="1"/>
  <c r="IN52" i="1"/>
  <c r="IR52" i="1"/>
  <c r="IP52" i="1"/>
  <c r="IP60" i="1"/>
  <c r="IN60" i="1"/>
  <c r="IR60" i="1"/>
  <c r="IP79" i="1"/>
  <c r="IN79" i="1"/>
  <c r="IR79" i="1"/>
  <c r="IN17" i="1"/>
  <c r="IR17" i="1"/>
  <c r="IP17" i="1"/>
  <c r="IN21" i="1"/>
  <c r="IP21" i="1"/>
  <c r="IR21" i="1"/>
  <c r="IP14" i="1"/>
  <c r="IL13" i="1"/>
  <c r="IR14" i="1"/>
  <c r="IN14"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HU3" i="1"/>
  <c r="HX23" i="1" s="1"/>
  <c r="IC23" i="1" s="1"/>
  <c r="IQ23" i="1" s="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HU5" i="1"/>
  <c r="HX86" i="1" s="1"/>
  <c r="IC86" i="1" s="1"/>
  <c r="IQ86" i="1" s="1"/>
  <c r="HU4" i="1"/>
  <c r="HX69" i="1" s="1"/>
  <c r="IC69" i="1" s="1"/>
  <c r="IQ69" i="1" s="1"/>
  <c r="HU8" i="1"/>
  <c r="HX27" i="1" s="1"/>
  <c r="IC27" i="1" s="1"/>
  <c r="IQ27" i="1" s="1"/>
  <c r="HU2" i="1"/>
  <c r="HU7" i="1"/>
  <c r="HX43" i="1" s="1"/>
  <c r="IC43" i="1" s="1"/>
  <c r="IQ43" i="1" s="1"/>
  <c r="HU9" i="1"/>
  <c r="HX24" i="1" s="1"/>
  <c r="IC24" i="1" s="1"/>
  <c r="IQ24" i="1" s="1"/>
  <c r="HU6" i="1"/>
  <c r="IA9" i="1"/>
  <c r="KF2" i="1" l="1"/>
  <c r="KE4" i="1"/>
  <c r="KF4" i="1" s="1"/>
  <c r="KA5" i="1"/>
  <c r="KQ13" i="1"/>
  <c r="KE8" i="1"/>
  <c r="KF8" i="1" s="1"/>
  <c r="KE3" i="1"/>
  <c r="KF3" i="1" s="1"/>
  <c r="KR13" i="1"/>
  <c r="IE3" i="1"/>
  <c r="IF3" i="1" s="1"/>
  <c r="KA8" i="1"/>
  <c r="KA9" i="1"/>
  <c r="KA2" i="1"/>
  <c r="KE9" i="1"/>
  <c r="KF9" i="1" s="1"/>
  <c r="KE6" i="1"/>
  <c r="KF6" i="1" s="1"/>
  <c r="IE6" i="1"/>
  <c r="IF6" i="1" s="1"/>
  <c r="KP13" i="1"/>
  <c r="KA4" i="1"/>
  <c r="KN13" i="1"/>
  <c r="KE5" i="1"/>
  <c r="KF5" i="1" s="1"/>
  <c r="IA7" i="1"/>
  <c r="IE7" i="1"/>
  <c r="IF7" i="1" s="1"/>
  <c r="HX14" i="1"/>
  <c r="IA5" i="1"/>
  <c r="IA2" i="1"/>
  <c r="IA6" i="1"/>
  <c r="JA10" i="1"/>
  <c r="HX56" i="1"/>
  <c r="IC56" i="1" s="1"/>
  <c r="IQ56" i="1" s="1"/>
  <c r="JF2" i="1"/>
  <c r="JE10" i="1"/>
  <c r="IE8" i="1"/>
  <c r="IF8" i="1" s="1"/>
  <c r="IA4" i="1"/>
  <c r="IE4" i="1"/>
  <c r="IF4" i="1" s="1"/>
  <c r="IP13" i="1"/>
  <c r="IE2" i="1"/>
  <c r="IA8" i="1"/>
  <c r="IE5" i="1"/>
  <c r="IF5" i="1" s="1"/>
  <c r="IN13" i="1"/>
  <c r="IR13" i="1"/>
  <c r="IA3" i="1"/>
  <c r="HX80" i="1"/>
  <c r="IC80" i="1" s="1"/>
  <c r="IQ80" i="1" s="1"/>
  <c r="HX63" i="1"/>
  <c r="IC63" i="1" s="1"/>
  <c r="IQ63" i="1" s="1"/>
  <c r="HX32" i="1"/>
  <c r="IC32" i="1" s="1"/>
  <c r="IQ32" i="1" s="1"/>
  <c r="HX82" i="1"/>
  <c r="IC82" i="1" s="1"/>
  <c r="IQ82" i="1" s="1"/>
  <c r="HX44" i="1"/>
  <c r="IC44" i="1" s="1"/>
  <c r="IQ44" i="1" s="1"/>
  <c r="HX79" i="1"/>
  <c r="IC79" i="1" s="1"/>
  <c r="IQ79" i="1" s="1"/>
  <c r="HX57" i="1"/>
  <c r="IC57" i="1" s="1"/>
  <c r="IQ57" i="1" s="1"/>
  <c r="HX52" i="1"/>
  <c r="IC52" i="1" s="1"/>
  <c r="IQ52" i="1" s="1"/>
  <c r="HX68" i="1"/>
  <c r="IC68" i="1" s="1"/>
  <c r="IQ68" i="1" s="1"/>
  <c r="HX51" i="1"/>
  <c r="IC51" i="1" s="1"/>
  <c r="IQ51" i="1" s="1"/>
  <c r="HX61" i="1"/>
  <c r="IC61" i="1" s="1"/>
  <c r="IQ61" i="1" s="1"/>
  <c r="HX26" i="1"/>
  <c r="IC26" i="1" s="1"/>
  <c r="IQ26" i="1" s="1"/>
  <c r="HX37" i="1"/>
  <c r="IC37" i="1" s="1"/>
  <c r="IQ37" i="1" s="1"/>
  <c r="HX62" i="1"/>
  <c r="IC62" i="1" s="1"/>
  <c r="IQ62" i="1" s="1"/>
  <c r="HX45" i="1"/>
  <c r="IC45" i="1" s="1"/>
  <c r="IQ45" i="1" s="1"/>
  <c r="HX78" i="1"/>
  <c r="IC78" i="1" s="1"/>
  <c r="IQ78" i="1" s="1"/>
  <c r="HX84" i="1"/>
  <c r="IC84" i="1" s="1"/>
  <c r="IQ84" i="1" s="1"/>
  <c r="HX42" i="1"/>
  <c r="IC42" i="1" s="1"/>
  <c r="IQ42" i="1" s="1"/>
  <c r="HX35" i="1"/>
  <c r="IC35" i="1" s="1"/>
  <c r="IQ35" i="1" s="1"/>
  <c r="HX83" i="1"/>
  <c r="IC83" i="1" s="1"/>
  <c r="IQ83" i="1" s="1"/>
  <c r="HX92" i="1"/>
  <c r="IC92" i="1" s="1"/>
  <c r="IQ92" i="1" s="1"/>
  <c r="HX89" i="1"/>
  <c r="IC89" i="1" s="1"/>
  <c r="IQ89" i="1" s="1"/>
  <c r="HX28" i="1"/>
  <c r="IC28" i="1" s="1"/>
  <c r="IQ28" i="1" s="1"/>
  <c r="CH13" i="1"/>
  <c r="DQ13" i="1"/>
  <c r="CI13" i="1"/>
  <c r="DP13" i="1"/>
  <c r="HX65" i="1"/>
  <c r="IC65" i="1" s="1"/>
  <c r="IQ65" i="1" s="1"/>
  <c r="CZ13" i="1"/>
  <c r="HX55" i="1"/>
  <c r="IC55" i="1" s="1"/>
  <c r="IQ55" i="1" s="1"/>
  <c r="CY13" i="1"/>
  <c r="HX20" i="1"/>
  <c r="IC20" i="1" s="1"/>
  <c r="IQ20" i="1" s="1"/>
  <c r="HX72" i="1"/>
  <c r="IC72" i="1" s="1"/>
  <c r="IQ72" i="1" s="1"/>
  <c r="HX38" i="1"/>
  <c r="IC38" i="1" s="1"/>
  <c r="IQ38" i="1" s="1"/>
  <c r="HX16" i="1"/>
  <c r="IC16" i="1" s="1"/>
  <c r="IQ16" i="1" s="1"/>
  <c r="HX31" i="1"/>
  <c r="IC31" i="1" s="1"/>
  <c r="IQ31" i="1" s="1"/>
  <c r="HX67" i="1"/>
  <c r="IC67" i="1" s="1"/>
  <c r="IQ67" i="1" s="1"/>
  <c r="HX66" i="1"/>
  <c r="IC66" i="1" s="1"/>
  <c r="IQ66" i="1" s="1"/>
  <c r="HX47" i="1"/>
  <c r="IC47" i="1" s="1"/>
  <c r="IQ47" i="1" s="1"/>
  <c r="HX29" i="1"/>
  <c r="IC29" i="1" s="1"/>
  <c r="IQ29" i="1" s="1"/>
  <c r="HX22" i="1"/>
  <c r="IC22" i="1" s="1"/>
  <c r="IQ22" i="1" s="1"/>
  <c r="HX85" i="1"/>
  <c r="IC85" i="1" s="1"/>
  <c r="IQ85" i="1" s="1"/>
  <c r="HX40" i="1"/>
  <c r="IC40" i="1" s="1"/>
  <c r="IQ40" i="1" s="1"/>
  <c r="HX54" i="1"/>
  <c r="IC54" i="1" s="1"/>
  <c r="IQ54" i="1" s="1"/>
  <c r="HX91" i="1"/>
  <c r="IC91" i="1" s="1"/>
  <c r="IQ91" i="1" s="1"/>
  <c r="HX39" i="1"/>
  <c r="IC39" i="1" s="1"/>
  <c r="IQ39" i="1" s="1"/>
  <c r="HX75" i="1"/>
  <c r="IC75" i="1" s="1"/>
  <c r="IQ75" i="1" s="1"/>
  <c r="HX34" i="1"/>
  <c r="IC34" i="1" s="1"/>
  <c r="IQ34" i="1" s="1"/>
  <c r="HX81" i="1"/>
  <c r="IC81" i="1" s="1"/>
  <c r="IQ81" i="1" s="1"/>
  <c r="HX49" i="1"/>
  <c r="IC49" i="1" s="1"/>
  <c r="IQ49" i="1" s="1"/>
  <c r="HX36" i="1"/>
  <c r="IC36" i="1" s="1"/>
  <c r="IQ36" i="1" s="1"/>
  <c r="HX76" i="1"/>
  <c r="IC76" i="1" s="1"/>
  <c r="IQ76" i="1" s="1"/>
  <c r="HX88" i="1"/>
  <c r="IC88" i="1" s="1"/>
  <c r="IQ88" i="1" s="1"/>
  <c r="HX90" i="1"/>
  <c r="IC90" i="1" s="1"/>
  <c r="IQ90" i="1" s="1"/>
  <c r="HX30" i="1"/>
  <c r="IC30" i="1" s="1"/>
  <c r="IQ30" i="1" s="1"/>
  <c r="HX87" i="1"/>
  <c r="IC87" i="1" s="1"/>
  <c r="IQ87" i="1" s="1"/>
  <c r="HX71" i="1"/>
  <c r="IC71" i="1" s="1"/>
  <c r="IQ71" i="1" s="1"/>
  <c r="HX19" i="1"/>
  <c r="IC19" i="1" s="1"/>
  <c r="IQ19" i="1" s="1"/>
  <c r="HX70" i="1"/>
  <c r="IC70" i="1" s="1"/>
  <c r="IQ70" i="1" s="1"/>
  <c r="HX77" i="1"/>
  <c r="IC77" i="1" s="1"/>
  <c r="IQ77" i="1" s="1"/>
  <c r="HX59" i="1"/>
  <c r="IC59" i="1" s="1"/>
  <c r="IQ59" i="1" s="1"/>
  <c r="HX74" i="1"/>
  <c r="IC74" i="1" s="1"/>
  <c r="IQ74" i="1" s="1"/>
  <c r="HX17" i="1"/>
  <c r="IC17" i="1" s="1"/>
  <c r="IQ17" i="1" s="1"/>
  <c r="HX41" i="1"/>
  <c r="IC41" i="1" s="1"/>
  <c r="IQ41" i="1" s="1"/>
  <c r="HX48" i="1"/>
  <c r="IC48" i="1" s="1"/>
  <c r="IQ48" i="1" s="1"/>
  <c r="HX64" i="1"/>
  <c r="IC64" i="1" s="1"/>
  <c r="IQ64" i="1" s="1"/>
  <c r="HX73" i="1"/>
  <c r="IC73" i="1" s="1"/>
  <c r="IQ73" i="1" s="1"/>
  <c r="HX58" i="1"/>
  <c r="IC58" i="1" s="1"/>
  <c r="IQ58" i="1" s="1"/>
  <c r="HX18" i="1"/>
  <c r="IC18" i="1" s="1"/>
  <c r="IQ18" i="1" s="1"/>
  <c r="HX60" i="1"/>
  <c r="IC60" i="1" s="1"/>
  <c r="IQ60" i="1" s="1"/>
  <c r="HX46" i="1"/>
  <c r="IC46" i="1" s="1"/>
  <c r="IQ46" i="1" s="1"/>
  <c r="HX25" i="1"/>
  <c r="IC25" i="1" s="1"/>
  <c r="IQ25" i="1" s="1"/>
  <c r="HX21" i="1"/>
  <c r="IC21" i="1" s="1"/>
  <c r="IQ21" i="1" s="1"/>
  <c r="HX15" i="1"/>
  <c r="IC15" i="1" s="1"/>
  <c r="IQ15" i="1" s="1"/>
  <c r="IC14" i="1"/>
  <c r="IF2" i="1"/>
  <c r="HX50" i="1"/>
  <c r="IC50" i="1" s="1"/>
  <c r="IQ50" i="1" s="1"/>
  <c r="HX53" i="1"/>
  <c r="IC53" i="1" s="1"/>
  <c r="IQ53" i="1" s="1"/>
  <c r="HX33" i="1"/>
  <c r="IC33" i="1" s="1"/>
  <c r="IQ33" i="1" s="1"/>
  <c r="KA10" i="1" l="1"/>
  <c r="KE10" i="1"/>
  <c r="IA10" i="1"/>
  <c r="IE10" i="1"/>
  <c r="HX13" i="1"/>
  <c r="IC13" i="1"/>
  <c r="IQ14" i="1"/>
  <c r="IQ13" i="1" s="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<sst xmlns="http://schemas.openxmlformats.org/spreadsheetml/2006/main" count="5860" uniqueCount="1297">
  <si>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</si>
  <si>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</si>
  <si>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</si>
  <si>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</si>
  <si>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</si>
  <si>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</si>
  <si>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</si>
  <si>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</si>
  <si>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</si>
  <si>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</si>
  <si>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</si>
  <si>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</si>
  <si>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</si>
  <si>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</si>
  <si>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</si>
  <si>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</si>
  <si>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</si>
  <si>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</si>
  <si>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</si>
  <si>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</si>
  <si>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</si>
  <si>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</si>
  <si>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</si>
  <si>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</si>
  <si>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</si>
  <si>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</si>
  <si>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</si>
  <si>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</si>
  <si>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</si>
  <si>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</si>
  <si>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</si>
  <si>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</si>
  <si>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</si>
  <si>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</si>
  <si>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</si>
  <si>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</si>
  <si>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</si>
  <si>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</si>
  <si>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</si>
  <si>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</si>
  <si>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</si>
  <si>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</si>
  <si>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</si>
  <si>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</si>
  <si>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</si>
  <si>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</si>
  <si>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</si>
  <si>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</si>
  <si>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</si>
  <si>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</si>
  <si>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</si>
  <si>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</si>
  <si>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</si>
  <si>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</si>
  <si>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</si>
  <si>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</si>
  <si>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</si>
  <si>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</si>
  <si>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</si>
  <si>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</si>
  <si>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</si>
  <si>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</si>
  <si>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</si>
  <si>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</si>
  <si>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</si>
  <si>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</si>
  <si>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</si>
  <si>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</si>
  <si>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</si>
  <si>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</si>
  <si>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</si>
  <si>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</si>
  <si>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</si>
  <si>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</si>
  <si>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</si>
  <si>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</si>
  <si>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</si>
  <si>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</si>
  <si>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</si>
  <si>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</si>
  <si>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</si>
  <si>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</si>
  <si>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</si>
  <si>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</si>
  <si>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</si>
  <si>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</si>
  <si>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</si>
  <si>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</si>
  <si>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</si>
  <si>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</si>
  <si>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</si>
  <si>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</si>
  <si>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</si>
  <si>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</si>
  <si>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</si>
  <si>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</si>
  <si>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</si>
  <si>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</si>
  <si>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</si>
  <si>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</si>
  <si>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</si>
  <si>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</si>
  <si>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</si>
  <si>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</si>
  <si>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</si>
  <si>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</si>
  <si>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</si>
  <si>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</si>
  <si>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</si>
  <si>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</si>
  <si>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</si>
  <si>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</si>
  <si>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</si>
  <si>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</si>
  <si>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</si>
  <si>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</si>
  <si>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</si>
  <si>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</si>
  <si>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</si>
  <si>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</si>
  <si>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</si>
  <si>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</si>
  <si>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</si>
  <si>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</si>
  <si>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</si>
  <si>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</si>
  <si>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</si>
  <si>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</si>
  <si>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</si>
  <si>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</si>
  <si>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</si>
  <si>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</si>
  <si>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</si>
  <si>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</si>
  <si>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</si>
  <si>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</si>
  <si>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</si>
  <si>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</si>
  <si>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</si>
  <si>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</si>
  <si>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</si>
  <si>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</si>
  <si>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</si>
  <si>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</si>
  <si>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</si>
  <si>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</si>
  <si>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</si>
  <si>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</si>
  <si>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</si>
  <si>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</si>
  <si>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</si>
  <si>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</si>
  <si>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</si>
  <si>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</si>
  <si>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</si>
  <si>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</si>
  <si>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</si>
  <si>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</si>
  <si>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</si>
  <si>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</si>
  <si>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</si>
  <si>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</si>
  <si>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</si>
  <si>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</si>
  <si>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</si>
  <si>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</si>
  <si>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</si>
  <si>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</si>
  <si>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</si>
  <si>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</si>
  <si>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</si>
  <si>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</si>
  <si>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</si>
  <si>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</si>
  <si>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</si>
  <si>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</si>
  <si>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</si>
  <si>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</si>
  <si>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</si>
  <si>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</si>
  <si>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</si>
  <si>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</si>
  <si>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</si>
  <si>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</si>
  <si>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</si>
  <si>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</si>
  <si>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</si>
  <si>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</si>
  <si>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</si>
  <si>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</si>
  <si>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</si>
  <si>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</si>
  <si>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</si>
  <si>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</si>
  <si>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</si>
  <si>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</si>
  <si>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</si>
  <si>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</si>
  <si>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</si>
  <si>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</si>
  <si>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</si>
  <si>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</si>
  <si>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</si>
  <si>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</si>
  <si>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</si>
  <si>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</si>
  <si>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</si>
  <si>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</si>
  <si>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</si>
  <si>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</si>
  <si>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</si>
  <si>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</si>
  <si>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</si>
  <si>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</si>
  <si>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</si>
  <si>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</si>
  <si>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</si>
  <si>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</si>
  <si>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</si>
  <si>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</si>
  <si>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</si>
  <si>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</si>
  <si>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</si>
  <si>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</si>
  <si>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</si>
  <si>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</si>
  <si>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</si>
  <si>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</si>
  <si>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</si>
  <si>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</si>
  <si>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</si>
  <si>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</si>
  <si>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</si>
  <si>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</si>
  <si>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</si>
  <si>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</si>
  <si>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</si>
  <si>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</si>
  <si>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</si>
  <si>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</si>
  <si>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</si>
  <si>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</si>
  <si>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</si>
  <si>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</si>
  <si>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</si>
  <si>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</si>
  <si>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</si>
  <si>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</si>
  <si>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</si>
  <si>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</si>
  <si>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</si>
  <si>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</si>
  <si>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</si>
  <si>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</si>
  <si>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</si>
  <si>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</si>
  <si>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</si>
  <si>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</si>
  <si>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</si>
  <si>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</si>
  <si>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</si>
  <si>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</si>
  <si>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</si>
  <si>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</si>
  <si>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</si>
  <si>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</si>
  <si>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</si>
  <si>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</si>
  <si>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</si>
  <si>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</si>
  <si>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</si>
  <si>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</si>
  <si>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</si>
  <si>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</si>
  <si>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</si>
  <si>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</si>
  <si>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</si>
  <si>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</si>
  <si>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</si>
  <si>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</si>
  <si>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</si>
  <si>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</si>
  <si>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</si>
  <si>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</si>
  <si>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</si>
  <si>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</si>
  <si>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</si>
  <si>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</si>
  <si>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</si>
  <si>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</si>
  <si>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</si>
  <si>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</si>
  <si>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</si>
  <si>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</si>
  <si>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</si>
  <si>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</si>
  <si>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</si>
  <si>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</si>
  <si>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</si>
  <si>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</si>
  <si>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</si>
  <si>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</si>
  <si>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</si>
  <si>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</si>
  <si>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</si>
  <si>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</si>
  <si>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</si>
  <si>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</si>
  <si>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</si>
  <si>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</si>
  <si>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</si>
  <si>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</si>
  <si>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</si>
  <si>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</si>
  <si>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</si>
  <si>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</si>
  <si>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</si>
  <si>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</si>
  <si>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</si>
  <si>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</si>
  <si>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</si>
  <si>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</si>
  <si>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</si>
  <si>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</si>
  <si>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</si>
  <si>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</si>
  <si>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</si>
  <si>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</si>
  <si>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</si>
  <si>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</si>
  <si>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</si>
  <si>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</si>
  <si>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</si>
  <si>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</si>
  <si>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</si>
  <si>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</si>
  <si>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</si>
  <si>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</si>
  <si>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</si>
  <si>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</si>
  <si>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</si>
  <si>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</si>
  <si>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</si>
  <si>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</si>
  <si>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</si>
  <si>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</si>
  <si>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</si>
  <si>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</si>
  <si>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</si>
  <si>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</si>
  <si>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</si>
  <si>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</si>
  <si>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</si>
  <si>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</si>
  <si>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</si>
  <si>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</si>
  <si>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</si>
  <si>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</si>
  <si>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</si>
  <si>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</si>
  <si>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</si>
  <si>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</si>
  <si>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</si>
  <si>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</si>
  <si>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</si>
  <si>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</si>
  <si>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</si>
  <si>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</si>
  <si>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</si>
  <si>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</si>
  <si>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</si>
  <si>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</si>
  <si>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</si>
  <si>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</si>
  <si>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</si>
  <si>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</si>
  <si>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</si>
  <si>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</si>
  <si>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</si>
  <si>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</si>
  <si>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</si>
  <si>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</si>
  <si>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</si>
  <si>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</si>
  <si>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</si>
  <si>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</si>
  <si>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</si>
  <si>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</si>
  <si>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</si>
  <si>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</si>
  <si>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</si>
  <si>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</si>
  <si>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</si>
  <si>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</si>
  <si>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</si>
  <si>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</si>
  <si>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</si>
  <si>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</si>
  <si>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</si>
  <si>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</si>
  <si>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</si>
  <si>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</si>
  <si>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</si>
  <si>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</si>
  <si>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</si>
  <si>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</si>
  <si>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</si>
  <si>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</si>
  <si>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</si>
  <si>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</si>
  <si>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</si>
  <si>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</si>
  <si>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</si>
  <si>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</si>
  <si>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</si>
  <si>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</si>
  <si>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</si>
  <si>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</si>
  <si>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</si>
  <si>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</si>
  <si>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</si>
  <si>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</si>
  <si>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</si>
  <si>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</si>
  <si>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</si>
  <si>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</si>
  <si>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</si>
  <si>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</si>
  <si>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</si>
  <si>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</si>
  <si>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</si>
  <si>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</si>
  <si>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</si>
  <si>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</si>
  <si>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</si>
  <si>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</si>
  <si>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</si>
  <si>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</si>
  <si>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</si>
  <si>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</si>
  <si>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</si>
  <si>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</si>
  <si>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</si>
  <si>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</si>
  <si>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</si>
  <si>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</si>
  <si>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</si>
  <si>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</si>
  <si>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</si>
  <si>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</si>
  <si>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</si>
  <si>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</si>
  <si>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</si>
  <si>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</si>
  <si>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</si>
  <si>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</si>
  <si>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</si>
  <si>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</si>
  <si>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</si>
  <si>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</si>
  <si>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</si>
  <si>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</si>
  <si>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</si>
  <si>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</si>
  <si>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</si>
  <si>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</si>
  <si>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</si>
  <si>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</si>
  <si>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</si>
  <si>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</si>
  <si>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</si>
  <si>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</si>
  <si>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</si>
  <si>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</si>
  <si>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</si>
  <si>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</si>
  <si>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</si>
  <si>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</si>
  <si>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</si>
  <si>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</si>
  <si>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</si>
  <si>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</si>
  <si>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</si>
  <si>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</si>
  <si>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</si>
  <si>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</si>
  <si>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</si>
  <si>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</si>
  <si>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</si>
  <si>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</si>
  <si>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</si>
  <si>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</si>
  <si>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</si>
  <si>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</si>
  <si>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</si>
  <si>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</si>
  <si>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</si>
  <si>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</si>
  <si>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</si>
  <si>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</si>
  <si>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</si>
  <si>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</si>
  <si>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</si>
  <si>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</si>
  <si>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</si>
  <si>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</si>
  <si>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</si>
  <si>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</si>
  <si>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</si>
  <si>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</si>
  <si>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</si>
  <si>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</si>
  <si>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</si>
  <si>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</si>
  <si>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</si>
  <si>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</si>
  <si>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</si>
  <si>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</si>
  <si>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</si>
  <si>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</si>
  <si>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</si>
  <si>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</si>
  <si>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</si>
  <si>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</si>
  <si>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</si>
  <si>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</si>
  <si>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</si>
  <si>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</si>
  <si>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</si>
  <si>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</si>
  <si>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</si>
  <si>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</si>
  <si>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</si>
  <si>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</si>
  <si>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</si>
  <si>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</si>
  <si>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</si>
  <si>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</si>
  <si>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</si>
  <si>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</si>
  <si>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</si>
  <si>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</si>
  <si>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</si>
  <si>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</si>
  <si>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</si>
  <si>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</si>
  <si>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</si>
  <si>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</si>
  <si>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</si>
  <si>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</si>
  <si>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</si>
  <si>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</si>
  <si>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</si>
  <si>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</si>
  <si>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</si>
  <si>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</si>
  <si>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</si>
  <si>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</si>
  <si>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</si>
  <si>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</si>
  <si>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</si>
  <si>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</si>
  <si>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</si>
  <si>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</si>
  <si>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</si>
  <si>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</si>
  <si>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</si>
  <si>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</si>
  <si>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</si>
  <si>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</si>
  <si>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</si>
  <si>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</si>
  <si>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</si>
  <si>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</si>
  <si>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</si>
  <si>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</si>
  <si>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</si>
  <si>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</si>
  <si>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</si>
  <si>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</si>
  <si>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</si>
  <si>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</si>
  <si>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</si>
  <si>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</si>
  <si>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</si>
  <si>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</si>
  <si>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</si>
  <si>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</si>
  <si>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</si>
  <si>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</si>
  <si>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</si>
  <si>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</si>
  <si>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</si>
  <si>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</si>
  <si>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</si>
  <si>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</si>
  <si>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</si>
  <si>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</si>
  <si>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</si>
  <si>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</si>
  <si>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</si>
  <si>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</si>
  <si>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</si>
  <si>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</si>
  <si>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</si>
  <si>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</si>
  <si>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</si>
  <si>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</si>
  <si>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</si>
  <si>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</si>
  <si>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</si>
  <si>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</si>
  <si>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</si>
  <si>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</si>
  <si>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</si>
  <si>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</si>
  <si>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</si>
  <si>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</si>
  <si>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</si>
  <si>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</si>
  <si>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</si>
  <si>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</si>
  <si>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</si>
  <si>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</si>
  <si>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</si>
  <si>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</si>
  <si>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</si>
  <si>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</si>
  <si>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</si>
  <si>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</si>
  <si>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</si>
  <si>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</si>
  <si>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</si>
  <si>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</si>
  <si>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</si>
  <si>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</si>
  <si>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</si>
  <si>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</si>
  <si>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</si>
  <si>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</si>
  <si>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</si>
  <si>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</si>
  <si>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</si>
  <si>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</si>
  <si>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</si>
  <si>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</si>
  <si>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</si>
  <si>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</si>
  <si>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</si>
  <si>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</si>
  <si>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</si>
  <si>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</si>
  <si>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</si>
  <si>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</si>
  <si>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</si>
  <si>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</si>
  <si>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</si>
  <si>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</si>
  <si>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</si>
  <si>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</si>
  <si>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</si>
  <si>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</si>
  <si>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</si>
  <si>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</si>
  <si>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</si>
  <si>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</si>
  <si>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</si>
  <si>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</si>
  <si>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</si>
  <si>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</si>
  <si>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</si>
  <si>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</si>
  <si>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</si>
  <si>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</si>
  <si>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</si>
  <si>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</si>
  <si>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</si>
  <si>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</si>
  <si>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</si>
  <si>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</si>
  <si>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</si>
  <si>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</si>
  <si>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</si>
  <si>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</si>
  <si>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</si>
  <si>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</si>
  <si>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</si>
  <si>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</si>
  <si>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</si>
  <si>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</si>
  <si>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</si>
  <si>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</si>
  <si>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</si>
  <si>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</si>
  <si>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</si>
  <si>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</si>
  <si>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</si>
  <si>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</si>
  <si>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</si>
  <si>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</si>
  <si>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</si>
  <si>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</si>
  <si>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</si>
  <si>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</si>
  <si>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</si>
  <si>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</si>
  <si>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</si>
  <si>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</si>
  <si>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</si>
  <si>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</si>
  <si>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</si>
  <si>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</si>
  <si>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</si>
  <si>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</si>
  <si>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</si>
  <si>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</si>
  <si>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</si>
  <si>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</si>
  <si>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</si>
  <si>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</si>
  <si>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</si>
  <si>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</si>
  <si>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</si>
  <si>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</si>
  <si>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</si>
  <si>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</si>
  <si>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</si>
  <si>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</si>
  <si>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</si>
  <si>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</si>
  <si>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</si>
  <si>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</si>
  <si>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</si>
  <si>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</si>
  <si>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</si>
  <si>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</si>
  <si>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</si>
  <si>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</si>
  <si>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</si>
  <si>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</si>
  <si>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</si>
  <si>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</si>
  <si>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</si>
  <si>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</si>
  <si>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</si>
  <si>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</si>
  <si>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</si>
  <si>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</si>
  <si>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</si>
  <si>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</si>
  <si>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</si>
  <si>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</si>
  <si>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</si>
  <si>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</si>
  <si>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</si>
  <si>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</si>
  <si>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</si>
  <si>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</si>
  <si>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</si>
  <si>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</si>
  <si>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</si>
  <si>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</si>
  <si>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</si>
  <si>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</si>
  <si>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</si>
  <si>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</si>
  <si>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</si>
  <si>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</si>
  <si>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</si>
  <si>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</si>
  <si>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</si>
  <si>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</si>
  <si>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</si>
  <si>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</si>
  <si>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</si>
  <si>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</si>
  <si>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</si>
  <si>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</si>
  <si>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</si>
  <si>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</si>
  <si>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</si>
  <si>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</si>
  <si>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</si>
  <si>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</si>
  <si>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</si>
  <si>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</si>
  <si>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</si>
  <si>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</si>
  <si>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</si>
  <si>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</si>
  <si>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</si>
  <si>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</si>
  <si>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</si>
  <si>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</si>
  <si>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</si>
  <si>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</si>
  <si>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</si>
  <si>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</si>
  <si>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</si>
  <si>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</si>
  <si>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</si>
  <si>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</si>
  <si>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</si>
  <si>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</si>
  <si>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</si>
  <si>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</si>
  <si>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</si>
  <si>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</si>
  <si>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</si>
  <si>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</si>
  <si>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</si>
  <si>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</si>
  <si>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</si>
  <si>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</si>
  <si>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</si>
  <si>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</si>
  <si>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</si>
  <si>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</si>
  <si>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</si>
  <si>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</si>
  <si>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</si>
  <si>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</si>
  <si>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</si>
  <si>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</si>
  <si>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</si>
  <si>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</si>
  <si>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</si>
  <si>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</si>
  <si>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</si>
  <si>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</si>
  <si>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</si>
  <si>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</si>
  <si>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</si>
  <si>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</si>
  <si>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</si>
  <si>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</si>
  <si>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</si>
  <si>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</si>
  <si>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</si>
  <si>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</si>
  <si>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</si>
  <si>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</si>
  <si>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</si>
  <si>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</si>
  <si>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</si>
  <si>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</si>
  <si>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</si>
  <si>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</si>
  <si>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</si>
  <si>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</si>
  <si>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</si>
  <si>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</si>
  <si>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</si>
  <si>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</si>
  <si>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</si>
  <si>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</si>
  <si>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</si>
  <si>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</si>
  <si>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</si>
  <si>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</si>
  <si>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</si>
  <si>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</si>
  <si>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</si>
  <si>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</si>
  <si>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</si>
  <si>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</si>
  <si>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</si>
  <si>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</si>
  <si>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</si>
  <si>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</si>
  <si>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</si>
  <si>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</si>
  <si>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</si>
  <si>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</si>
  <si>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</si>
  <si>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</si>
  <si>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</si>
  <si>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</si>
  <si>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</si>
  <si>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</si>
  <si>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</si>
  <si>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</si>
  <si>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</si>
  <si>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</si>
  <si>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</si>
  <si>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</si>
  <si>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</si>
  <si>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</si>
  <si>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</si>
  <si>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</si>
  <si>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</si>
  <si>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</si>
  <si>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</si>
  <si>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</si>
  <si>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</si>
  <si>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</si>
  <si>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</si>
  <si>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</si>
  <si>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</si>
  <si>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</si>
  <si>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</si>
  <si>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</si>
  <si>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</si>
  <si>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</si>
  <si>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</si>
  <si>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</si>
  <si>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</si>
  <si>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</si>
  <si>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</si>
  <si>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</si>
  <si>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</si>
  <si>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</si>
  <si>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</si>
  <si>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</si>
  <si>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</si>
  <si>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</si>
  <si>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</si>
  <si>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</si>
  <si>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</si>
  <si>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</si>
  <si>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</si>
  <si>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</si>
  <si>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</si>
  <si>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</si>
  <si>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</si>
  <si>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</si>
  <si>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</si>
  <si>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</si>
  <si>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</si>
  <si>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</si>
  <si>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</si>
  <si>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</si>
  <si>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</si>
  <si>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</si>
  <si>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</si>
  <si>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</si>
  <si>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</si>
  <si>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</si>
  <si>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</si>
  <si>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</si>
  <si>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</si>
  <si>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</si>
  <si>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</si>
  <si>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</si>
  <si>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</si>
  <si>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</si>
  <si>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</si>
  <si>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</si>
  <si>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</si>
  <si>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</si>
  <si>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</si>
  <si>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</si>
  <si>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</si>
  <si>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</si>
  <si>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</si>
  <si>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</si>
  <si>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</si>
  <si>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</si>
  <si>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</si>
  <si>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</si>
  <si>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</si>
  <si>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</si>
  <si>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</si>
  <si>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</si>
  <si>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</si>
  <si>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</si>
  <si>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</si>
  <si>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</si>
  <si>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</si>
  <si>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</si>
  <si>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</si>
  <si>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</si>
  <si>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</si>
  <si>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</si>
  <si>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</si>
  <si>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</si>
  <si>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</si>
  <si>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</si>
  <si>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</si>
  <si>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</si>
  <si>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</si>
  <si>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</si>
  <si>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</si>
  <si>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</si>
  <si>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</si>
  <si>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</si>
  <si>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</si>
  <si>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</si>
  <si>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</si>
  <si>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</si>
  <si>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</si>
  <si>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</si>
  <si>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</si>
  <si>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</si>
  <si>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</si>
  <si>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</si>
  <si>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</si>
  <si>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</si>
  <si>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</si>
  <si>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</si>
  <si>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</si>
  <si>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</si>
  <si>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</si>
  <si>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</si>
  <si>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</si>
  <si>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</si>
  <si>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</si>
  <si>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</si>
  <si>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</si>
  <si>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</si>
  <si>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</si>
  <si>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</si>
  <si>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</si>
  <si>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</si>
  <si>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</si>
  <si>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</si>
  <si>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</si>
  <si>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</si>
  <si>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</si>
  <si>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</si>
  <si>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</si>
  <si>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</si>
  <si>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</si>
  <si>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</si>
  <si>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</si>
  <si>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</si>
  <si>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</si>
  <si>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</si>
  <si>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</si>
  <si>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</si>
  <si>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</si>
  <si>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</si>
  <si>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</si>
  <si>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</si>
  <si>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</si>
  <si>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</si>
  <si>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</si>
  <si>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</si>
  <si>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</si>
  <si>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</si>
  <si>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</si>
  <si>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</si>
  <si>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</si>
  <si>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</si>
  <si>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</si>
  <si>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</si>
  <si>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</si>
  <si>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</si>
  <si>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</si>
  <si>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</si>
  <si>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</si>
  <si>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</si>
  <si>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</si>
  <si>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</si>
  <si>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</si>
  <si>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</si>
  <si>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</si>
  <si>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</si>
  <si>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</si>
  <si>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</si>
  <si>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</si>
  <si>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</si>
  <si>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</si>
  <si>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</si>
  <si>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</si>
  <si>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</si>
  <si>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</si>
  <si>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</si>
  <si>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</si>
  <si>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</si>
  <si>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</si>
  <si>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</si>
  <si>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</si>
  <si>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</si>
  <si>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</si>
  <si>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</si>
  <si>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</si>
  <si>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</si>
  <si>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</si>
  <si>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</si>
  <si>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</si>
  <si>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</si>
  <si>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</si>
  <si>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</si>
  <si>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</si>
  <si>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</si>
  <si>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</si>
  <si>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</si>
  <si>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</si>
  <si>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</si>
  <si>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</si>
  <si>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</si>
  <si>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</si>
  <si>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</si>
  <si>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</si>
  <si>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</si>
  <si>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</si>
  <si>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</si>
  <si>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</si>
  <si>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</si>
  <si>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</si>
  <si>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</si>
  <si>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</si>
  <si>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</si>
  <si>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</si>
  <si>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</si>
  <si>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</si>
  <si>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</si>
  <si>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</si>
  <si>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</si>
  <si>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</si>
  <si>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</si>
  <si>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</si>
  <si>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</si>
  <si>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</si>
  <si>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</si>
  <si>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</si>
  <si>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</si>
  <si>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</si>
  <si>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</si>
  <si>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</si>
  <si>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</si>
  <si>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</si>
  <si>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</si>
  <si>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</si>
  <si>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</si>
  <si>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</si>
  <si>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</si>
  <si>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</si>
  <si>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</si>
  <si>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</si>
  <si>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</si>
  <si>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</si>
  <si>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</si>
  <si>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</si>
  <si>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</si>
  <si>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</si>
  <si>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</si>
  <si>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</si>
  <si>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</si>
  <si>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</si>
  <si>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</si>
  <si>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</si>
  <si>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</si>
  <si>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</si>
  <si>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</si>
  <si>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</si>
  <si>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</si>
  <si>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</si>
  <si>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</si>
  <si>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</si>
  <si>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</si>
  <si>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</si>
  <si>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</si>
  <si>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</si>
  <si>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</si>
  <si>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</si>
  <si>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</si>
  <si>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</si>
  <si>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</si>
  <si>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</si>
  <si>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</si>
  <si>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</si>
  <si>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</si>
  <si>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</si>
  <si>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</si>
  <si>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</si>
  <si>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</si>
  <si>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</si>
  <si>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</si>
  <si>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</si>
  <si>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</si>
  <si>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</si>
  <si>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</si>
  <si>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</si>
  <si>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</si>
  <si>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</si>
  <si>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</si>
  <si>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</si>
  <si>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</si>
  <si>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</si>
  <si>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</si>
  <si>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</si>
  <si>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</si>
  <si>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</si>
  <si>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</si>
  <si>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</si>
  <si>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</si>
  <si>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</si>
  <si>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</si>
  <si>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</si>
  <si>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</si>
  <si>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</si>
  <si>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</si>
  <si>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</si>
  <si>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</si>
  <si>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</si>
  <si>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</si>
  <si>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</si>
  <si>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</si>
  <si>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</si>
  <si>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</si>
  <si>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</si>
  <si>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</si>
  <si>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</si>
  <si>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</si>
  <si>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</si>
  <si>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</si>
  <si>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</si>
  <si>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</si>
  <si>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</si>
  <si>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</si>
  <si>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</si>
  <si>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</si>
  <si>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</si>
  <si>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</si>
  <si>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</si>
  <si>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</si>
  <si>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</si>
  <si>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</si>
  <si>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</si>
  <si>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</si>
  <si>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</si>
  <si>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</si>
  <si>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</si>
  <si>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</si>
  <si>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</si>
  <si>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</si>
  <si>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</si>
  <si>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</si>
  <si>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</si>
  <si>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</si>
  <si>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</si>
  <si>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</si>
  <si>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</si>
  <si>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</si>
  <si>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</si>
  <si>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</si>
  <si>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</si>
  <si>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</si>
  <si>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</si>
  <si>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</si>
  <si>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</si>
  <si>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</si>
  <si>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</si>
  <si>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</si>
  <si>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</si>
  <si>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</si>
  <si>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X</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</si>
  <si>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</si>
  <si>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</si>
  <si>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</si>
  <si>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</si>
  <si>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</si>
  <si>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</si>
  <si>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</si>
  <si>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</si>
  <si>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</si>
  <si>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</si>
  <si>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</si>
  <si>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</si>
  <si>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</si>
  <si>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</si>
  <si>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</si>
  <si>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</si>
  <si>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</si>
  <si>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</si>
  <si>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</si>
  <si>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</si>
  <si>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</si>
  <si>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</si>
  <si>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</si>
  <si>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</si>
  <si>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</si>
  <si>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</si>
  <si>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</si>
  <si>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</si>
  <si>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</si>
  <si>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</si>
  <si>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</si>
  <si>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</si>
  <si>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</si>
  <si>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</si>
  <si>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</si>
  <si>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</si>
  <si>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 Run v4size, v4C orders (sig delay), Open futuresATR</t>
  </si>
  <si>
    <t>DPS</t>
  </si>
  <si>
    <t>e. Signalbook-Check ATR, LAST, copy over SIG/ACT/SEA/vStart/Safef cols</t>
  </si>
  <si>
    <t>safef</t>
  </si>
  <si>
    <t>value-noDPS</t>
  </si>
  <si>
    <t>value-DPS</t>
  </si>
  <si>
    <t>PNL SIG-noDPS</t>
  </si>
  <si>
    <t>PNL SIG-DPS</t>
  </si>
  <si>
    <t>Connect to VPN, open currenciesATR, update rates</t>
  </si>
  <si>
    <t>2:20PM</t>
  </si>
  <si>
    <t>3:30pm</t>
  </si>
  <si>
    <t>3:45pm</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</si>
</sst>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7">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0" borderId="0" xfId="0" applyBorder="1" applyAlignment="1">
      <alignment horizontal="right"/>
    </xf>
    <xf numFmtId="0" fontId="0" fillId="23" borderId="7" xfId="0" applyFill="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PC2016-06-15 00:00:00</v>
          </cell>
        </row>
        <row r="2">
          <cell r="A2" t="str">
            <v>AC</v>
          </cell>
          <cell r="B2">
            <v>1.6870000000000001</v>
          </cell>
          <cell r="C2">
            <v>2.9997244999999999E-2</v>
          </cell>
          <cell r="D2">
            <v>-2.76657060519E-2</v>
          </cell>
          <cell r="E2">
            <v>-1</v>
          </cell>
          <cell r="F2">
            <v>1.6870000000000001</v>
          </cell>
        </row>
        <row r="3">
          <cell r="A3" t="str">
            <v>AD</v>
          </cell>
          <cell r="B3">
            <v>0.73860000000000003</v>
          </cell>
          <cell r="C3">
            <v>7.4128785000000001E-3</v>
          </cell>
          <cell r="D3">
            <v>7.5023871231800002E-3</v>
          </cell>
          <cell r="E3">
            <v>1</v>
          </cell>
          <cell r="F3">
            <v>0.73860000000000003</v>
          </cell>
        </row>
        <row r="4">
          <cell r="A4" t="str">
            <v>AEX</v>
          </cell>
          <cell r="B4">
            <v>419.4</v>
          </cell>
          <cell r="C4">
            <v>6.0463261509999997</v>
          </cell>
          <cell r="D4">
            <v>1.0741138560700001E-3</v>
          </cell>
          <cell r="E4">
            <v>1</v>
          </cell>
          <cell r="F4">
            <v>419.4</v>
          </cell>
        </row>
        <row r="5">
          <cell r="A5" t="str">
            <v>BO</v>
          </cell>
          <cell r="B5">
            <v>32.68</v>
          </cell>
          <cell r="C5">
            <v>0.69006273100000004</v>
          </cell>
          <cell r="D5">
            <v>-1.7438364401700001E-2</v>
          </cell>
          <cell r="E5">
            <v>-1</v>
          </cell>
          <cell r="F5">
            <v>32.68</v>
          </cell>
        </row>
        <row r="6">
          <cell r="A6" t="str">
            <v>BP</v>
          </cell>
          <cell r="B6">
            <v>1.4185000000000001</v>
          </cell>
          <cell r="C6">
            <v>1.40120995E-2</v>
          </cell>
          <cell r="D6">
            <v>5.1729024943299997E-3</v>
          </cell>
          <cell r="E6">
            <v>1</v>
          </cell>
          <cell r="F6">
            <v>1.4185000000000001</v>
          </cell>
        </row>
        <row r="7">
          <cell r="A7" t="str">
            <v>C</v>
          </cell>
          <cell r="B7">
            <v>434</v>
          </cell>
          <cell r="C7">
            <v>9.7769329900000006</v>
          </cell>
          <cell r="D7">
            <v>-1.7543859649100001E-2</v>
          </cell>
          <cell r="E7">
            <v>-1</v>
          </cell>
          <cell r="F7">
            <v>434</v>
          </cell>
        </row>
        <row r="8">
          <cell r="A8" t="str">
            <v>CC</v>
          </cell>
          <cell r="B8">
            <v>3116</v>
          </cell>
          <cell r="C8">
            <v>51.634701247499997</v>
          </cell>
          <cell r="D8">
            <v>3.8659793814400001E-3</v>
          </cell>
          <cell r="E8">
            <v>1</v>
          </cell>
          <cell r="F8">
            <v>3116</v>
          </cell>
        </row>
        <row r="9">
          <cell r="A9" t="str">
            <v>CD</v>
          </cell>
          <cell r="B9">
            <v>0.7742</v>
          </cell>
          <cell r="C9">
            <v>6.5207234999999997E-3</v>
          </cell>
          <cell r="D9">
            <v>-5.0122092276100004E-3</v>
          </cell>
          <cell r="E9">
            <v>-1</v>
          </cell>
          <cell r="F9">
            <v>0.7742</v>
          </cell>
        </row>
        <row r="10">
          <cell r="A10" t="str">
            <v>CGB</v>
          </cell>
          <cell r="B10">
            <v>147.49</v>
          </cell>
          <cell r="C10">
            <v>0.62685416400000005</v>
          </cell>
          <cell r="D10">
            <v>1.08599742076E-3</v>
          </cell>
          <cell r="E10">
            <v>1</v>
          </cell>
          <cell r="F10">
            <v>147.49</v>
          </cell>
        </row>
        <row r="11">
          <cell r="A11" t="str">
            <v>CL</v>
          </cell>
          <cell r="B11">
            <v>48.5</v>
          </cell>
          <cell r="C11">
            <v>1.244747885</v>
          </cell>
          <cell r="D11">
            <v>-1.1414594374199999E-2</v>
          </cell>
          <cell r="E11">
            <v>-1</v>
          </cell>
          <cell r="F11">
            <v>48.5</v>
          </cell>
        </row>
        <row r="12">
          <cell r="A12" t="str">
            <v>CT</v>
          </cell>
          <cell r="B12">
            <v>63.62</v>
          </cell>
          <cell r="C12">
            <v>1.186901048</v>
          </cell>
          <cell r="D12">
            <v>-4.5376310436600004E-3</v>
          </cell>
          <cell r="E12">
            <v>-1</v>
          </cell>
          <cell r="F12">
            <v>63.62</v>
          </cell>
        </row>
        <row r="13">
          <cell r="A13" t="str">
            <v>CU</v>
          </cell>
          <cell r="B13">
            <v>1.13025</v>
          </cell>
          <cell r="C13">
            <v>7.8219585000000001E-3</v>
          </cell>
          <cell r="D13">
            <v>5.3816046966700002E-3</v>
          </cell>
          <cell r="E13">
            <v>1</v>
          </cell>
          <cell r="F13">
            <v>1.13025</v>
          </cell>
        </row>
        <row r="14">
          <cell r="A14" t="str">
            <v>DX</v>
          </cell>
          <cell r="B14">
            <v>94.68</v>
          </cell>
          <cell r="C14">
            <v>0.55475566799999998</v>
          </cell>
          <cell r="D14">
            <v>-3.7878787878800001E-3</v>
          </cell>
          <cell r="E14">
            <v>-1</v>
          </cell>
          <cell r="F14">
            <v>94.68</v>
          </cell>
        </row>
        <row r="15">
          <cell r="A15" t="str">
            <v>EBL</v>
          </cell>
          <cell r="B15">
            <v>165.24</v>
          </cell>
          <cell r="C15">
            <v>0.54500780000000004</v>
          </cell>
          <cell r="D15">
            <v>1.81587071E-4</v>
          </cell>
          <cell r="E15">
            <v>1</v>
          </cell>
          <cell r="F15">
            <v>165.24</v>
          </cell>
        </row>
        <row r="16">
          <cell r="A16" t="str">
            <v>EBM</v>
          </cell>
          <cell r="B16">
            <v>133.04</v>
          </cell>
          <cell r="C16">
            <v>0.14208457399999999</v>
          </cell>
          <cell r="D16">
            <v>4.5119566852200001E-4</v>
          </cell>
          <cell r="E16">
            <v>1</v>
          </cell>
          <cell r="F16">
            <v>133.04</v>
          </cell>
        </row>
        <row r="17">
          <cell r="A17" t="str">
            <v>EBS</v>
          </cell>
          <cell r="B17">
            <v>111.94</v>
          </cell>
          <cell r="C17">
            <v>3.0988774E-2</v>
          </cell>
          <cell r="D17">
            <v>8.9341552756100004E-5</v>
          </cell>
          <cell r="E17">
            <v>1</v>
          </cell>
          <cell r="F17">
            <v>111.94</v>
          </cell>
        </row>
        <row r="18">
          <cell r="A18" t="str">
            <v>ED</v>
          </cell>
          <cell r="B18">
            <v>99.22</v>
          </cell>
          <cell r="C18">
            <v>4.1500000000000002E-2</v>
          </cell>
          <cell r="D18">
            <v>3.5287593890199998E-4</v>
          </cell>
          <cell r="E18">
            <v>1</v>
          </cell>
          <cell r="F18">
            <v>99.22</v>
          </cell>
        </row>
        <row r="19">
          <cell r="A19" t="str">
            <v>EMD</v>
          </cell>
          <cell r="B19">
            <v>1475.6</v>
          </cell>
          <cell r="C19">
            <v>15.385624493</v>
          </cell>
          <cell r="D19">
            <v>9.4709781943699996E-4</v>
          </cell>
          <cell r="E19">
            <v>1</v>
          </cell>
          <cell r="F19">
            <v>1475.6</v>
          </cell>
        </row>
        <row r="20">
          <cell r="A20" t="str">
            <v>ES</v>
          </cell>
          <cell r="B20">
            <v>2063.5</v>
          </cell>
          <cell r="C20">
            <v>17.197690661500001</v>
          </cell>
          <cell r="D20">
            <v>-1.3256206299900001E-3</v>
          </cell>
          <cell r="E20">
            <v>-1</v>
          </cell>
          <cell r="F20">
            <v>2063.5</v>
          </cell>
        </row>
        <row r="21">
          <cell r="A21" t="str">
            <v>FC</v>
          </cell>
          <cell r="B21">
            <v>140.25</v>
          </cell>
          <cell r="C21">
            <v>2.8462499999999999</v>
          </cell>
          <cell r="D21">
            <v>-1.33661625044E-2</v>
          </cell>
          <cell r="E21">
            <v>-1</v>
          </cell>
          <cell r="F21">
            <v>140.25</v>
          </cell>
        </row>
        <row r="22">
          <cell r="A22" t="str">
            <v>FCH</v>
          </cell>
          <cell r="B22">
            <v>4167</v>
          </cell>
          <cell r="C22">
            <v>62.523097731999997</v>
          </cell>
          <cell r="D22">
            <v>9.93698497334E-3</v>
          </cell>
          <cell r="E22">
            <v>1</v>
          </cell>
          <cell r="F22">
            <v>4167</v>
          </cell>
        </row>
        <row r="23">
          <cell r="A23" t="str">
            <v>FDX</v>
          </cell>
          <cell r="B23">
            <v>9625.5</v>
          </cell>
          <cell r="C23">
            <v>155.72499999999999</v>
          </cell>
          <cell r="D23">
            <v>1.18791064389E-2</v>
          </cell>
          <cell r="E23">
            <v>1</v>
          </cell>
          <cell r="F23">
            <v>9625.5</v>
          </cell>
        </row>
        <row r="24">
          <cell r="A24" t="str">
            <v>FEI</v>
          </cell>
          <cell r="B24">
            <v>100.285</v>
          </cell>
          <cell r="C24">
            <v>0.01</v>
          </cell>
          <cell r="D24">
            <v>4.9860390905400003E-5</v>
          </cell>
          <cell r="E24">
            <v>1</v>
          </cell>
          <cell r="F24">
            <v>100.285</v>
          </cell>
        </row>
        <row r="25">
          <cell r="A25" t="str">
            <v>FFI</v>
          </cell>
          <cell r="B25">
            <v>5980</v>
          </cell>
          <cell r="C25">
            <v>79.825000000000003</v>
          </cell>
          <cell r="D25">
            <v>9.7939885173900006E-3</v>
          </cell>
          <cell r="E25">
            <v>1</v>
          </cell>
          <cell r="F25">
            <v>5980</v>
          </cell>
        </row>
        <row r="26">
          <cell r="A26" t="str">
            <v>FLG</v>
          </cell>
          <cell r="B26">
            <v>126.21</v>
          </cell>
          <cell r="C26">
            <v>0.57561171600000005</v>
          </cell>
          <cell r="D26">
            <v>1.11049416991E-3</v>
          </cell>
          <cell r="E26">
            <v>1</v>
          </cell>
          <cell r="F26">
            <v>126.21</v>
          </cell>
        </row>
        <row r="27">
          <cell r="A27" t="str">
            <v>FSS</v>
          </cell>
          <cell r="B27">
            <v>99.49</v>
          </cell>
          <cell r="C27">
            <v>2.5999999999999999E-2</v>
          </cell>
          <cell r="D27">
            <v>0</v>
          </cell>
          <cell r="E27">
            <v>1</v>
          </cell>
          <cell r="F27">
            <v>99.49</v>
          </cell>
        </row>
        <row r="28">
          <cell r="A28" t="str">
            <v>FV</v>
          </cell>
          <cell r="B28">
            <v>121.6015625</v>
          </cell>
          <cell r="C28">
            <v>0.29389570549999999</v>
          </cell>
          <cell r="D28">
            <v>1.6087516087499999E-3</v>
          </cell>
          <cell r="E28">
            <v>1</v>
          </cell>
          <cell r="F28">
            <v>121.6015625</v>
          </cell>
        </row>
        <row r="29">
          <cell r="A29" t="str">
            <v>GC</v>
          </cell>
          <cell r="B29">
            <v>1288.3</v>
          </cell>
          <cell r="C29">
            <v>16.369300539499999</v>
          </cell>
          <cell r="D29">
            <v>1.5526744818000001E-4</v>
          </cell>
          <cell r="E29">
            <v>1</v>
          </cell>
          <cell r="F29">
            <v>1288.3</v>
          </cell>
        </row>
        <row r="30">
          <cell r="A30" t="str">
            <v>HCM</v>
          </cell>
          <cell r="B30">
            <v>8370</v>
          </cell>
          <cell r="C30">
            <v>162.546062992</v>
          </cell>
          <cell r="D30">
            <v>5.88871529864E-3</v>
          </cell>
          <cell r="E30">
            <v>1</v>
          </cell>
          <cell r="F30">
            <v>8370</v>
          </cell>
        </row>
        <row r="31">
          <cell r="A31" t="str">
            <v>HG</v>
          </cell>
          <cell r="B31">
            <v>209.1</v>
          </cell>
          <cell r="C31">
            <v>4.0975000000000001</v>
          </cell>
          <cell r="D31">
            <v>2.4748836069599999E-2</v>
          </cell>
          <cell r="E31">
            <v>1</v>
          </cell>
          <cell r="F31">
            <v>209.1</v>
          </cell>
        </row>
        <row r="32">
          <cell r="A32" t="str">
            <v>HIC</v>
          </cell>
          <cell r="B32">
            <v>20269</v>
          </cell>
          <cell r="C32">
            <v>311.60538807699999</v>
          </cell>
          <cell r="D32">
            <v>4.4103072348900003E-3</v>
          </cell>
          <cell r="E32">
            <v>1</v>
          </cell>
          <cell r="F32">
            <v>20269</v>
          </cell>
        </row>
        <row r="33">
          <cell r="A33" t="str">
            <v>HO</v>
          </cell>
          <cell r="B33">
            <v>1.4778</v>
          </cell>
          <cell r="C33">
            <v>3.4994999999999998E-2</v>
          </cell>
          <cell r="D33">
            <v>-1.6111850865499999E-2</v>
          </cell>
          <cell r="E33">
            <v>-1</v>
          </cell>
          <cell r="F33">
            <v>1.4778</v>
          </cell>
        </row>
        <row r="34">
          <cell r="A34" t="str">
            <v>JY</v>
          </cell>
          <cell r="B34">
            <v>0.94655</v>
          </cell>
          <cell r="C34">
            <v>8.6457110000000004E-3</v>
          </cell>
          <cell r="D34">
            <v>-4.7518479408700001E-4</v>
          </cell>
          <cell r="E34">
            <v>-1</v>
          </cell>
          <cell r="F34">
            <v>0.94655</v>
          </cell>
        </row>
        <row r="35">
          <cell r="A35" t="str">
            <v>KC</v>
          </cell>
          <cell r="B35">
            <v>140.1</v>
          </cell>
          <cell r="C35">
            <v>4.0759273465000003</v>
          </cell>
          <cell r="D35">
            <v>2.2254651587000001E-2</v>
          </cell>
          <cell r="E35">
            <v>1</v>
          </cell>
          <cell r="F35">
            <v>140.1</v>
          </cell>
        </row>
        <row r="36">
          <cell r="A36" t="str">
            <v>KW</v>
          </cell>
          <cell r="B36">
            <v>474.5</v>
          </cell>
          <cell r="C36">
            <v>11.8289340445</v>
          </cell>
          <cell r="D36">
            <v>-3.8167938871999998E-3</v>
          </cell>
          <cell r="E36">
            <v>-1</v>
          </cell>
          <cell r="F36">
            <v>474.5</v>
          </cell>
        </row>
        <row r="37">
          <cell r="A37" t="str">
            <v>LB</v>
          </cell>
          <cell r="B37">
            <v>297.89999999999998</v>
          </cell>
          <cell r="C37">
            <v>7.1449999999999996</v>
          </cell>
          <cell r="D37">
            <v>1.6812373907199999E-3</v>
          </cell>
          <cell r="E37">
            <v>1</v>
          </cell>
          <cell r="F37">
            <v>297.89999999999998</v>
          </cell>
        </row>
        <row r="38">
          <cell r="A38" t="str">
            <v>LC</v>
          </cell>
          <cell r="B38">
            <v>113.575</v>
          </cell>
          <cell r="C38">
            <v>2.1425000000000001</v>
          </cell>
          <cell r="D38">
            <v>-1.2391304347799999E-2</v>
          </cell>
          <cell r="E38">
            <v>-1</v>
          </cell>
          <cell r="F38">
            <v>113.575</v>
          </cell>
        </row>
        <row r="39">
          <cell r="A39" t="str">
            <v>LCO</v>
          </cell>
          <cell r="B39">
            <v>50.6</v>
          </cell>
          <cell r="C39">
            <v>1.131</v>
          </cell>
          <cell r="D39">
            <v>-1.4605647516999999E-2</v>
          </cell>
          <cell r="E39">
            <v>-1</v>
          </cell>
          <cell r="F39">
            <v>50.6</v>
          </cell>
        </row>
        <row r="40">
          <cell r="A40" t="str">
            <v>LGO</v>
          </cell>
          <cell r="B40">
            <v>444</v>
          </cell>
          <cell r="C40">
            <v>11.2395645435</v>
          </cell>
          <cell r="D40">
            <v>-5.0420168067199997E-3</v>
          </cell>
          <cell r="E40">
            <v>-1</v>
          </cell>
          <cell r="F40">
            <v>444</v>
          </cell>
        </row>
        <row r="41">
          <cell r="A41" t="str">
            <v>LH</v>
          </cell>
          <cell r="B41">
            <v>88.8</v>
          </cell>
          <cell r="C41">
            <v>1.3955767020000001</v>
          </cell>
          <cell r="D41">
            <v>-5.8774139378700001E-3</v>
          </cell>
          <cell r="E41">
            <v>-1</v>
          </cell>
          <cell r="F41">
            <v>88.8</v>
          </cell>
        </row>
        <row r="42">
          <cell r="A42" t="str">
            <v>LRC</v>
          </cell>
          <cell r="B42">
            <v>1646</v>
          </cell>
          <cell r="C42">
            <v>29.846368714499999</v>
          </cell>
          <cell r="D42">
            <v>-4.3263287987299996E-3</v>
          </cell>
          <cell r="E42">
            <v>-1</v>
          </cell>
          <cell r="F42">
            <v>1646</v>
          </cell>
        </row>
        <row r="43">
          <cell r="A43" t="str">
            <v>LSU</v>
          </cell>
          <cell r="B43">
            <v>535</v>
          </cell>
          <cell r="C43">
            <v>11.02</v>
          </cell>
          <cell r="D43">
            <v>1.6916935943700001E-2</v>
          </cell>
          <cell r="E43">
            <v>1</v>
          </cell>
          <cell r="F43">
            <v>535</v>
          </cell>
        </row>
        <row r="44">
          <cell r="A44" t="str">
            <v>MEM</v>
          </cell>
          <cell r="B44">
            <v>802.9</v>
          </cell>
          <cell r="C44">
            <v>11.2377229445</v>
          </cell>
          <cell r="D44">
            <v>8.9853987269000006E-3</v>
          </cell>
          <cell r="E44">
            <v>1</v>
          </cell>
          <cell r="F44">
            <v>802.9</v>
          </cell>
        </row>
        <row r="45">
          <cell r="A45" t="str">
            <v>MFX</v>
          </cell>
          <cell r="B45">
            <v>8256.1</v>
          </cell>
          <cell r="C45">
            <v>157.024915991</v>
          </cell>
          <cell r="D45">
            <v>1.6685959165599999E-2</v>
          </cell>
          <cell r="E45">
            <v>1</v>
          </cell>
          <cell r="F45">
            <v>8256.1</v>
          </cell>
        </row>
        <row r="46">
          <cell r="A46" t="str">
            <v>MP</v>
          </cell>
          <cell r="B46">
            <v>5.2549999999999999E-2</v>
          </cell>
          <cell r="C46">
            <v>6.0238149999999999E-4</v>
          </cell>
          <cell r="D46">
            <v>5.9341500765700004E-3</v>
          </cell>
          <cell r="E46">
            <v>1</v>
          </cell>
          <cell r="F46">
            <v>5.2549999999999999E-2</v>
          </cell>
        </row>
        <row r="47">
          <cell r="A47" t="str">
            <v>MW</v>
          </cell>
          <cell r="B47">
            <v>530.5</v>
          </cell>
          <cell r="C47">
            <v>9.4250000000000007</v>
          </cell>
          <cell r="D47">
            <v>-4.22336931018E-3</v>
          </cell>
          <cell r="E47">
            <v>-1</v>
          </cell>
          <cell r="F47">
            <v>530.5</v>
          </cell>
        </row>
        <row r="48">
          <cell r="A48" t="str">
            <v>NE</v>
          </cell>
          <cell r="B48">
            <v>0.70050000000000001</v>
          </cell>
          <cell r="C48">
            <v>7.3986190000000004E-3</v>
          </cell>
          <cell r="D48">
            <v>4.7332185886400004E-3</v>
          </cell>
          <cell r="E48">
            <v>1</v>
          </cell>
          <cell r="F48">
            <v>0.70050000000000001</v>
          </cell>
        </row>
        <row r="49">
          <cell r="A49" t="str">
            <v>NG</v>
          </cell>
          <cell r="B49">
            <v>2.677</v>
          </cell>
          <cell r="C49">
            <v>8.2814739999999998E-2</v>
          </cell>
          <cell r="D49">
            <v>-3.4562200616399998E-3</v>
          </cell>
          <cell r="E49">
            <v>-1</v>
          </cell>
          <cell r="F49">
            <v>2.677</v>
          </cell>
        </row>
        <row r="50">
          <cell r="A50" t="str">
            <v>NIY</v>
          </cell>
          <cell r="B50">
            <v>15865</v>
          </cell>
          <cell r="C50">
            <v>315.64263176899999</v>
          </cell>
          <cell r="D50">
            <v>5.7052297939799998E-3</v>
          </cell>
          <cell r="E50">
            <v>1</v>
          </cell>
          <cell r="F50">
            <v>15865</v>
          </cell>
        </row>
        <row r="51">
          <cell r="A51" t="str">
            <v>NQ</v>
          </cell>
          <cell r="B51">
            <v>4405.5</v>
          </cell>
          <cell r="C51">
            <v>43.094809783999999</v>
          </cell>
          <cell r="D51">
            <v>-2.8246991695499999E-3</v>
          </cell>
          <cell r="E51">
            <v>-1</v>
          </cell>
          <cell r="F51">
            <v>4405.5</v>
          </cell>
        </row>
        <row r="52">
          <cell r="A52" t="str">
            <v>O</v>
          </cell>
          <cell r="B52">
            <v>204.5</v>
          </cell>
          <cell r="C52">
            <v>5.1624999999999996</v>
          </cell>
          <cell r="D52">
            <v>-9.6852300242099999E-3</v>
          </cell>
          <cell r="E52">
            <v>-1</v>
          </cell>
          <cell r="F52">
            <v>204.5</v>
          </cell>
        </row>
        <row r="53">
          <cell r="A53" t="str">
            <v>OJ</v>
          </cell>
          <cell r="B53">
            <v>162.4</v>
          </cell>
          <cell r="C53">
            <v>4.4000000000000004</v>
          </cell>
          <cell r="D53">
            <v>-8.2442748091600005E-3</v>
          </cell>
          <cell r="E53">
            <v>-1</v>
          </cell>
          <cell r="F53">
            <v>162.4</v>
          </cell>
        </row>
        <row r="54">
          <cell r="A54" t="str">
            <v>PA</v>
          </cell>
          <cell r="B54">
            <v>532.54999999999995</v>
          </cell>
          <cell r="C54">
            <v>16.258958081500001</v>
          </cell>
          <cell r="D54">
            <v>-5.9729351376600001E-3</v>
          </cell>
          <cell r="E54">
            <v>-1</v>
          </cell>
          <cell r="F54">
            <v>532.54999999999995</v>
          </cell>
        </row>
        <row r="55">
          <cell r="A55" t="str">
            <v>PL</v>
          </cell>
          <cell r="B55">
            <v>974.8</v>
          </cell>
          <cell r="C55">
            <v>19.934999999999999</v>
          </cell>
          <cell r="D55">
            <v>2.9838460747000002E-3</v>
          </cell>
          <cell r="E55">
            <v>1</v>
          </cell>
          <cell r="F55">
            <v>974.8</v>
          </cell>
        </row>
        <row r="56">
          <cell r="A56" t="str">
            <v>RB</v>
          </cell>
          <cell r="B56">
            <v>1.5014000000000001</v>
          </cell>
          <cell r="C56">
            <v>4.2770000000000002E-2</v>
          </cell>
          <cell r="D56">
            <v>-1.30809176362E-2</v>
          </cell>
          <cell r="E56">
            <v>-1</v>
          </cell>
          <cell r="F56">
            <v>1.5014000000000001</v>
          </cell>
        </row>
        <row r="57">
          <cell r="A57" t="str">
            <v>RR</v>
          </cell>
          <cell r="B57">
            <v>11.615</v>
          </cell>
          <cell r="C57">
            <v>0.27600000000000002</v>
          </cell>
          <cell r="D57">
            <v>2.8331119964599999E-2</v>
          </cell>
          <cell r="E57">
            <v>1</v>
          </cell>
          <cell r="F57">
            <v>11.615</v>
          </cell>
        </row>
        <row r="58">
          <cell r="A58" t="str">
            <v>RS</v>
          </cell>
          <cell r="B58">
            <v>525.29999999999995</v>
          </cell>
          <cell r="C58">
            <v>8.5058934439999998</v>
          </cell>
          <cell r="D58">
            <v>-8.8679245283000002E-3</v>
          </cell>
          <cell r="E58">
            <v>-1</v>
          </cell>
          <cell r="F58">
            <v>525.29999999999995</v>
          </cell>
        </row>
        <row r="59">
          <cell r="A59" t="str">
            <v>S</v>
          </cell>
          <cell r="B59">
            <v>1138.5</v>
          </cell>
          <cell r="C59">
            <v>27.046085777999998</v>
          </cell>
          <cell r="D59">
            <v>-9.3539264737900005E-3</v>
          </cell>
          <cell r="E59">
            <v>-1</v>
          </cell>
          <cell r="F59">
            <v>1138.5</v>
          </cell>
        </row>
        <row r="60">
          <cell r="A60" t="str">
            <v>SB</v>
          </cell>
          <cell r="B60">
            <v>19.850000000000001</v>
          </cell>
          <cell r="C60">
            <v>0.53654156050000001</v>
          </cell>
          <cell r="D60">
            <v>2.21421215242E-2</v>
          </cell>
          <cell r="E60">
            <v>1</v>
          </cell>
          <cell r="F60">
            <v>19.850000000000001</v>
          </cell>
        </row>
        <row r="61">
          <cell r="A61" t="str">
            <v>SF</v>
          </cell>
          <cell r="B61">
            <v>1.0459000000000001</v>
          </cell>
          <cell r="C61">
            <v>6.5911720000000002E-3</v>
          </cell>
          <cell r="D61">
            <v>2.3960130343099999E-3</v>
          </cell>
          <cell r="E61">
            <v>1</v>
          </cell>
          <cell r="F61">
            <v>1.0459000000000001</v>
          </cell>
        </row>
        <row r="62">
          <cell r="A62" t="str">
            <v>SI</v>
          </cell>
          <cell r="B62">
            <v>1750.3</v>
          </cell>
          <cell r="C62">
            <v>31.305</v>
          </cell>
          <cell r="D62">
            <v>4.5339761248899997E-3</v>
          </cell>
          <cell r="E62">
            <v>1</v>
          </cell>
          <cell r="F62">
            <v>1750.3</v>
          </cell>
        </row>
        <row r="63">
          <cell r="A63" t="str">
            <v>SIN</v>
          </cell>
          <cell r="B63">
            <v>8212</v>
          </cell>
          <cell r="C63">
            <v>91.230675692999995</v>
          </cell>
          <cell r="D63">
            <v>1.16415152448E-2</v>
          </cell>
          <cell r="E63">
            <v>1</v>
          </cell>
          <cell r="F63">
            <v>8212</v>
          </cell>
        </row>
        <row r="64">
          <cell r="A64" t="str">
            <v>SJB</v>
          </cell>
          <cell r="B64">
            <v>152.72999999999999</v>
          </cell>
          <cell r="C64">
            <v>0.1874200775</v>
          </cell>
          <cell r="D64">
            <v>1.3768686073999999E-3</v>
          </cell>
          <cell r="E64">
            <v>1</v>
          </cell>
          <cell r="F64">
            <v>152.72999999999999</v>
          </cell>
        </row>
        <row r="65">
          <cell r="A65" t="str">
            <v>SM</v>
          </cell>
          <cell r="B65">
            <v>401.7</v>
          </cell>
          <cell r="C65">
            <v>13.295837414499999</v>
          </cell>
          <cell r="D65">
            <v>-1.9875776397499999E-3</v>
          </cell>
          <cell r="E65">
            <v>-1</v>
          </cell>
          <cell r="F65">
            <v>401.7</v>
          </cell>
        </row>
        <row r="66">
          <cell r="A66" t="str">
            <v>SMI</v>
          </cell>
          <cell r="B66">
            <v>7702</v>
          </cell>
          <cell r="C66">
            <v>102.6</v>
          </cell>
          <cell r="D66">
            <v>6.4027178884099997E-3</v>
          </cell>
          <cell r="E66">
            <v>1</v>
          </cell>
          <cell r="F66">
            <v>7702</v>
          </cell>
        </row>
        <row r="67">
          <cell r="A67" t="str">
            <v>SSG</v>
          </cell>
          <cell r="B67">
            <v>307.60000000000002</v>
          </cell>
          <cell r="C67">
            <v>4.0052087009999999</v>
          </cell>
          <cell r="D67">
            <v>2.4441909727900002E-3</v>
          </cell>
          <cell r="E67">
            <v>1</v>
          </cell>
          <cell r="F67">
            <v>307.60000000000002</v>
          </cell>
        </row>
        <row r="68">
          <cell r="A68" t="str">
            <v>STW</v>
          </cell>
          <cell r="B68">
            <v>316.3</v>
          </cell>
          <cell r="C68">
            <v>4.3536108469999997</v>
          </cell>
          <cell r="D68">
            <v>4.1269841269799996E-3</v>
          </cell>
          <cell r="E68">
            <v>1</v>
          </cell>
          <cell r="F68">
            <v>316.3</v>
          </cell>
        </row>
        <row r="69">
          <cell r="A69" t="str">
            <v>SXE</v>
          </cell>
          <cell r="B69">
            <v>2833</v>
          </cell>
          <cell r="C69">
            <v>48.9</v>
          </cell>
          <cell r="D69">
            <v>1.39584824624E-2</v>
          </cell>
          <cell r="E69">
            <v>1</v>
          </cell>
          <cell r="F69">
            <v>2833</v>
          </cell>
        </row>
        <row r="70">
          <cell r="A70" t="str">
            <v>TF</v>
          </cell>
          <cell r="B70">
            <v>1144.2</v>
          </cell>
          <cell r="C70">
            <v>13.917157400500001</v>
          </cell>
          <cell r="D70">
            <v>3.4815911175100001E-4</v>
          </cell>
          <cell r="E70">
            <v>1</v>
          </cell>
          <cell r="F70">
            <v>1144.2</v>
          </cell>
        </row>
        <row r="71">
          <cell r="A71" t="str">
            <v>TU</v>
          </cell>
          <cell r="B71">
            <v>109.4375</v>
          </cell>
          <cell r="C71">
            <v>0.1136399875</v>
          </cell>
          <cell r="D71">
            <v>8.5738782509300004E-4</v>
          </cell>
          <cell r="E71">
            <v>1</v>
          </cell>
          <cell r="F71">
            <v>109.4375</v>
          </cell>
        </row>
        <row r="72">
          <cell r="A72" t="str">
            <v>TY</v>
          </cell>
          <cell r="B72">
            <v>132.078125</v>
          </cell>
          <cell r="C72">
            <v>0.45616535749999998</v>
          </cell>
          <cell r="D72">
            <v>2.252786341E-3</v>
          </cell>
          <cell r="E72">
            <v>1</v>
          </cell>
          <cell r="F72">
            <v>132.078125</v>
          </cell>
        </row>
        <row r="73">
          <cell r="A73" t="str">
            <v>US</v>
          </cell>
          <cell r="B73">
            <v>169.21875</v>
          </cell>
          <cell r="C73">
            <v>1.2034388075</v>
          </cell>
          <cell r="D73">
            <v>1.6648168701399999E-3</v>
          </cell>
          <cell r="E73">
            <v>1</v>
          </cell>
          <cell r="F73">
            <v>169.21875</v>
          </cell>
        </row>
        <row r="74">
          <cell r="A74" t="str">
            <v>VX</v>
          </cell>
          <cell r="B74">
            <v>20.574999999999999</v>
          </cell>
          <cell r="C74">
            <v>1.0700818015</v>
          </cell>
          <cell r="D74">
            <v>-1.4371257485E-2</v>
          </cell>
          <cell r="E74">
            <v>-1</v>
          </cell>
          <cell r="F74">
            <v>20.574999999999999</v>
          </cell>
        </row>
        <row r="75">
          <cell r="A75" t="str">
            <v>W</v>
          </cell>
          <cell r="B75">
            <v>489.5</v>
          </cell>
          <cell r="C75">
            <v>13.283167538500001</v>
          </cell>
          <cell r="D75">
            <v>-1.54639175349E-2</v>
          </cell>
          <cell r="E75">
            <v>-1</v>
          </cell>
          <cell r="F75">
            <v>489.5</v>
          </cell>
        </row>
        <row r="76">
          <cell r="A76" t="str">
            <v>YA</v>
          </cell>
          <cell r="B76">
            <v>5157</v>
          </cell>
          <cell r="C76">
            <v>60.25</v>
          </cell>
          <cell r="D76">
            <v>-8.6505190311399992E-3</v>
          </cell>
          <cell r="E76">
            <v>-1</v>
          </cell>
          <cell r="F76">
            <v>5157</v>
          </cell>
        </row>
        <row r="77">
          <cell r="A77" t="str">
            <v>YB</v>
          </cell>
          <cell r="B77">
            <v>98.1</v>
          </cell>
          <cell r="C77">
            <v>3.2000000000000001E-2</v>
          </cell>
          <cell r="D77">
            <v>0</v>
          </cell>
          <cell r="E77">
            <v>1</v>
          </cell>
          <cell r="F77">
            <v>98.1</v>
          </cell>
        </row>
        <row r="78">
          <cell r="A78" t="str">
            <v>YM</v>
          </cell>
          <cell r="B78">
            <v>17552</v>
          </cell>
          <cell r="C78">
            <v>143.275263516</v>
          </cell>
          <cell r="D78">
            <v>-9.0589967164400001E-4</v>
          </cell>
          <cell r="E78">
            <v>-1</v>
          </cell>
          <cell r="F78">
            <v>17552</v>
          </cell>
        </row>
        <row r="79">
          <cell r="A79" t="str">
            <v>YT2</v>
          </cell>
          <cell r="B79">
            <v>98.484999999999999</v>
          </cell>
          <cell r="C79">
            <v>5.6539247000000001E-2</v>
          </cell>
          <cell r="D79">
            <v>-4.0629756524800001E-4</v>
          </cell>
          <cell r="E79">
            <v>-1</v>
          </cell>
          <cell r="F79">
            <v>98.484999999999999</v>
          </cell>
        </row>
        <row r="80">
          <cell r="A80" t="str">
            <v>YT3</v>
          </cell>
          <cell r="B80">
            <v>97.917000000000002</v>
          </cell>
          <cell r="C80">
            <v>5.9341882999999998E-2</v>
          </cell>
          <cell r="D80">
            <v>-1.83795374483E-4</v>
          </cell>
          <cell r="E80">
            <v>-1</v>
          </cell>
          <cell r="F80">
            <v>97.917000000000002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Close2016.06.15 16:00</v>
          </cell>
          <cell r="C1" t="str">
            <v>ATR20</v>
          </cell>
        </row>
        <row r="2">
          <cell r="B2">
            <v>1.0526800000000001</v>
          </cell>
          <cell r="C2">
            <v>3.2100000000000002E-3</v>
          </cell>
        </row>
        <row r="3">
          <cell r="B3">
            <v>1.9154899999999999</v>
          </cell>
          <cell r="C3">
            <v>1.0515999999999999E-2</v>
          </cell>
        </row>
        <row r="4">
          <cell r="B4">
            <v>78.331000000000003</v>
          </cell>
          <cell r="C4">
            <v>0.41360000000000002</v>
          </cell>
        </row>
        <row r="5">
          <cell r="B5">
            <v>0.71379999999999999</v>
          </cell>
          <cell r="C5">
            <v>2.7309999999999999E-3</v>
          </cell>
        </row>
        <row r="6">
          <cell r="B6">
            <v>0.73946000000000001</v>
          </cell>
          <cell r="C6">
            <v>2.6415000000000002E-3</v>
          </cell>
        </row>
        <row r="7">
          <cell r="B7">
            <v>0.95611999999999997</v>
          </cell>
          <cell r="C7">
            <v>3.0915000000000001E-3</v>
          </cell>
        </row>
        <row r="8">
          <cell r="B8">
            <v>0.90803999999999996</v>
          </cell>
          <cell r="C8">
            <v>3.4280000000000001E-3</v>
          </cell>
        </row>
        <row r="9">
          <cell r="B9">
            <v>0.74641000000000002</v>
          </cell>
          <cell r="C9">
            <v>2.7545E-3</v>
          </cell>
        </row>
        <row r="10">
          <cell r="B10">
            <v>0.67786000000000002</v>
          </cell>
          <cell r="C10">
            <v>3.0530000000000002E-3</v>
          </cell>
        </row>
        <row r="11">
          <cell r="B11">
            <v>2.0167099999999998</v>
          </cell>
          <cell r="C11">
            <v>1.1523500000000001E-2</v>
          </cell>
        </row>
        <row r="12">
          <cell r="B12">
            <v>1.36755</v>
          </cell>
          <cell r="C12">
            <v>7.587E-3</v>
          </cell>
        </row>
        <row r="13">
          <cell r="B13">
            <v>1.41672</v>
          </cell>
          <cell r="C13">
            <v>7.744E-3</v>
          </cell>
        </row>
        <row r="14">
          <cell r="B14">
            <v>150.07499999999999</v>
          </cell>
          <cell r="C14">
            <v>1.0714999999999999</v>
          </cell>
        </row>
        <row r="15">
          <cell r="B15">
            <v>1.83172</v>
          </cell>
          <cell r="C15">
            <v>9.7544999999999993E-3</v>
          </cell>
        </row>
        <row r="16">
          <cell r="B16">
            <v>1.5995900000000001</v>
          </cell>
          <cell r="C16">
            <v>5.999E-3</v>
          </cell>
        </row>
        <row r="17">
          <cell r="B17">
            <v>1.51932</v>
          </cell>
          <cell r="C17">
            <v>4.7155000000000001E-3</v>
          </cell>
        </row>
        <row r="18">
          <cell r="B18">
            <v>1.45292</v>
          </cell>
          <cell r="C18">
            <v>4.5880000000000001E-3</v>
          </cell>
        </row>
        <row r="19">
          <cell r="B19">
            <v>119.039</v>
          </cell>
          <cell r="C19">
            <v>0.52090000000000003</v>
          </cell>
        </row>
        <row r="20">
          <cell r="B20">
            <v>1.0847599999999999</v>
          </cell>
          <cell r="C20">
            <v>2.7364999999999998E-3</v>
          </cell>
        </row>
        <row r="21">
          <cell r="B21">
            <v>0.79310000000000003</v>
          </cell>
          <cell r="C21">
            <v>4.1180000000000001E-3</v>
          </cell>
        </row>
        <row r="22">
          <cell r="B22">
            <v>1.1236900000000001</v>
          </cell>
          <cell r="C22">
            <v>2.8514999999999999E-3</v>
          </cell>
        </row>
        <row r="23">
          <cell r="B23">
            <v>81.908000000000001</v>
          </cell>
          <cell r="C23">
            <v>0.43235000000000001</v>
          </cell>
        </row>
        <row r="24">
          <cell r="B24">
            <v>74.387</v>
          </cell>
          <cell r="C24">
            <v>0.41075</v>
          </cell>
        </row>
        <row r="25">
          <cell r="B25">
            <v>109.71899999999999</v>
          </cell>
          <cell r="C25">
            <v>0.47925000000000001</v>
          </cell>
        </row>
        <row r="26">
          <cell r="B26">
            <v>0.70228999999999997</v>
          </cell>
          <cell r="C26">
            <v>2.7845000000000001E-3</v>
          </cell>
        </row>
        <row r="27">
          <cell r="B27">
            <v>0.96528999999999998</v>
          </cell>
          <cell r="C27">
            <v>2.5725000000000001E-3</v>
          </cell>
        </row>
        <row r="28">
          <cell r="B28">
            <v>1.29298</v>
          </cell>
          <cell r="C28">
            <v>3.8354999999999999E-3</v>
          </cell>
        </row>
        <row r="29">
          <cell r="B29">
            <v>105.93</v>
          </cell>
          <cell r="C29">
            <v>0.37605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1" sqref="A21"/>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42537</v>
      </c>
      <c r="B1" t="s">
        <v>1225</v>
      </c>
    </row>
    <row r="2" spans="1:4" x14ac:dyDescent="0.25">
      <c r="A2" t="str">
        <f>MARGIN!G11</f>
        <v>Close2016.06.15 16:00</v>
      </c>
      <c r="B2">
        <v>1</v>
      </c>
      <c r="C2" t="s">
        <v>1238</v>
      </c>
    </row>
    <row r="3" spans="1:4" x14ac:dyDescent="0.25">
      <c r="A3" t="s">
        <v>1269</v>
      </c>
      <c r="C3" t="s">
        <v>1226</v>
      </c>
      <c r="D3" t="s">
        <v>1293</v>
      </c>
    </row>
    <row r="4" spans="1:4" x14ac:dyDescent="0.25">
      <c r="C4" t="s">
        <v>1228</v>
      </c>
      <c r="D4" t="s">
        <v>1249</v>
      </c>
    </row>
    <row r="5" spans="1:4" x14ac:dyDescent="0.25">
      <c r="C5" t="s">
        <v>1229</v>
      </c>
      <c r="D5" t="s">
        <v>1227</v>
      </c>
    </row>
    <row r="6" spans="1:4" x14ac:dyDescent="0.25">
      <c r="C6" t="s">
        <v>1231</v>
      </c>
      <c r="D6" t="s">
        <v>1232</v>
      </c>
    </row>
    <row r="8" spans="1:4" x14ac:dyDescent="0.25">
      <c r="A8" t="str">
        <f>'FuturesInfo (3)'!N1</f>
        <v>PC2016-06-15 00:00:00</v>
      </c>
      <c r="B8" t="s">
        <v>1230</v>
      </c>
    </row>
    <row r="9" spans="1:4" x14ac:dyDescent="0.25">
      <c r="B9">
        <v>1</v>
      </c>
      <c r="C9" t="s">
        <v>1238</v>
      </c>
    </row>
    <row r="10" spans="1:4" x14ac:dyDescent="0.25">
      <c r="A10" t="s">
        <v>1248</v>
      </c>
      <c r="C10" t="s">
        <v>1233</v>
      </c>
    </row>
    <row r="11" spans="1:4" x14ac:dyDescent="0.25">
      <c r="A11" s="105" t="s">
        <v>1294</v>
      </c>
      <c r="C11" t="s">
        <v>1280</v>
      </c>
    </row>
    <row r="12" spans="1:4" x14ac:dyDescent="0.25">
      <c r="C12" t="s">
        <v>1279</v>
      </c>
    </row>
    <row r="13" spans="1:4" x14ac:dyDescent="0.25">
      <c r="A13" t="s">
        <v>1269</v>
      </c>
      <c r="D13" t="s">
        <v>1277</v>
      </c>
    </row>
    <row r="14" spans="1:4" x14ac:dyDescent="0.25">
      <c r="A14" t="s">
        <v>1269</v>
      </c>
      <c r="D14" t="s">
        <v>1275</v>
      </c>
    </row>
    <row r="15" spans="1:4" x14ac:dyDescent="0.25">
      <c r="A15" t="s">
        <v>1269</v>
      </c>
      <c r="D15" t="s">
        <v>1276</v>
      </c>
    </row>
    <row r="16" spans="1:4" x14ac:dyDescent="0.25">
      <c r="A16" t="s">
        <v>1248</v>
      </c>
      <c r="D16" t="s">
        <v>1270</v>
      </c>
    </row>
    <row r="17" spans="1:4" x14ac:dyDescent="0.25">
      <c r="D17" t="s">
        <v>1282</v>
      </c>
    </row>
    <row r="18" spans="1:4" x14ac:dyDescent="0.25">
      <c r="A18" s="105" t="s">
        <v>1295</v>
      </c>
      <c r="C18" t="s">
        <v>1285</v>
      </c>
    </row>
    <row r="19" spans="1:4" x14ac:dyDescent="0.25">
      <c r="A19" s="105"/>
      <c r="C19" t="s">
        <v>1287</v>
      </c>
    </row>
    <row r="20" spans="1:4" x14ac:dyDescent="0.25">
      <c r="A20" t="s">
        <v>1296</v>
      </c>
      <c r="C20" t="s">
        <v>1271</v>
      </c>
    </row>
    <row r="21" spans="1:4" x14ac:dyDescent="0.25">
      <c r="A21" s="105"/>
      <c r="C21" t="s">
        <v>1281</v>
      </c>
    </row>
    <row r="22" spans="1:4" x14ac:dyDescent="0.25">
      <c r="C22" t="s">
        <v>1283</v>
      </c>
    </row>
    <row r="23" spans="1:4" x14ac:dyDescent="0.25">
      <c r="C23" t="s">
        <v>1234</v>
      </c>
    </row>
    <row r="25" spans="1:4" x14ac:dyDescent="0.25">
      <c r="B25" t="s">
        <v>1237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R123"/>
  <sheetViews>
    <sheetView tabSelected="1" zoomScale="85" zoomScaleNormal="85" workbookViewId="0">
      <pane xSplit="47" ySplit="12" topLeftCell="IF43" activePane="bottomRight" state="frozen"/>
      <selection pane="topRight" activeCell="BZ1" sqref="BZ1"/>
      <selection pane="bottomLeft" activeCell="A2" sqref="A2"/>
      <selection pane="bottomRight" activeCell="A62" sqref="A62:XFD6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 min="203" max="203" width="1.5703125" customWidth="1"/>
    <col min="204" max="204" width="8.5703125" bestFit="1" customWidth="1"/>
    <col min="205" max="205" width="10" bestFit="1" customWidth="1"/>
    <col min="206" max="206" width="5.28515625" bestFit="1" customWidth="1"/>
    <col min="207" max="207" width="5.28515625" customWidth="1"/>
    <col min="208" max="208" width="6.140625" bestFit="1" customWidth="1"/>
    <col min="209" max="209" width="6.140625" customWidth="1"/>
    <col min="210" max="210" width="9" bestFit="1" customWidth="1"/>
    <col min="211" max="212" width="12.85546875" customWidth="1"/>
    <col min="213" max="213" width="5.5703125" bestFit="1" customWidth="1"/>
    <col min="214" max="214" width="5.5703125" customWidth="1"/>
    <col min="215" max="215" width="13.7109375" customWidth="1"/>
    <col min="216" max="216" width="13.28515625" customWidth="1"/>
    <col min="217" max="218" width="7.28515625" bestFit="1" customWidth="1"/>
    <col min="219" max="219" width="5.7109375" bestFit="1" customWidth="1"/>
    <col min="220" max="220" width="5.7109375" customWidth="1"/>
    <col min="221" max="221" width="5" bestFit="1" customWidth="1"/>
    <col min="222" max="222" width="14.28515625" bestFit="1" customWidth="1"/>
    <col min="223" max="226" width="10.7109375" style="198" customWidth="1"/>
    <col min="227" max="227" width="1.85546875"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s>
  <sheetData>
    <row r="1" spans="1:304"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f>HU12</f>
        <v>20160614</v>
      </c>
      <c r="IA1" s="209" t="s">
        <v>1224</v>
      </c>
      <c r="IB1" s="209"/>
      <c r="IC1" s="209"/>
      <c r="ID1" s="279" t="str">
        <f>HV12</f>
        <v>SEA1</v>
      </c>
      <c r="IE1" s="209" t="s">
        <v>1224</v>
      </c>
      <c r="IF1" s="209" t="s">
        <v>1241</v>
      </c>
      <c r="II1" s="263" t="s">
        <v>1242</v>
      </c>
      <c r="IJ1" s="264"/>
      <c r="IK1" s="259" t="s">
        <v>1243</v>
      </c>
      <c r="IL1" s="260"/>
      <c r="IM1" s="216" t="s">
        <v>1244</v>
      </c>
      <c r="IO1" s="281"/>
      <c r="IT1" s="210" t="s">
        <v>1239</v>
      </c>
      <c r="IU1" s="210" t="s">
        <v>1240</v>
      </c>
      <c r="IV1" s="210"/>
      <c r="IW1" s="210"/>
      <c r="IX1" s="209"/>
      <c r="IY1" s="209"/>
      <c r="IZ1" s="209">
        <f>IU12</f>
        <v>20160615</v>
      </c>
      <c r="JA1" s="209" t="s">
        <v>1224</v>
      </c>
      <c r="JB1" s="209"/>
      <c r="JC1" s="209"/>
      <c r="JD1" s="279" t="str">
        <f>IV12</f>
        <v>SEA1</v>
      </c>
      <c r="JE1" s="209" t="s">
        <v>1224</v>
      </c>
      <c r="JF1" s="209" t="s">
        <v>1241</v>
      </c>
      <c r="JI1" s="263" t="s">
        <v>1242</v>
      </c>
      <c r="JJ1" s="264"/>
      <c r="JK1" s="259" t="s">
        <v>1243</v>
      </c>
      <c r="JL1" s="260"/>
      <c r="JM1" s="216" t="s">
        <v>1244</v>
      </c>
      <c r="JO1" s="281"/>
      <c r="JT1" s="210" t="s">
        <v>1239</v>
      </c>
      <c r="JU1" s="210" t="s">
        <v>1240</v>
      </c>
      <c r="JV1" s="210"/>
      <c r="JW1" s="210"/>
      <c r="JX1" s="209"/>
      <c r="JY1" s="209"/>
      <c r="JZ1" s="209">
        <f>JU12</f>
        <v>20160616</v>
      </c>
      <c r="KA1" s="209" t="s">
        <v>1224</v>
      </c>
      <c r="KB1" s="209"/>
      <c r="KC1" s="209"/>
      <c r="KD1" s="279" t="str">
        <f>JV12</f>
        <v>SEA1</v>
      </c>
      <c r="KE1" s="209" t="s">
        <v>1224</v>
      </c>
      <c r="KF1" s="209" t="s">
        <v>1241</v>
      </c>
      <c r="KI1" s="263" t="s">
        <v>1242</v>
      </c>
      <c r="KJ1" s="264"/>
      <c r="KK1" s="259" t="s">
        <v>1243</v>
      </c>
      <c r="KL1" s="260"/>
      <c r="KM1" s="216" t="s">
        <v>1244</v>
      </c>
      <c r="KO1" s="281"/>
    </row>
    <row r="2" spans="1:304"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1272</v>
      </c>
      <c r="EC2">
        <v>7</v>
      </c>
      <c r="ED2">
        <v>1</v>
      </c>
      <c r="EE2">
        <v>8</v>
      </c>
      <c r="EJ2" t="s">
        <v>1222</v>
      </c>
      <c r="EK2" t="s">
        <v>1272</v>
      </c>
      <c r="EM2" s="139">
        <v>2</v>
      </c>
      <c r="EN2" s="205">
        <v>0.25</v>
      </c>
      <c r="EO2" s="139">
        <v>-884.02545027516817</v>
      </c>
      <c r="EP2" s="139"/>
      <c r="EQ2" s="139">
        <v>3</v>
      </c>
      <c r="ER2" s="205">
        <v>0.375</v>
      </c>
      <c r="ES2" s="139">
        <v>-2010.865044068642</v>
      </c>
      <c r="ET2" t="s">
        <v>1273</v>
      </c>
      <c r="EV2">
        <v>2</v>
      </c>
      <c r="EW2">
        <v>6</v>
      </c>
      <c r="EX2">
        <v>8</v>
      </c>
      <c r="FD2" t="s">
        <v>1222</v>
      </c>
      <c r="FE2" t="s">
        <v>1273</v>
      </c>
      <c r="FG2" s="139">
        <v>0</v>
      </c>
      <c r="FH2" s="205">
        <v>0</v>
      </c>
      <c r="FI2" s="139">
        <v>-13982.19338059851</v>
      </c>
      <c r="FJ2" s="139"/>
      <c r="FK2" s="139">
        <v>2</v>
      </c>
      <c r="FL2" s="205">
        <v>0.25</v>
      </c>
      <c r="FM2" s="139">
        <v>-11610.155933575272</v>
      </c>
      <c r="FN2" t="s">
        <v>1273</v>
      </c>
      <c r="FP2">
        <v>1</v>
      </c>
      <c r="FQ2">
        <v>7</v>
      </c>
      <c r="FR2">
        <v>8</v>
      </c>
      <c r="FX2" t="s">
        <v>1222</v>
      </c>
      <c r="FY2" t="s">
        <v>1273</v>
      </c>
      <c r="GB2" s="139">
        <v>3</v>
      </c>
      <c r="GC2" s="139"/>
      <c r="GD2" s="205">
        <v>0.375</v>
      </c>
      <c r="GE2" s="139">
        <v>-463.03789007705336</v>
      </c>
      <c r="GF2" s="139"/>
      <c r="GG2" s="139">
        <v>3</v>
      </c>
      <c r="GH2" s="205">
        <v>0.375</v>
      </c>
      <c r="GI2" s="139">
        <v>-3166.7029964791996</v>
      </c>
      <c r="GJ2" t="s">
        <v>1273</v>
      </c>
      <c r="GL2" t="s">
        <v>1222</v>
      </c>
      <c r="GM2" s="264">
        <v>4</v>
      </c>
      <c r="GN2" s="265">
        <v>0.5</v>
      </c>
      <c r="GO2" s="260">
        <v>4</v>
      </c>
      <c r="GP2" s="261">
        <v>0.5</v>
      </c>
      <c r="GQ2">
        <v>8</v>
      </c>
      <c r="GV2" t="s">
        <v>1222</v>
      </c>
      <c r="GW2" s="272" t="s">
        <v>1273</v>
      </c>
      <c r="GZ2" s="139">
        <v>4</v>
      </c>
      <c r="HA2" s="139"/>
      <c r="HB2" s="205">
        <v>0.5</v>
      </c>
      <c r="HC2" s="139">
        <v>-682.26383719488399</v>
      </c>
      <c r="HD2" s="139"/>
      <c r="HE2" s="139">
        <v>2</v>
      </c>
      <c r="HF2" s="205">
        <v>0.25</v>
      </c>
      <c r="HG2" s="139">
        <v>-6998.6922275905818</v>
      </c>
      <c r="HH2" t="s">
        <v>1273</v>
      </c>
      <c r="HJ2" t="s">
        <v>1222</v>
      </c>
      <c r="HK2" s="264">
        <v>2</v>
      </c>
      <c r="HL2" s="265">
        <v>0.25</v>
      </c>
      <c r="HM2" s="260">
        <v>6</v>
      </c>
      <c r="HN2" s="261">
        <v>0.75</v>
      </c>
      <c r="HO2">
        <v>8</v>
      </c>
      <c r="HT2" t="s">
        <v>1222</v>
      </c>
      <c r="HU2" s="276" t="str">
        <f>HH2</f>
        <v>inverted</v>
      </c>
      <c r="HX2" s="139">
        <f>SUMIF($C$14:$C$92,HT2,IA$14:IA$92)</f>
        <v>5</v>
      </c>
      <c r="HY2" s="139"/>
      <c r="HZ2" s="205">
        <f t="shared" ref="HZ2:HZ10" si="0">HX2/$C2</f>
        <v>0.625</v>
      </c>
      <c r="IA2" s="139">
        <f t="shared" ref="IA2:IA9" si="1">SUMIF($C$14:$C$92,HT2,IN$14:IN$92)</f>
        <v>2524.7694564141634</v>
      </c>
      <c r="IB2" s="139"/>
      <c r="IC2" s="139">
        <f t="shared" ref="IC2:IC9" si="2">SUMIF($C$14:$C$92,HT2,IB$14:IB$92)</f>
        <v>6</v>
      </c>
      <c r="ID2" s="205">
        <f t="shared" ref="ID2:ID10" si="3">IC2/$C2</f>
        <v>0.75</v>
      </c>
      <c r="IE2" s="139">
        <f t="shared" ref="IE2:IE9" si="4">SUMIF($C$14:$C$92,HT2,IP$14:IP$92)</f>
        <v>5849.5273339226123</v>
      </c>
      <c r="IF2" t="str">
        <f>IF(AND(ID2&lt;0.5,IE2&lt;0),"inverted","normal")</f>
        <v>normal</v>
      </c>
      <c r="II2" s="264">
        <f>SUMIFS(HZ$14:HZ$92,HZ$14:HZ$92,1,$C$14:$C$92,HT2)</f>
        <v>6</v>
      </c>
      <c r="IJ2" s="265">
        <f t="shared" ref="IJ2:IJ9" si="5">II2/IM2</f>
        <v>0.75</v>
      </c>
      <c r="IK2" s="260">
        <f t="shared" ref="IK2:IK9" si="6">ABS(SUMIFS(HZ$14:HZ$92,HZ$14:HZ$92,-1,$C$14:$C$92,HT2))</f>
        <v>2</v>
      </c>
      <c r="IL2" s="261">
        <f t="shared" ref="IL2:IL9" si="7">IK2/IM2</f>
        <v>0.25</v>
      </c>
      <c r="IM2">
        <f t="shared" ref="IM2:IM10" si="8">II2+IK2</f>
        <v>8</v>
      </c>
      <c r="IO2"/>
      <c r="IT2" t="s">
        <v>1222</v>
      </c>
      <c r="IU2" s="276">
        <f>IH2</f>
        <v>0</v>
      </c>
      <c r="IX2" s="139">
        <f>SUMIF($C$14:$C$92,IT2,JA$14:JA$92)</f>
        <v>0</v>
      </c>
      <c r="IY2" s="139"/>
      <c r="IZ2" s="205">
        <f t="shared" ref="IZ2:IZ10" si="9">IX2/$C2</f>
        <v>0</v>
      </c>
      <c r="JA2" s="139">
        <f t="shared" ref="JA2:JA9" si="10">SUMIF($C$14:$C$92,IT2,JN$14:JN$92)</f>
        <v>0</v>
      </c>
      <c r="JB2" s="139"/>
      <c r="JC2" s="139">
        <f t="shared" ref="JC2:JC9" si="11">SUMIF($C$14:$C$92,IT2,JB$14:JB$92)</f>
        <v>0</v>
      </c>
      <c r="JD2" s="205">
        <f t="shared" ref="JD2:JD10" si="12">JC2/$C2</f>
        <v>0</v>
      </c>
      <c r="JE2" s="139">
        <f t="shared" ref="JE2:JE9" si="13">SUMIF($C$14:$C$92,IT2,JP$14:JP$92)</f>
        <v>0</v>
      </c>
      <c r="JF2" t="str">
        <f>IF(AND(JD2&lt;0.5,JE2&lt;0),"inverted","normal")</f>
        <v>normal</v>
      </c>
      <c r="JI2" s="264">
        <f>SUMIFS(IZ$14:IZ$92,IZ$14:IZ$92,1,$C$14:$C$92,IT2)</f>
        <v>0</v>
      </c>
      <c r="JJ2" s="265" t="e">
        <f t="shared" ref="JJ2:JJ9" si="14">JI2/JM2</f>
        <v>#DIV/0!</v>
      </c>
      <c r="JK2" s="260">
        <f t="shared" ref="JK2:JK9" si="15">ABS(SUMIFS(IZ$14:IZ$92,IZ$14:IZ$92,-1,$C$14:$C$92,IT2))</f>
        <v>0</v>
      </c>
      <c r="JL2" s="261" t="e">
        <f t="shared" ref="JL2:JL9" si="16">JK2/JM2</f>
        <v>#DIV/0!</v>
      </c>
      <c r="JM2">
        <f t="shared" ref="JM2:JM10" si="17">JI2+JK2</f>
        <v>0</v>
      </c>
      <c r="JO2"/>
      <c r="JT2" t="s">
        <v>1222</v>
      </c>
      <c r="JU2" s="276">
        <f>JH2</f>
        <v>0</v>
      </c>
      <c r="JX2" s="139">
        <f>SUMIF($C$14:$C$92,JT2,KA$14:KA$92)</f>
        <v>8</v>
      </c>
      <c r="JY2" s="139"/>
      <c r="JZ2" s="205">
        <f t="shared" ref="JZ2:JZ10" si="18">JX2/$C2</f>
        <v>1</v>
      </c>
      <c r="KA2" s="139">
        <f t="shared" ref="KA2:KA9" si="19">SUMIF($C$14:$C$92,JT2,KN$14:KN$92)</f>
        <v>0</v>
      </c>
      <c r="KB2" s="139"/>
      <c r="KC2" s="139">
        <f t="shared" ref="KC2:KC9" si="20">SUMIF($C$14:$C$92,JT2,KB$14:KB$92)</f>
        <v>8</v>
      </c>
      <c r="KD2" s="205">
        <f t="shared" ref="KD2:KD10" si="21">KC2/$C2</f>
        <v>1</v>
      </c>
      <c r="KE2" s="139">
        <f t="shared" ref="KE2:KE9" si="22">SUMIF($C$14:$C$92,JT2,KP$14:KP$92)</f>
        <v>0</v>
      </c>
      <c r="KF2" t="str">
        <f>IF(AND(KD2&lt;0.5,KE2&lt;0),"inverted","normal")</f>
        <v>normal</v>
      </c>
      <c r="KI2" s="264">
        <f>SUMIFS(JZ$14:JZ$92,JZ$14:JZ$92,1,$C$14:$C$92,JT2)</f>
        <v>0</v>
      </c>
      <c r="KJ2" s="265" t="e">
        <f t="shared" ref="KJ2:KJ9" si="23">KI2/KM2</f>
        <v>#DIV/0!</v>
      </c>
      <c r="KK2" s="260">
        <f t="shared" ref="KK2:KK9" si="24">ABS(SUMIFS(JZ$14:JZ$92,JZ$14:JZ$92,-1,$C$14:$C$92,JT2))</f>
        <v>0</v>
      </c>
      <c r="KL2" s="261" t="e">
        <f t="shared" ref="KL2:KL9" si="25">KK2/KM2</f>
        <v>#DIV/0!</v>
      </c>
      <c r="KM2">
        <f t="shared" ref="KM2:KM10" si="26">KI2+KK2</f>
        <v>0</v>
      </c>
      <c r="KO2"/>
    </row>
    <row r="3" spans="1:304" outlineLevel="1" x14ac:dyDescent="0.25">
      <c r="A3" s="1" t="s">
        <v>293</v>
      </c>
      <c r="C3">
        <f t="shared" ref="C3:C9" si="27">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1273</v>
      </c>
      <c r="EC3">
        <v>5</v>
      </c>
      <c r="ED3">
        <v>2</v>
      </c>
      <c r="EE3">
        <v>7</v>
      </c>
      <c r="EJ3" s="1" t="s">
        <v>293</v>
      </c>
      <c r="EK3" t="s">
        <v>1273</v>
      </c>
      <c r="EM3" s="139">
        <v>2</v>
      </c>
      <c r="EN3" s="205">
        <v>0.2857142857142857</v>
      </c>
      <c r="EO3" s="139">
        <v>1143.0339381074466</v>
      </c>
      <c r="EP3" s="139"/>
      <c r="EQ3" s="139">
        <v>4</v>
      </c>
      <c r="ER3" s="205">
        <v>0.5714285714285714</v>
      </c>
      <c r="ES3" s="139">
        <v>-2698.2546054922923</v>
      </c>
      <c r="ET3" t="s">
        <v>1272</v>
      </c>
      <c r="EV3">
        <v>1</v>
      </c>
      <c r="EW3">
        <v>6</v>
      </c>
      <c r="EX3">
        <v>7</v>
      </c>
      <c r="FD3" s="1" t="s">
        <v>293</v>
      </c>
      <c r="FE3" t="s">
        <v>1272</v>
      </c>
      <c r="FG3" s="139">
        <v>3</v>
      </c>
      <c r="FH3" s="205">
        <v>0.42857142857142855</v>
      </c>
      <c r="FI3" s="139">
        <v>-929.45592162278808</v>
      </c>
      <c r="FJ3" s="139"/>
      <c r="FK3" s="139">
        <v>5</v>
      </c>
      <c r="FL3" s="205">
        <v>0.7142857142857143</v>
      </c>
      <c r="FM3" s="139">
        <v>7744.6072267181407</v>
      </c>
      <c r="FN3" t="s">
        <v>1272</v>
      </c>
      <c r="FP3">
        <v>0</v>
      </c>
      <c r="FQ3">
        <v>7</v>
      </c>
      <c r="FR3">
        <v>7</v>
      </c>
      <c r="FX3" s="1" t="s">
        <v>293</v>
      </c>
      <c r="FY3" t="s">
        <v>1272</v>
      </c>
      <c r="GB3" s="139">
        <v>3</v>
      </c>
      <c r="GC3" s="139"/>
      <c r="GD3" s="205">
        <v>0.42857142857142855</v>
      </c>
      <c r="GE3" s="139">
        <v>-1627.8992514218994</v>
      </c>
      <c r="GF3" s="139"/>
      <c r="GG3" s="139">
        <v>5</v>
      </c>
      <c r="GH3" s="205">
        <v>0.7142857142857143</v>
      </c>
      <c r="GI3" s="139">
        <v>5654.4330699593338</v>
      </c>
      <c r="GJ3" t="s">
        <v>1272</v>
      </c>
      <c r="GL3" t="s">
        <v>293</v>
      </c>
      <c r="GM3" s="264">
        <v>3</v>
      </c>
      <c r="GN3" s="265">
        <v>0.42857142857142855</v>
      </c>
      <c r="GO3" s="260">
        <v>4</v>
      </c>
      <c r="GP3" s="261">
        <v>0.5714285714285714</v>
      </c>
      <c r="GQ3">
        <v>7</v>
      </c>
      <c r="GV3" s="1" t="s">
        <v>293</v>
      </c>
      <c r="GW3" s="272" t="s">
        <v>1272</v>
      </c>
      <c r="GZ3" s="139">
        <v>2</v>
      </c>
      <c r="HA3" s="139"/>
      <c r="HB3" s="205">
        <v>0.2857142857142857</v>
      </c>
      <c r="HC3" s="139">
        <v>-1778.8955857065671</v>
      </c>
      <c r="HD3" s="139"/>
      <c r="HE3" s="139">
        <v>5</v>
      </c>
      <c r="HF3" s="205">
        <v>0.7142857142857143</v>
      </c>
      <c r="HG3" s="139">
        <v>-633.33614702687134</v>
      </c>
      <c r="HH3" t="s">
        <v>1272</v>
      </c>
      <c r="HJ3" t="s">
        <v>293</v>
      </c>
      <c r="HK3" s="264">
        <v>2</v>
      </c>
      <c r="HL3" s="265">
        <v>0.2857142857142857</v>
      </c>
      <c r="HM3" s="260">
        <v>5</v>
      </c>
      <c r="HN3" s="261">
        <v>0.7142857142857143</v>
      </c>
      <c r="HO3">
        <v>7</v>
      </c>
      <c r="HT3" s="1" t="s">
        <v>293</v>
      </c>
      <c r="HU3" s="276" t="str">
        <f t="shared" ref="HU3:HU8" si="28">HH3</f>
        <v>normal</v>
      </c>
      <c r="HX3" s="139">
        <f>SUMIF($C$14:$C$92,HT3,IA$14:IA$92)</f>
        <v>2</v>
      </c>
      <c r="HY3" s="139"/>
      <c r="HZ3" s="205">
        <f t="shared" si="0"/>
        <v>0.2857142857142857</v>
      </c>
      <c r="IA3" s="139">
        <f t="shared" si="1"/>
        <v>-4946.9668523436803</v>
      </c>
      <c r="IB3" s="139"/>
      <c r="IC3" s="139">
        <f t="shared" si="2"/>
        <v>6</v>
      </c>
      <c r="ID3" s="205">
        <f t="shared" si="3"/>
        <v>0.8571428571428571</v>
      </c>
      <c r="IE3" s="139">
        <f t="shared" si="4"/>
        <v>6947.014681902695</v>
      </c>
      <c r="IF3" t="str">
        <f t="shared" ref="IF3:IF9" si="29">IF(AND(ID3&lt;0.5,IE3&lt;0),"inverted","normal")</f>
        <v>normal</v>
      </c>
      <c r="II3" s="264">
        <f t="shared" ref="II3:II9" si="30">SUMIFS(HZ$14:HZ$92,HZ$14:HZ$92,1,$C$14:$C$92,HT3)</f>
        <v>0</v>
      </c>
      <c r="IJ3" s="265">
        <f t="shared" si="5"/>
        <v>0</v>
      </c>
      <c r="IK3" s="260">
        <f t="shared" si="6"/>
        <v>7</v>
      </c>
      <c r="IL3" s="261">
        <f t="shared" si="7"/>
        <v>1</v>
      </c>
      <c r="IM3">
        <f t="shared" si="8"/>
        <v>7</v>
      </c>
      <c r="IO3"/>
      <c r="IT3" s="1" t="s">
        <v>293</v>
      </c>
      <c r="IU3" s="276">
        <f t="shared" ref="IU3:IU8" si="31">IH3</f>
        <v>0</v>
      </c>
      <c r="IX3" s="139">
        <f>SUMIF($C$14:$C$92,IT3,JA$14:JA$92)</f>
        <v>0</v>
      </c>
      <c r="IY3" s="139"/>
      <c r="IZ3" s="205">
        <f t="shared" si="9"/>
        <v>0</v>
      </c>
      <c r="JA3" s="139">
        <f t="shared" si="10"/>
        <v>0</v>
      </c>
      <c r="JB3" s="139"/>
      <c r="JC3" s="139">
        <f t="shared" si="11"/>
        <v>0</v>
      </c>
      <c r="JD3" s="205">
        <f t="shared" si="12"/>
        <v>0</v>
      </c>
      <c r="JE3" s="139">
        <f t="shared" si="13"/>
        <v>0</v>
      </c>
      <c r="JF3" t="str">
        <f t="shared" ref="JF3:JF9" si="32">IF(AND(JD3&lt;0.5,JE3&lt;0),"inverted","normal")</f>
        <v>normal</v>
      </c>
      <c r="JI3" s="264">
        <f t="shared" ref="JI3:JI9" si="33">SUMIFS(IZ$14:IZ$92,IZ$14:IZ$92,1,$C$14:$C$92,IT3)</f>
        <v>0</v>
      </c>
      <c r="JJ3" s="265" t="e">
        <f t="shared" si="14"/>
        <v>#DIV/0!</v>
      </c>
      <c r="JK3" s="260">
        <f t="shared" si="15"/>
        <v>0</v>
      </c>
      <c r="JL3" s="261" t="e">
        <f t="shared" si="16"/>
        <v>#DIV/0!</v>
      </c>
      <c r="JM3">
        <f t="shared" si="17"/>
        <v>0</v>
      </c>
      <c r="JO3"/>
      <c r="JT3" s="1" t="s">
        <v>293</v>
      </c>
      <c r="JU3" s="276">
        <f t="shared" ref="JU3:JU8" si="34">JH3</f>
        <v>0</v>
      </c>
      <c r="JX3" s="139">
        <f>SUMIF($C$14:$C$92,JT3,KA$14:KA$92)</f>
        <v>7</v>
      </c>
      <c r="JY3" s="139"/>
      <c r="JZ3" s="205">
        <f t="shared" si="18"/>
        <v>1</v>
      </c>
      <c r="KA3" s="139">
        <f t="shared" si="19"/>
        <v>0</v>
      </c>
      <c r="KB3" s="139"/>
      <c r="KC3" s="139">
        <f t="shared" si="20"/>
        <v>7</v>
      </c>
      <c r="KD3" s="205">
        <f t="shared" si="21"/>
        <v>1</v>
      </c>
      <c r="KE3" s="139">
        <f t="shared" si="22"/>
        <v>0</v>
      </c>
      <c r="KF3" t="str">
        <f>IF(AND(KD3&lt;0.5,KE3&lt;0),"inverted","normal")</f>
        <v>normal</v>
      </c>
      <c r="KI3" s="264">
        <f t="shared" ref="KI3:KI9" si="35">SUMIFS(JZ$14:JZ$92,JZ$14:JZ$92,1,$C$14:$C$92,JT3)</f>
        <v>0</v>
      </c>
      <c r="KJ3" s="265" t="e">
        <f t="shared" si="23"/>
        <v>#DIV/0!</v>
      </c>
      <c r="KK3" s="260">
        <f t="shared" si="24"/>
        <v>0</v>
      </c>
      <c r="KL3" s="261" t="e">
        <f t="shared" si="25"/>
        <v>#DIV/0!</v>
      </c>
      <c r="KM3">
        <f t="shared" si="26"/>
        <v>0</v>
      </c>
      <c r="KO3"/>
    </row>
    <row r="4" spans="1:304" outlineLevel="1" x14ac:dyDescent="0.25">
      <c r="A4" s="1" t="s">
        <v>302</v>
      </c>
      <c r="C4">
        <f t="shared" si="27"/>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1273</v>
      </c>
      <c r="EC4">
        <v>9</v>
      </c>
      <c r="ED4">
        <v>1</v>
      </c>
      <c r="EE4">
        <v>10</v>
      </c>
      <c r="EJ4" s="1" t="s">
        <v>302</v>
      </c>
      <c r="EK4" t="s">
        <v>1273</v>
      </c>
      <c r="EM4" s="139">
        <v>2</v>
      </c>
      <c r="EN4" s="205">
        <v>0.2</v>
      </c>
      <c r="EO4" s="139">
        <v>-6786.4455636520979</v>
      </c>
      <c r="EP4" s="139"/>
      <c r="EQ4" s="139">
        <v>5</v>
      </c>
      <c r="ER4" s="205">
        <v>0.5</v>
      </c>
      <c r="ES4" s="139">
        <v>-1210.4550398739807</v>
      </c>
      <c r="ET4" t="s">
        <v>1272</v>
      </c>
      <c r="EV4">
        <v>1</v>
      </c>
      <c r="EW4">
        <v>9</v>
      </c>
      <c r="EX4">
        <v>10</v>
      </c>
      <c r="FD4" s="1" t="s">
        <v>302</v>
      </c>
      <c r="FE4" t="s">
        <v>1272</v>
      </c>
      <c r="FG4" s="139">
        <v>5</v>
      </c>
      <c r="FH4" s="205">
        <v>0.5</v>
      </c>
      <c r="FI4" s="139">
        <v>-2091.9776150267994</v>
      </c>
      <c r="FJ4" s="139"/>
      <c r="FK4" s="139">
        <v>5</v>
      </c>
      <c r="FL4" s="205">
        <v>0.5</v>
      </c>
      <c r="FM4" s="139">
        <v>2295.80252506032</v>
      </c>
      <c r="FN4" t="s">
        <v>1272</v>
      </c>
      <c r="FP4">
        <v>3</v>
      </c>
      <c r="FQ4">
        <v>7</v>
      </c>
      <c r="FR4">
        <v>10</v>
      </c>
      <c r="FX4" s="1" t="s">
        <v>302</v>
      </c>
      <c r="FY4" t="s">
        <v>1272</v>
      </c>
      <c r="GB4" s="139">
        <v>4</v>
      </c>
      <c r="GC4" s="139"/>
      <c r="GD4" s="205">
        <v>0.4</v>
      </c>
      <c r="GE4" s="139">
        <v>135.91313091754887</v>
      </c>
      <c r="GF4" s="139"/>
      <c r="GG4" s="139">
        <v>4</v>
      </c>
      <c r="GH4" s="205">
        <v>0.4</v>
      </c>
      <c r="GI4" s="139">
        <v>2003.2657550867063</v>
      </c>
      <c r="GJ4" t="s">
        <v>1272</v>
      </c>
      <c r="GL4" t="s">
        <v>302</v>
      </c>
      <c r="GM4" s="264">
        <v>4</v>
      </c>
      <c r="GN4" s="265">
        <v>0.4</v>
      </c>
      <c r="GO4" s="260">
        <v>6</v>
      </c>
      <c r="GP4" s="261">
        <v>0.6</v>
      </c>
      <c r="GQ4">
        <v>10</v>
      </c>
      <c r="GV4" s="1" t="s">
        <v>302</v>
      </c>
      <c r="GW4" s="272" t="s">
        <v>1272</v>
      </c>
      <c r="GZ4" s="139">
        <v>6</v>
      </c>
      <c r="HA4" s="139"/>
      <c r="HB4" s="205">
        <v>0.6</v>
      </c>
      <c r="HC4" s="139">
        <v>2088.2188057880567</v>
      </c>
      <c r="HD4" s="139"/>
      <c r="HE4" s="139">
        <v>5</v>
      </c>
      <c r="HF4" s="205">
        <v>0.5</v>
      </c>
      <c r="HG4" s="139">
        <v>566.76342146691889</v>
      </c>
      <c r="HH4" t="s">
        <v>1272</v>
      </c>
      <c r="HJ4" t="s">
        <v>302</v>
      </c>
      <c r="HK4" s="264">
        <v>4</v>
      </c>
      <c r="HL4" s="265">
        <v>0.4</v>
      </c>
      <c r="HM4" s="260">
        <v>6</v>
      </c>
      <c r="HN4" s="261">
        <v>0.6</v>
      </c>
      <c r="HO4">
        <v>10</v>
      </c>
      <c r="HT4" s="1" t="s">
        <v>302</v>
      </c>
      <c r="HU4" s="276" t="str">
        <f t="shared" si="28"/>
        <v>normal</v>
      </c>
      <c r="HX4" s="139">
        <f t="shared" ref="HX4:HX9" si="36">SUMIF($C$14:$C$92,HT4,IA$14:IA$92)</f>
        <v>6</v>
      </c>
      <c r="HY4" s="139"/>
      <c r="HZ4" s="205">
        <f t="shared" si="0"/>
        <v>0.6</v>
      </c>
      <c r="IA4" s="139">
        <f t="shared" si="1"/>
        <v>1962.4955311003516</v>
      </c>
      <c r="IB4" s="139"/>
      <c r="IC4" s="139">
        <f t="shared" si="2"/>
        <v>2</v>
      </c>
      <c r="ID4" s="205">
        <f t="shared" si="3"/>
        <v>0.2</v>
      </c>
      <c r="IE4" s="139">
        <f t="shared" si="4"/>
        <v>-3481.7326990032152</v>
      </c>
      <c r="IF4" t="str">
        <f t="shared" si="29"/>
        <v>inverted</v>
      </c>
      <c r="II4" s="264">
        <f t="shared" si="30"/>
        <v>1</v>
      </c>
      <c r="IJ4" s="265">
        <f t="shared" si="5"/>
        <v>0.1</v>
      </c>
      <c r="IK4" s="260">
        <f t="shared" si="6"/>
        <v>9</v>
      </c>
      <c r="IL4" s="261">
        <f t="shared" si="7"/>
        <v>0.9</v>
      </c>
      <c r="IM4">
        <f t="shared" si="8"/>
        <v>10</v>
      </c>
      <c r="IO4"/>
      <c r="IT4" s="1" t="s">
        <v>302</v>
      </c>
      <c r="IU4" s="276">
        <f t="shared" si="31"/>
        <v>0</v>
      </c>
      <c r="IX4" s="139">
        <f t="shared" ref="IX4:IX9" si="37">SUMIF($C$14:$C$92,IT4,JA$14:JA$92)</f>
        <v>0</v>
      </c>
      <c r="IY4" s="139"/>
      <c r="IZ4" s="205">
        <f t="shared" si="9"/>
        <v>0</v>
      </c>
      <c r="JA4" s="139">
        <f t="shared" si="10"/>
        <v>0</v>
      </c>
      <c r="JB4" s="139"/>
      <c r="JC4" s="139">
        <f t="shared" si="11"/>
        <v>0</v>
      </c>
      <c r="JD4" s="205">
        <f t="shared" si="12"/>
        <v>0</v>
      </c>
      <c r="JE4" s="139">
        <f t="shared" si="13"/>
        <v>0</v>
      </c>
      <c r="JF4" t="str">
        <f t="shared" si="32"/>
        <v>normal</v>
      </c>
      <c r="JI4" s="264">
        <f t="shared" si="33"/>
        <v>0</v>
      </c>
      <c r="JJ4" s="265" t="e">
        <f t="shared" si="14"/>
        <v>#DIV/0!</v>
      </c>
      <c r="JK4" s="260">
        <f t="shared" si="15"/>
        <v>0</v>
      </c>
      <c r="JL4" s="261" t="e">
        <f t="shared" si="16"/>
        <v>#DIV/0!</v>
      </c>
      <c r="JM4">
        <f t="shared" si="17"/>
        <v>0</v>
      </c>
      <c r="JO4"/>
      <c r="JT4" s="1" t="s">
        <v>302</v>
      </c>
      <c r="JU4" s="276">
        <f t="shared" si="34"/>
        <v>0</v>
      </c>
      <c r="JX4" s="139">
        <f t="shared" ref="JX4:JX9" si="38">SUMIF($C$14:$C$92,JT4,KA$14:KA$92)</f>
        <v>10</v>
      </c>
      <c r="JY4" s="139"/>
      <c r="JZ4" s="205">
        <f t="shared" si="18"/>
        <v>1</v>
      </c>
      <c r="KA4" s="139">
        <f t="shared" si="19"/>
        <v>0</v>
      </c>
      <c r="KB4" s="139"/>
      <c r="KC4" s="139">
        <f t="shared" si="20"/>
        <v>10</v>
      </c>
      <c r="KD4" s="205">
        <f t="shared" si="21"/>
        <v>1</v>
      </c>
      <c r="KE4" s="139">
        <f t="shared" si="22"/>
        <v>0</v>
      </c>
      <c r="KF4" t="str">
        <f t="shared" ref="KF4:KF9" si="39">IF(AND(KD4&lt;0.5,KE4&lt;0),"inverted","normal")</f>
        <v>normal</v>
      </c>
      <c r="KI4" s="264">
        <f t="shared" si="35"/>
        <v>0</v>
      </c>
      <c r="KJ4" s="265" t="e">
        <f t="shared" si="23"/>
        <v>#DIV/0!</v>
      </c>
      <c r="KK4" s="260">
        <f t="shared" si="24"/>
        <v>0</v>
      </c>
      <c r="KL4" s="261" t="e">
        <f t="shared" si="25"/>
        <v>#DIV/0!</v>
      </c>
      <c r="KM4">
        <f t="shared" si="26"/>
        <v>0</v>
      </c>
      <c r="KO4"/>
    </row>
    <row r="5" spans="1:304" outlineLevel="1" x14ac:dyDescent="0.25">
      <c r="A5" s="1" t="s">
        <v>299</v>
      </c>
      <c r="C5">
        <f t="shared" si="27"/>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1272</v>
      </c>
      <c r="EC5">
        <v>13</v>
      </c>
      <c r="ED5">
        <v>9</v>
      </c>
      <c r="EE5">
        <v>22</v>
      </c>
      <c r="EJ5" s="1" t="s">
        <v>299</v>
      </c>
      <c r="EK5" t="s">
        <v>1272</v>
      </c>
      <c r="EM5" s="139">
        <v>7</v>
      </c>
      <c r="EN5" s="205">
        <v>0.31818181818181818</v>
      </c>
      <c r="EO5" s="139">
        <v>-5263.8834406523138</v>
      </c>
      <c r="EP5" s="139"/>
      <c r="EQ5" s="139">
        <v>15</v>
      </c>
      <c r="ER5" s="205">
        <v>0.68181818181818177</v>
      </c>
      <c r="ES5" s="139">
        <v>8978.9839886672871</v>
      </c>
      <c r="ET5" t="s">
        <v>1272</v>
      </c>
      <c r="EV5">
        <v>2</v>
      </c>
      <c r="EW5">
        <v>17</v>
      </c>
      <c r="EX5">
        <v>19</v>
      </c>
      <c r="FD5" s="1" t="s">
        <v>299</v>
      </c>
      <c r="FE5" t="s">
        <v>1272</v>
      </c>
      <c r="FG5" s="139">
        <v>13</v>
      </c>
      <c r="FH5" s="205">
        <v>0.59090909090909094</v>
      </c>
      <c r="FI5" s="139">
        <v>14122.604962351632</v>
      </c>
      <c r="FJ5" s="139"/>
      <c r="FK5" s="139">
        <v>18</v>
      </c>
      <c r="FL5" s="205">
        <v>0.81818181818181823</v>
      </c>
      <c r="FM5" s="139">
        <v>41241.23674630114</v>
      </c>
      <c r="FN5" t="s">
        <v>1272</v>
      </c>
      <c r="FP5">
        <v>3</v>
      </c>
      <c r="FQ5">
        <v>18</v>
      </c>
      <c r="FR5">
        <v>21</v>
      </c>
      <c r="FX5" s="1" t="s">
        <v>299</v>
      </c>
      <c r="FY5" t="s">
        <v>1272</v>
      </c>
      <c r="GB5" s="139">
        <v>15</v>
      </c>
      <c r="GC5" s="139"/>
      <c r="GD5" s="205">
        <v>0.68181818181818177</v>
      </c>
      <c r="GE5" s="139">
        <v>22738.299010501607</v>
      </c>
      <c r="GF5" s="139"/>
      <c r="GG5" s="139">
        <v>14</v>
      </c>
      <c r="GH5" s="205">
        <v>0.63636363636363635</v>
      </c>
      <c r="GI5" s="139">
        <v>11205.68007551234</v>
      </c>
      <c r="GJ5" t="s">
        <v>1272</v>
      </c>
      <c r="GL5" t="s">
        <v>299</v>
      </c>
      <c r="GM5" s="264">
        <v>1</v>
      </c>
      <c r="GN5" s="265">
        <v>4.5454545454545456E-2</v>
      </c>
      <c r="GO5" s="260">
        <v>21</v>
      </c>
      <c r="GP5" s="261">
        <v>0.95454545454545459</v>
      </c>
      <c r="GQ5">
        <v>22</v>
      </c>
      <c r="GV5" s="1" t="s">
        <v>299</v>
      </c>
      <c r="GW5" s="272" t="s">
        <v>1272</v>
      </c>
      <c r="GZ5" s="139">
        <v>14</v>
      </c>
      <c r="HA5" s="139"/>
      <c r="HB5" s="205">
        <v>0.63636363636363635</v>
      </c>
      <c r="HC5" s="139">
        <v>17740.886041515776</v>
      </c>
      <c r="HD5" s="139"/>
      <c r="HE5" s="139">
        <v>10</v>
      </c>
      <c r="HF5" s="205">
        <v>0.45454545454545453</v>
      </c>
      <c r="HG5" s="139">
        <v>7974.2005816497904</v>
      </c>
      <c r="HH5" t="s">
        <v>1272</v>
      </c>
      <c r="HJ5" t="s">
        <v>299</v>
      </c>
      <c r="HK5" s="264">
        <v>2</v>
      </c>
      <c r="HL5" s="265">
        <v>9.0909090909090912E-2</v>
      </c>
      <c r="HM5" s="260">
        <v>20</v>
      </c>
      <c r="HN5" s="261">
        <v>0.90909090909090906</v>
      </c>
      <c r="HO5">
        <v>22</v>
      </c>
      <c r="HT5" s="1" t="s">
        <v>299</v>
      </c>
      <c r="HU5" s="276" t="str">
        <f t="shared" si="28"/>
        <v>normal</v>
      </c>
      <c r="HX5" s="139">
        <f t="shared" si="36"/>
        <v>8</v>
      </c>
      <c r="HY5" s="139"/>
      <c r="HZ5" s="205">
        <f t="shared" si="0"/>
        <v>0.36363636363636365</v>
      </c>
      <c r="IA5" s="139">
        <f t="shared" si="1"/>
        <v>-7080.6860496662102</v>
      </c>
      <c r="IB5" s="139"/>
      <c r="IC5" s="139">
        <f t="shared" si="2"/>
        <v>10</v>
      </c>
      <c r="ID5" s="205">
        <f t="shared" si="3"/>
        <v>0.45454545454545453</v>
      </c>
      <c r="IE5" s="139">
        <f t="shared" si="4"/>
        <v>-2782.5278307527064</v>
      </c>
      <c r="IF5" t="str">
        <f t="shared" si="29"/>
        <v>inverted</v>
      </c>
      <c r="II5" s="264">
        <f t="shared" si="30"/>
        <v>16</v>
      </c>
      <c r="IJ5" s="265">
        <f t="shared" si="5"/>
        <v>0.72727272727272729</v>
      </c>
      <c r="IK5" s="260">
        <f t="shared" si="6"/>
        <v>6</v>
      </c>
      <c r="IL5" s="261">
        <f t="shared" si="7"/>
        <v>0.27272727272727271</v>
      </c>
      <c r="IM5">
        <f t="shared" si="8"/>
        <v>22</v>
      </c>
      <c r="IO5"/>
      <c r="IT5" s="1" t="s">
        <v>299</v>
      </c>
      <c r="IU5" s="276">
        <f t="shared" si="31"/>
        <v>0</v>
      </c>
      <c r="IX5" s="139">
        <f t="shared" si="37"/>
        <v>0</v>
      </c>
      <c r="IY5" s="139"/>
      <c r="IZ5" s="205">
        <f t="shared" si="9"/>
        <v>0</v>
      </c>
      <c r="JA5" s="139">
        <f t="shared" si="10"/>
        <v>0</v>
      </c>
      <c r="JB5" s="139"/>
      <c r="JC5" s="139">
        <f t="shared" si="11"/>
        <v>0</v>
      </c>
      <c r="JD5" s="205">
        <f t="shared" si="12"/>
        <v>0</v>
      </c>
      <c r="JE5" s="139">
        <f t="shared" si="13"/>
        <v>0</v>
      </c>
      <c r="JF5" t="str">
        <f t="shared" si="32"/>
        <v>normal</v>
      </c>
      <c r="JI5" s="264">
        <f t="shared" si="33"/>
        <v>0</v>
      </c>
      <c r="JJ5" s="265" t="e">
        <f t="shared" si="14"/>
        <v>#DIV/0!</v>
      </c>
      <c r="JK5" s="260">
        <f t="shared" si="15"/>
        <v>0</v>
      </c>
      <c r="JL5" s="261" t="e">
        <f t="shared" si="16"/>
        <v>#DIV/0!</v>
      </c>
      <c r="JM5">
        <f t="shared" si="17"/>
        <v>0</v>
      </c>
      <c r="JO5"/>
      <c r="JT5" s="1" t="s">
        <v>299</v>
      </c>
      <c r="JU5" s="276">
        <f t="shared" si="34"/>
        <v>0</v>
      </c>
      <c r="JX5" s="139">
        <f t="shared" si="38"/>
        <v>22</v>
      </c>
      <c r="JY5" s="139"/>
      <c r="JZ5" s="205">
        <f t="shared" si="18"/>
        <v>1</v>
      </c>
      <c r="KA5" s="139">
        <f t="shared" si="19"/>
        <v>0</v>
      </c>
      <c r="KB5" s="139"/>
      <c r="KC5" s="139">
        <f t="shared" si="20"/>
        <v>22</v>
      </c>
      <c r="KD5" s="205">
        <f t="shared" si="21"/>
        <v>1</v>
      </c>
      <c r="KE5" s="139">
        <f t="shared" si="22"/>
        <v>0</v>
      </c>
      <c r="KF5" t="str">
        <f t="shared" si="39"/>
        <v>normal</v>
      </c>
      <c r="KI5" s="264">
        <f t="shared" si="35"/>
        <v>0</v>
      </c>
      <c r="KJ5" s="265" t="e">
        <f t="shared" si="23"/>
        <v>#DIV/0!</v>
      </c>
      <c r="KK5" s="260">
        <f t="shared" si="24"/>
        <v>0</v>
      </c>
      <c r="KL5" s="261" t="e">
        <f t="shared" si="25"/>
        <v>#DIV/0!</v>
      </c>
      <c r="KM5">
        <f t="shared" si="26"/>
        <v>0</v>
      </c>
      <c r="KO5"/>
    </row>
    <row r="6" spans="1:304" outlineLevel="1" x14ac:dyDescent="0.25">
      <c r="A6" s="1" t="s">
        <v>318</v>
      </c>
      <c r="C6">
        <f t="shared" si="27"/>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1272</v>
      </c>
      <c r="EC6">
        <v>3</v>
      </c>
      <c r="ED6">
        <v>0</v>
      </c>
      <c r="EE6">
        <v>3</v>
      </c>
      <c r="EJ6" s="1" t="s">
        <v>318</v>
      </c>
      <c r="EK6" t="s">
        <v>1272</v>
      </c>
      <c r="EM6" s="139">
        <v>1</v>
      </c>
      <c r="EN6" s="205">
        <v>0.33333333333333331</v>
      </c>
      <c r="EO6" s="139">
        <v>-1274.9066510456191</v>
      </c>
      <c r="EP6" s="139"/>
      <c r="EQ6" s="139">
        <v>2</v>
      </c>
      <c r="ER6" s="205">
        <v>0.66666666666666663</v>
      </c>
      <c r="ES6" s="139">
        <v>1423.2897417407366</v>
      </c>
      <c r="ET6" t="s">
        <v>1272</v>
      </c>
      <c r="EV6">
        <v>1</v>
      </c>
      <c r="EW6">
        <v>2</v>
      </c>
      <c r="EX6">
        <v>3</v>
      </c>
      <c r="FD6" s="1" t="s">
        <v>318</v>
      </c>
      <c r="FE6" t="s">
        <v>1272</v>
      </c>
      <c r="FG6" s="139">
        <v>2</v>
      </c>
      <c r="FH6" s="205">
        <v>0.66666666666666663</v>
      </c>
      <c r="FI6" s="139">
        <v>192.34311376639218</v>
      </c>
      <c r="FJ6" s="139"/>
      <c r="FK6" s="139">
        <v>0</v>
      </c>
      <c r="FL6" s="205">
        <v>0</v>
      </c>
      <c r="FM6" s="139">
        <v>-3746.9076909668038</v>
      </c>
      <c r="FN6" t="s">
        <v>1273</v>
      </c>
      <c r="FP6">
        <v>1</v>
      </c>
      <c r="FQ6">
        <v>2</v>
      </c>
      <c r="FR6">
        <v>3</v>
      </c>
      <c r="FX6" s="1" t="s">
        <v>318</v>
      </c>
      <c r="FY6" t="s">
        <v>1273</v>
      </c>
      <c r="GB6" s="139">
        <v>3</v>
      </c>
      <c r="GC6" s="139"/>
      <c r="GD6" s="205">
        <v>1</v>
      </c>
      <c r="GE6" s="139">
        <v>9815.4375732268873</v>
      </c>
      <c r="GF6" s="139"/>
      <c r="GG6" s="139">
        <v>0</v>
      </c>
      <c r="GH6" s="205">
        <v>0</v>
      </c>
      <c r="GI6" s="139">
        <v>-9815.4375732268873</v>
      </c>
      <c r="GJ6" t="s">
        <v>1273</v>
      </c>
      <c r="GL6" t="s">
        <v>318</v>
      </c>
      <c r="GM6" s="264">
        <v>1</v>
      </c>
      <c r="GN6" s="265">
        <v>0.33333333333333331</v>
      </c>
      <c r="GO6" s="260">
        <v>2</v>
      </c>
      <c r="GP6" s="261">
        <v>0.66666666666666663</v>
      </c>
      <c r="GQ6">
        <v>3</v>
      </c>
      <c r="GV6" s="1" t="s">
        <v>318</v>
      </c>
      <c r="GW6" s="272" t="s">
        <v>1273</v>
      </c>
      <c r="GZ6" s="139">
        <v>2</v>
      </c>
      <c r="HA6" s="139"/>
      <c r="HB6" s="205">
        <v>0.66666666666666663</v>
      </c>
      <c r="HC6" s="139">
        <v>2210.8461094284594</v>
      </c>
      <c r="HD6" s="139"/>
      <c r="HE6" s="139">
        <v>2</v>
      </c>
      <c r="HF6" s="205">
        <v>0.66666666666666663</v>
      </c>
      <c r="HG6" s="139">
        <v>-1102.2675911729884</v>
      </c>
      <c r="HH6" t="s">
        <v>1272</v>
      </c>
      <c r="HJ6" t="s">
        <v>318</v>
      </c>
      <c r="HK6" s="264">
        <v>3</v>
      </c>
      <c r="HL6" s="265">
        <v>1</v>
      </c>
      <c r="HM6" s="260">
        <v>0</v>
      </c>
      <c r="HN6" s="261">
        <v>0</v>
      </c>
      <c r="HO6">
        <v>3</v>
      </c>
      <c r="HT6" s="1" t="s">
        <v>318</v>
      </c>
      <c r="HU6" s="276" t="str">
        <f t="shared" si="28"/>
        <v>normal</v>
      </c>
      <c r="HX6" s="139">
        <f t="shared" si="36"/>
        <v>1</v>
      </c>
      <c r="HY6" s="139"/>
      <c r="HZ6" s="205">
        <f t="shared" si="0"/>
        <v>0.33333333333333331</v>
      </c>
      <c r="IA6" s="139">
        <f t="shared" si="1"/>
        <v>-1228.1130863695885</v>
      </c>
      <c r="IB6" s="139"/>
      <c r="IC6" s="139">
        <f t="shared" si="2"/>
        <v>0</v>
      </c>
      <c r="ID6" s="205">
        <f t="shared" si="3"/>
        <v>0</v>
      </c>
      <c r="IE6" s="139">
        <f t="shared" si="4"/>
        <v>-2898.2390309547277</v>
      </c>
      <c r="IF6" t="str">
        <f t="shared" si="29"/>
        <v>inverted</v>
      </c>
      <c r="II6" s="264">
        <f t="shared" si="30"/>
        <v>0</v>
      </c>
      <c r="IJ6" s="265">
        <f t="shared" si="5"/>
        <v>0</v>
      </c>
      <c r="IK6" s="260">
        <f t="shared" si="6"/>
        <v>3</v>
      </c>
      <c r="IL6" s="261">
        <f t="shared" si="7"/>
        <v>1</v>
      </c>
      <c r="IM6">
        <f t="shared" si="8"/>
        <v>3</v>
      </c>
      <c r="IO6"/>
      <c r="IT6" s="1" t="s">
        <v>318</v>
      </c>
      <c r="IU6" s="276">
        <f t="shared" si="31"/>
        <v>0</v>
      </c>
      <c r="IX6" s="139">
        <f t="shared" si="37"/>
        <v>0</v>
      </c>
      <c r="IY6" s="139"/>
      <c r="IZ6" s="205">
        <f t="shared" si="9"/>
        <v>0</v>
      </c>
      <c r="JA6" s="139">
        <f t="shared" si="10"/>
        <v>0</v>
      </c>
      <c r="JB6" s="139"/>
      <c r="JC6" s="139">
        <f t="shared" si="11"/>
        <v>0</v>
      </c>
      <c r="JD6" s="205">
        <f t="shared" si="12"/>
        <v>0</v>
      </c>
      <c r="JE6" s="139">
        <f t="shared" si="13"/>
        <v>0</v>
      </c>
      <c r="JF6" t="str">
        <f t="shared" si="32"/>
        <v>normal</v>
      </c>
      <c r="JI6" s="264">
        <f t="shared" si="33"/>
        <v>0</v>
      </c>
      <c r="JJ6" s="265" t="e">
        <f t="shared" si="14"/>
        <v>#DIV/0!</v>
      </c>
      <c r="JK6" s="260">
        <f t="shared" si="15"/>
        <v>0</v>
      </c>
      <c r="JL6" s="261" t="e">
        <f t="shared" si="16"/>
        <v>#DIV/0!</v>
      </c>
      <c r="JM6">
        <f t="shared" si="17"/>
        <v>0</v>
      </c>
      <c r="JO6"/>
      <c r="JT6" s="1" t="s">
        <v>318</v>
      </c>
      <c r="JU6" s="276">
        <f t="shared" si="34"/>
        <v>0</v>
      </c>
      <c r="JX6" s="139">
        <f t="shared" si="38"/>
        <v>3</v>
      </c>
      <c r="JY6" s="139"/>
      <c r="JZ6" s="205">
        <f t="shared" si="18"/>
        <v>1</v>
      </c>
      <c r="KA6" s="139">
        <f t="shared" si="19"/>
        <v>0</v>
      </c>
      <c r="KB6" s="139"/>
      <c r="KC6" s="139">
        <f t="shared" si="20"/>
        <v>3</v>
      </c>
      <c r="KD6" s="205">
        <f t="shared" si="21"/>
        <v>1</v>
      </c>
      <c r="KE6" s="139">
        <f t="shared" si="22"/>
        <v>0</v>
      </c>
      <c r="KF6" t="str">
        <f t="shared" si="39"/>
        <v>normal</v>
      </c>
      <c r="KI6" s="264">
        <f t="shared" si="35"/>
        <v>0</v>
      </c>
      <c r="KJ6" s="265" t="e">
        <f t="shared" si="23"/>
        <v>#DIV/0!</v>
      </c>
      <c r="KK6" s="260">
        <f t="shared" si="24"/>
        <v>0</v>
      </c>
      <c r="KL6" s="261" t="e">
        <f t="shared" si="25"/>
        <v>#DIV/0!</v>
      </c>
      <c r="KM6">
        <f t="shared" si="26"/>
        <v>0</v>
      </c>
      <c r="KO6"/>
    </row>
    <row r="7" spans="1:304" outlineLevel="1" x14ac:dyDescent="0.25">
      <c r="A7" s="1" t="s">
        <v>352</v>
      </c>
      <c r="C7">
        <f t="shared" si="27"/>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1273</v>
      </c>
      <c r="EC7">
        <v>5</v>
      </c>
      <c r="ED7">
        <v>0</v>
      </c>
      <c r="EE7">
        <v>5</v>
      </c>
      <c r="EJ7" s="1" t="s">
        <v>352</v>
      </c>
      <c r="EK7" t="s">
        <v>1273</v>
      </c>
      <c r="EM7" s="139">
        <v>3</v>
      </c>
      <c r="EN7" s="205">
        <v>0.6</v>
      </c>
      <c r="EO7" s="139">
        <v>639.65626336125024</v>
      </c>
      <c r="EP7" s="139"/>
      <c r="EQ7" s="139">
        <v>3</v>
      </c>
      <c r="ER7" s="205">
        <v>0.6</v>
      </c>
      <c r="ES7" s="139">
        <v>-636.67265974035672</v>
      </c>
      <c r="ET7" t="s">
        <v>1272</v>
      </c>
      <c r="EV7">
        <v>2</v>
      </c>
      <c r="EW7">
        <v>3</v>
      </c>
      <c r="EX7">
        <v>5</v>
      </c>
      <c r="FD7" s="1" t="s">
        <v>352</v>
      </c>
      <c r="FE7" t="s">
        <v>1272</v>
      </c>
      <c r="FG7" s="139">
        <v>1</v>
      </c>
      <c r="FH7" s="205">
        <v>0.2</v>
      </c>
      <c r="FI7" s="139">
        <v>-1531.0426126975842</v>
      </c>
      <c r="FJ7" s="139"/>
      <c r="FK7" s="139">
        <v>3</v>
      </c>
      <c r="FL7" s="205">
        <v>0.6</v>
      </c>
      <c r="FM7" s="139">
        <v>1963.9977098464815</v>
      </c>
      <c r="FN7" t="s">
        <v>1272</v>
      </c>
      <c r="FP7">
        <v>2</v>
      </c>
      <c r="FQ7">
        <v>3</v>
      </c>
      <c r="FR7">
        <v>5</v>
      </c>
      <c r="FX7" s="1" t="s">
        <v>352</v>
      </c>
      <c r="FY7" t="s">
        <v>1272</v>
      </c>
      <c r="GB7" s="139">
        <v>3</v>
      </c>
      <c r="GC7" s="139"/>
      <c r="GD7" s="205">
        <v>0.6</v>
      </c>
      <c r="GE7" s="139">
        <v>-1583.7059019420642</v>
      </c>
      <c r="GF7" s="139"/>
      <c r="GG7" s="139">
        <v>2</v>
      </c>
      <c r="GH7" s="205">
        <v>0.4</v>
      </c>
      <c r="GI7" s="139">
        <v>-722.350457769066</v>
      </c>
      <c r="GJ7" t="s">
        <v>1273</v>
      </c>
      <c r="GL7" t="s">
        <v>352</v>
      </c>
      <c r="GM7" s="264">
        <v>4</v>
      </c>
      <c r="GN7" s="265">
        <v>0.8</v>
      </c>
      <c r="GO7" s="260">
        <v>1</v>
      </c>
      <c r="GP7" s="261">
        <v>0.2</v>
      </c>
      <c r="GQ7">
        <v>5</v>
      </c>
      <c r="GV7" s="1" t="s">
        <v>352</v>
      </c>
      <c r="GW7" s="272" t="s">
        <v>1273</v>
      </c>
      <c r="GZ7" s="139">
        <v>3</v>
      </c>
      <c r="HA7" s="139"/>
      <c r="HB7" s="205">
        <v>0.6</v>
      </c>
      <c r="HC7" s="139">
        <v>2605.1966962220245</v>
      </c>
      <c r="HD7" s="139"/>
      <c r="HE7" s="139">
        <v>3</v>
      </c>
      <c r="HF7" s="205">
        <v>0.6</v>
      </c>
      <c r="HG7" s="139">
        <v>2655.6274496472975</v>
      </c>
      <c r="HH7" t="s">
        <v>1272</v>
      </c>
      <c r="HJ7" t="s">
        <v>352</v>
      </c>
      <c r="HK7" s="264">
        <v>1</v>
      </c>
      <c r="HL7" s="265">
        <v>0.2</v>
      </c>
      <c r="HM7" s="260">
        <v>4</v>
      </c>
      <c r="HN7" s="261">
        <v>0.8</v>
      </c>
      <c r="HO7">
        <v>5</v>
      </c>
      <c r="HT7" s="1" t="s">
        <v>352</v>
      </c>
      <c r="HU7" s="276" t="str">
        <f t="shared" si="28"/>
        <v>normal</v>
      </c>
      <c r="HX7" s="139">
        <f t="shared" si="36"/>
        <v>1</v>
      </c>
      <c r="HY7" s="139"/>
      <c r="HZ7" s="205">
        <f t="shared" si="0"/>
        <v>0.2</v>
      </c>
      <c r="IA7" s="139">
        <f t="shared" si="1"/>
        <v>-2977.0614916011305</v>
      </c>
      <c r="IB7" s="139"/>
      <c r="IC7" s="139">
        <f t="shared" si="2"/>
        <v>4</v>
      </c>
      <c r="ID7" s="205">
        <f t="shared" si="3"/>
        <v>0.8</v>
      </c>
      <c r="IE7" s="139">
        <f t="shared" si="4"/>
        <v>3031.5081823897849</v>
      </c>
      <c r="IF7" t="str">
        <f t="shared" si="29"/>
        <v>normal</v>
      </c>
      <c r="II7" s="264">
        <f t="shared" si="30"/>
        <v>4</v>
      </c>
      <c r="IJ7" s="265">
        <f t="shared" si="5"/>
        <v>0.8</v>
      </c>
      <c r="IK7" s="260">
        <f t="shared" si="6"/>
        <v>1</v>
      </c>
      <c r="IL7" s="261">
        <f t="shared" si="7"/>
        <v>0.2</v>
      </c>
      <c r="IM7">
        <f t="shared" si="8"/>
        <v>5</v>
      </c>
      <c r="IO7"/>
      <c r="IT7" s="1" t="s">
        <v>352</v>
      </c>
      <c r="IU7" s="276">
        <f t="shared" si="31"/>
        <v>0</v>
      </c>
      <c r="IX7" s="139">
        <f t="shared" si="37"/>
        <v>0</v>
      </c>
      <c r="IY7" s="139"/>
      <c r="IZ7" s="205">
        <f t="shared" si="9"/>
        <v>0</v>
      </c>
      <c r="JA7" s="139">
        <f t="shared" si="10"/>
        <v>0</v>
      </c>
      <c r="JB7" s="139"/>
      <c r="JC7" s="139">
        <f t="shared" si="11"/>
        <v>0</v>
      </c>
      <c r="JD7" s="205">
        <f t="shared" si="12"/>
        <v>0</v>
      </c>
      <c r="JE7" s="139">
        <f t="shared" si="13"/>
        <v>0</v>
      </c>
      <c r="JF7" t="str">
        <f t="shared" si="32"/>
        <v>normal</v>
      </c>
      <c r="JI7" s="264">
        <f t="shared" si="33"/>
        <v>0</v>
      </c>
      <c r="JJ7" s="265" t="e">
        <f t="shared" si="14"/>
        <v>#DIV/0!</v>
      </c>
      <c r="JK7" s="260">
        <f t="shared" si="15"/>
        <v>0</v>
      </c>
      <c r="JL7" s="261" t="e">
        <f t="shared" si="16"/>
        <v>#DIV/0!</v>
      </c>
      <c r="JM7">
        <f t="shared" si="17"/>
        <v>0</v>
      </c>
      <c r="JO7"/>
      <c r="JT7" s="1" t="s">
        <v>352</v>
      </c>
      <c r="JU7" s="276">
        <f t="shared" si="34"/>
        <v>0</v>
      </c>
      <c r="JX7" s="139">
        <f t="shared" si="38"/>
        <v>5</v>
      </c>
      <c r="JY7" s="139"/>
      <c r="JZ7" s="205">
        <f t="shared" si="18"/>
        <v>1</v>
      </c>
      <c r="KA7" s="139">
        <f t="shared" si="19"/>
        <v>0</v>
      </c>
      <c r="KB7" s="139"/>
      <c r="KC7" s="139">
        <f t="shared" si="20"/>
        <v>5</v>
      </c>
      <c r="KD7" s="205">
        <f t="shared" si="21"/>
        <v>1</v>
      </c>
      <c r="KE7" s="139">
        <f t="shared" si="22"/>
        <v>0</v>
      </c>
      <c r="KF7" t="str">
        <f t="shared" si="39"/>
        <v>normal</v>
      </c>
      <c r="KI7" s="264">
        <f t="shared" si="35"/>
        <v>0</v>
      </c>
      <c r="KJ7" s="265" t="e">
        <f t="shared" si="23"/>
        <v>#DIV/0!</v>
      </c>
      <c r="KK7" s="260">
        <f t="shared" si="24"/>
        <v>0</v>
      </c>
      <c r="KL7" s="261" t="e">
        <f t="shared" si="25"/>
        <v>#DIV/0!</v>
      </c>
      <c r="KM7">
        <f t="shared" si="26"/>
        <v>0</v>
      </c>
      <c r="KO7"/>
    </row>
    <row r="8" spans="1:304" outlineLevel="1" x14ac:dyDescent="0.25">
      <c r="A8" s="1" t="s">
        <v>1223</v>
      </c>
      <c r="C8">
        <f t="shared" si="27"/>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1272</v>
      </c>
      <c r="EC8">
        <v>9</v>
      </c>
      <c r="ED8">
        <v>7</v>
      </c>
      <c r="EE8">
        <v>16</v>
      </c>
      <c r="EJ8" s="1" t="s">
        <v>1223</v>
      </c>
      <c r="EK8" t="s">
        <v>1272</v>
      </c>
      <c r="EM8" s="139">
        <v>8</v>
      </c>
      <c r="EN8" s="205">
        <v>0.5</v>
      </c>
      <c r="EO8" s="139">
        <v>1911.7700768634477</v>
      </c>
      <c r="EP8" s="139"/>
      <c r="EQ8" s="139">
        <v>14</v>
      </c>
      <c r="ER8" s="205">
        <v>0.875</v>
      </c>
      <c r="ES8" s="139">
        <v>8862.1288402820937</v>
      </c>
      <c r="ET8" t="s">
        <v>1272</v>
      </c>
      <c r="EV8">
        <v>16</v>
      </c>
      <c r="EW8">
        <v>0</v>
      </c>
      <c r="EX8">
        <v>16</v>
      </c>
      <c r="FD8" s="1" t="s">
        <v>1223</v>
      </c>
      <c r="FE8" t="s">
        <v>1272</v>
      </c>
      <c r="FG8" s="139">
        <v>9</v>
      </c>
      <c r="FH8" s="205">
        <v>0.5625</v>
      </c>
      <c r="FI8" s="139">
        <v>5229.5166051080651</v>
      </c>
      <c r="FJ8" s="139"/>
      <c r="FK8" s="139">
        <v>11</v>
      </c>
      <c r="FL8" s="205">
        <v>0.6875</v>
      </c>
      <c r="FM8" s="139">
        <v>9595.2089309330495</v>
      </c>
      <c r="FN8" t="s">
        <v>1272</v>
      </c>
      <c r="FP8">
        <v>11</v>
      </c>
      <c r="FQ8">
        <v>5</v>
      </c>
      <c r="FR8">
        <v>16</v>
      </c>
      <c r="FX8" s="1" t="s">
        <v>1223</v>
      </c>
      <c r="FY8" t="s">
        <v>1272</v>
      </c>
      <c r="GB8" s="139">
        <v>11</v>
      </c>
      <c r="GC8" s="139"/>
      <c r="GD8" s="205">
        <v>0.6875</v>
      </c>
      <c r="GE8" s="139">
        <v>4909.6082060001308</v>
      </c>
      <c r="GF8" s="139"/>
      <c r="GG8" s="139">
        <v>8</v>
      </c>
      <c r="GH8" s="205">
        <v>0.5</v>
      </c>
      <c r="GI8" s="139">
        <v>3295.6152281241989</v>
      </c>
      <c r="GJ8" t="s">
        <v>1272</v>
      </c>
      <c r="GL8" t="s">
        <v>1223</v>
      </c>
      <c r="GM8" s="264">
        <v>14</v>
      </c>
      <c r="GN8" s="265">
        <v>0.875</v>
      </c>
      <c r="GO8" s="260">
        <v>2</v>
      </c>
      <c r="GP8" s="261">
        <v>0.125</v>
      </c>
      <c r="GQ8">
        <v>16</v>
      </c>
      <c r="GV8" s="1" t="s">
        <v>1223</v>
      </c>
      <c r="GW8" s="272" t="s">
        <v>1272</v>
      </c>
      <c r="GZ8" s="139">
        <v>10</v>
      </c>
      <c r="HA8" s="139"/>
      <c r="HB8" s="205">
        <v>0.625</v>
      </c>
      <c r="HC8" s="139">
        <v>12306.814941692492</v>
      </c>
      <c r="HD8" s="139"/>
      <c r="HE8" s="139">
        <v>7</v>
      </c>
      <c r="HF8" s="205">
        <v>0.4375</v>
      </c>
      <c r="HG8" s="139">
        <v>-7521.7279161143151</v>
      </c>
      <c r="HH8" t="s">
        <v>1273</v>
      </c>
      <c r="HJ8" t="s">
        <v>1223</v>
      </c>
      <c r="HK8" s="264">
        <v>14</v>
      </c>
      <c r="HL8" s="265">
        <v>0.875</v>
      </c>
      <c r="HM8" s="260">
        <v>2</v>
      </c>
      <c r="HN8" s="261">
        <v>0.125</v>
      </c>
      <c r="HO8">
        <v>16</v>
      </c>
      <c r="HT8" s="1" t="s">
        <v>1223</v>
      </c>
      <c r="HU8" s="276" t="str">
        <f t="shared" si="28"/>
        <v>inverted</v>
      </c>
      <c r="HX8" s="139">
        <f t="shared" si="36"/>
        <v>11</v>
      </c>
      <c r="HY8" s="139"/>
      <c r="HZ8" s="205">
        <f t="shared" si="0"/>
        <v>0.6875</v>
      </c>
      <c r="IA8" s="139">
        <f t="shared" si="1"/>
        <v>7183.8911813753757</v>
      </c>
      <c r="IB8" s="139"/>
      <c r="IC8" s="139">
        <f t="shared" si="2"/>
        <v>9</v>
      </c>
      <c r="ID8" s="205">
        <f t="shared" si="3"/>
        <v>0.5625</v>
      </c>
      <c r="IE8" s="139">
        <f t="shared" si="4"/>
        <v>1936.1349334300944</v>
      </c>
      <c r="IF8" t="str">
        <f t="shared" si="29"/>
        <v>normal</v>
      </c>
      <c r="II8" s="264">
        <f t="shared" si="30"/>
        <v>14</v>
      </c>
      <c r="IJ8" s="265">
        <f t="shared" si="5"/>
        <v>0.875</v>
      </c>
      <c r="IK8" s="260">
        <f t="shared" si="6"/>
        <v>2</v>
      </c>
      <c r="IL8" s="261">
        <f t="shared" si="7"/>
        <v>0.125</v>
      </c>
      <c r="IM8">
        <f t="shared" si="8"/>
        <v>16</v>
      </c>
      <c r="IO8"/>
      <c r="IT8" s="1" t="s">
        <v>1223</v>
      </c>
      <c r="IU8" s="276">
        <f t="shared" si="31"/>
        <v>0</v>
      </c>
      <c r="IX8" s="139">
        <f t="shared" si="37"/>
        <v>0</v>
      </c>
      <c r="IY8" s="139"/>
      <c r="IZ8" s="205">
        <f t="shared" si="9"/>
        <v>0</v>
      </c>
      <c r="JA8" s="139">
        <f t="shared" si="10"/>
        <v>0</v>
      </c>
      <c r="JB8" s="139"/>
      <c r="JC8" s="139">
        <f t="shared" si="11"/>
        <v>0</v>
      </c>
      <c r="JD8" s="205">
        <f t="shared" si="12"/>
        <v>0</v>
      </c>
      <c r="JE8" s="139">
        <f t="shared" si="13"/>
        <v>0</v>
      </c>
      <c r="JF8" t="str">
        <f t="shared" si="32"/>
        <v>normal</v>
      </c>
      <c r="JI8" s="264">
        <f t="shared" si="33"/>
        <v>0</v>
      </c>
      <c r="JJ8" s="265" t="e">
        <f t="shared" si="14"/>
        <v>#DIV/0!</v>
      </c>
      <c r="JK8" s="260">
        <f t="shared" si="15"/>
        <v>0</v>
      </c>
      <c r="JL8" s="261" t="e">
        <f t="shared" si="16"/>
        <v>#DIV/0!</v>
      </c>
      <c r="JM8">
        <f t="shared" si="17"/>
        <v>0</v>
      </c>
      <c r="JO8"/>
      <c r="JT8" s="1" t="s">
        <v>1223</v>
      </c>
      <c r="JU8" s="276">
        <f t="shared" si="34"/>
        <v>0</v>
      </c>
      <c r="JX8" s="139">
        <f t="shared" si="38"/>
        <v>16</v>
      </c>
      <c r="JY8" s="139"/>
      <c r="JZ8" s="205">
        <f t="shared" si="18"/>
        <v>1</v>
      </c>
      <c r="KA8" s="139">
        <f t="shared" si="19"/>
        <v>0</v>
      </c>
      <c r="KB8" s="139"/>
      <c r="KC8" s="139">
        <f t="shared" si="20"/>
        <v>16</v>
      </c>
      <c r="KD8" s="205">
        <f t="shared" si="21"/>
        <v>1</v>
      </c>
      <c r="KE8" s="139">
        <f t="shared" si="22"/>
        <v>0</v>
      </c>
      <c r="KF8" t="str">
        <f t="shared" si="39"/>
        <v>normal</v>
      </c>
      <c r="KI8" s="264">
        <f t="shared" si="35"/>
        <v>0</v>
      </c>
      <c r="KJ8" s="265" t="e">
        <f t="shared" si="23"/>
        <v>#DIV/0!</v>
      </c>
      <c r="KK8" s="260">
        <f t="shared" si="24"/>
        <v>0</v>
      </c>
      <c r="KL8" s="261" t="e">
        <f t="shared" si="25"/>
        <v>#DIV/0!</v>
      </c>
      <c r="KM8">
        <f t="shared" si="26"/>
        <v>0</v>
      </c>
      <c r="KO8"/>
    </row>
    <row r="9" spans="1:304" outlineLevel="1" x14ac:dyDescent="0.25">
      <c r="A9" s="18" t="s">
        <v>309</v>
      </c>
      <c r="C9" s="209">
        <f t="shared" si="27"/>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1272</v>
      </c>
      <c r="EB9" s="209"/>
      <c r="EC9" s="209">
        <v>6</v>
      </c>
      <c r="ED9" s="209">
        <v>2</v>
      </c>
      <c r="EE9" s="209">
        <v>8</v>
      </c>
      <c r="EJ9" s="18" t="s">
        <v>309</v>
      </c>
      <c r="EK9" s="209" t="s">
        <v>1272</v>
      </c>
      <c r="EL9" s="209"/>
      <c r="EM9" s="211">
        <v>6</v>
      </c>
      <c r="EN9" s="212">
        <v>0.75</v>
      </c>
      <c r="EO9" s="211">
        <v>3506.7802259873333</v>
      </c>
      <c r="EP9" s="211"/>
      <c r="EQ9" s="211">
        <v>6</v>
      </c>
      <c r="ER9" s="212">
        <v>0.75</v>
      </c>
      <c r="ES9" s="211">
        <v>3254.7377346972353</v>
      </c>
      <c r="ET9" t="s">
        <v>1272</v>
      </c>
      <c r="EV9" s="209">
        <v>5</v>
      </c>
      <c r="EW9" s="209">
        <v>3</v>
      </c>
      <c r="EX9" s="209">
        <v>8</v>
      </c>
      <c r="FD9" s="18" t="s">
        <v>309</v>
      </c>
      <c r="FE9" s="209" t="s">
        <v>1272</v>
      </c>
      <c r="FF9" s="209"/>
      <c r="FG9" s="211">
        <v>6</v>
      </c>
      <c r="FH9" s="212">
        <v>0.75</v>
      </c>
      <c r="FI9" s="211">
        <v>-61.18698790034685</v>
      </c>
      <c r="FJ9" s="211"/>
      <c r="FK9" s="211">
        <v>6</v>
      </c>
      <c r="FL9" s="212">
        <v>0.75</v>
      </c>
      <c r="FM9" s="211">
        <v>5631.4360782290751</v>
      </c>
      <c r="FN9" t="s">
        <v>1272</v>
      </c>
      <c r="FP9" s="209">
        <v>5</v>
      </c>
      <c r="FQ9" s="209">
        <v>3</v>
      </c>
      <c r="FR9" s="209">
        <v>8</v>
      </c>
      <c r="FX9" s="18" t="s">
        <v>309</v>
      </c>
      <c r="FY9" s="209" t="s">
        <v>1272</v>
      </c>
      <c r="FZ9" s="209"/>
      <c r="GA9" s="209"/>
      <c r="GB9" s="211">
        <v>4</v>
      </c>
      <c r="GC9" s="211"/>
      <c r="GD9" s="212">
        <v>0.5</v>
      </c>
      <c r="GE9" s="211">
        <v>343.48162810580766</v>
      </c>
      <c r="GF9" s="211"/>
      <c r="GG9" s="211">
        <v>3</v>
      </c>
      <c r="GH9" s="212">
        <v>0.375</v>
      </c>
      <c r="GI9" s="211">
        <v>-982.2663863009966</v>
      </c>
      <c r="GJ9" t="s">
        <v>1273</v>
      </c>
      <c r="GL9" t="s">
        <v>309</v>
      </c>
      <c r="GM9" s="266">
        <v>3</v>
      </c>
      <c r="GN9" s="265">
        <v>0.375</v>
      </c>
      <c r="GO9" s="262">
        <v>5</v>
      </c>
      <c r="GP9" s="261">
        <v>0.625</v>
      </c>
      <c r="GQ9" s="209">
        <v>8</v>
      </c>
      <c r="GV9" s="18" t="s">
        <v>309</v>
      </c>
      <c r="GW9" s="272" t="s">
        <v>1273</v>
      </c>
      <c r="GX9" s="209"/>
      <c r="GY9" s="209"/>
      <c r="GZ9" s="211">
        <v>4</v>
      </c>
      <c r="HA9" s="211"/>
      <c r="HB9" s="212">
        <v>0.5</v>
      </c>
      <c r="HC9" s="211">
        <v>-680.53760162444144</v>
      </c>
      <c r="HD9" s="211"/>
      <c r="HE9" s="211">
        <v>5</v>
      </c>
      <c r="HF9" s="212">
        <v>0.625</v>
      </c>
      <c r="HG9" s="211">
        <v>5137.3524288773415</v>
      </c>
      <c r="HH9" t="s">
        <v>1272</v>
      </c>
      <c r="HJ9" t="s">
        <v>309</v>
      </c>
      <c r="HK9" s="266">
        <v>0</v>
      </c>
      <c r="HL9" s="265">
        <v>0</v>
      </c>
      <c r="HM9" s="262">
        <v>8</v>
      </c>
      <c r="HN9" s="261">
        <v>1</v>
      </c>
      <c r="HO9" s="209">
        <v>8</v>
      </c>
      <c r="HT9" s="18" t="s">
        <v>309</v>
      </c>
      <c r="HU9" s="276" t="str">
        <f>HH9</f>
        <v>normal</v>
      </c>
      <c r="HV9" s="209"/>
      <c r="HW9" s="209"/>
      <c r="HX9" s="211">
        <f t="shared" si="36"/>
        <v>3</v>
      </c>
      <c r="HY9" s="211"/>
      <c r="HZ9" s="212">
        <f t="shared" si="0"/>
        <v>0.375</v>
      </c>
      <c r="IA9" s="211">
        <f t="shared" si="1"/>
        <v>-1159.035098217397</v>
      </c>
      <c r="IB9" s="211"/>
      <c r="IC9" s="211">
        <f t="shared" si="2"/>
        <v>6</v>
      </c>
      <c r="ID9" s="212">
        <f t="shared" si="3"/>
        <v>0.75</v>
      </c>
      <c r="IE9" s="211">
        <f t="shared" si="4"/>
        <v>4112.6169725734835</v>
      </c>
      <c r="IF9" t="str">
        <f t="shared" si="29"/>
        <v>normal</v>
      </c>
      <c r="II9" s="266">
        <f t="shared" si="30"/>
        <v>5</v>
      </c>
      <c r="IJ9" s="265">
        <f t="shared" si="5"/>
        <v>0.625</v>
      </c>
      <c r="IK9" s="262">
        <f t="shared" si="6"/>
        <v>3</v>
      </c>
      <c r="IL9" s="261">
        <f t="shared" si="7"/>
        <v>0.375</v>
      </c>
      <c r="IM9" s="209">
        <f t="shared" si="8"/>
        <v>8</v>
      </c>
      <c r="IO9" s="128"/>
      <c r="IT9" s="18" t="s">
        <v>309</v>
      </c>
      <c r="IU9" s="276">
        <f>IH9</f>
        <v>0</v>
      </c>
      <c r="IV9" s="209"/>
      <c r="IW9" s="209"/>
      <c r="IX9" s="211">
        <f t="shared" si="37"/>
        <v>0</v>
      </c>
      <c r="IY9" s="211"/>
      <c r="IZ9" s="212">
        <f t="shared" si="9"/>
        <v>0</v>
      </c>
      <c r="JA9" s="211">
        <f t="shared" si="10"/>
        <v>0</v>
      </c>
      <c r="JB9" s="211"/>
      <c r="JC9" s="211">
        <f t="shared" si="11"/>
        <v>0</v>
      </c>
      <c r="JD9" s="212">
        <f t="shared" si="12"/>
        <v>0</v>
      </c>
      <c r="JE9" s="211">
        <f t="shared" si="13"/>
        <v>0</v>
      </c>
      <c r="JF9" t="str">
        <f t="shared" si="32"/>
        <v>normal</v>
      </c>
      <c r="JI9" s="266">
        <f t="shared" si="33"/>
        <v>0</v>
      </c>
      <c r="JJ9" s="265" t="e">
        <f t="shared" si="14"/>
        <v>#DIV/0!</v>
      </c>
      <c r="JK9" s="262">
        <f t="shared" si="15"/>
        <v>0</v>
      </c>
      <c r="JL9" s="261" t="e">
        <f t="shared" si="16"/>
        <v>#DIV/0!</v>
      </c>
      <c r="JM9" s="209">
        <f t="shared" si="17"/>
        <v>0</v>
      </c>
      <c r="JO9" s="128"/>
      <c r="JT9" s="18" t="s">
        <v>309</v>
      </c>
      <c r="JU9" s="276">
        <f>JH9</f>
        <v>0</v>
      </c>
      <c r="JV9" s="209"/>
      <c r="JW9" s="209"/>
      <c r="JX9" s="211">
        <f t="shared" si="38"/>
        <v>8</v>
      </c>
      <c r="JY9" s="211"/>
      <c r="JZ9" s="212">
        <f t="shared" si="18"/>
        <v>1</v>
      </c>
      <c r="KA9" s="211">
        <f t="shared" si="19"/>
        <v>0</v>
      </c>
      <c r="KB9" s="211"/>
      <c r="KC9" s="211">
        <f t="shared" si="20"/>
        <v>8</v>
      </c>
      <c r="KD9" s="212">
        <f t="shared" si="21"/>
        <v>1</v>
      </c>
      <c r="KE9" s="211">
        <f t="shared" si="22"/>
        <v>0</v>
      </c>
      <c r="KF9" t="str">
        <f t="shared" si="39"/>
        <v>normal</v>
      </c>
      <c r="KI9" s="266">
        <f t="shared" si="35"/>
        <v>0</v>
      </c>
      <c r="KJ9" s="265" t="e">
        <f t="shared" si="23"/>
        <v>#DIV/0!</v>
      </c>
      <c r="KK9" s="262">
        <f t="shared" si="24"/>
        <v>0</v>
      </c>
      <c r="KL9" s="261" t="e">
        <f t="shared" si="25"/>
        <v>#DIV/0!</v>
      </c>
      <c r="KM9" s="209">
        <f t="shared" si="26"/>
        <v>0</v>
      </c>
      <c r="KO9" s="128"/>
    </row>
    <row r="10" spans="1:304"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f>SUM(HX2:HX9)</f>
        <v>37</v>
      </c>
      <c r="HY10" s="173"/>
      <c r="HZ10" s="205">
        <f t="shared" si="0"/>
        <v>0.46835443037974683</v>
      </c>
      <c r="IA10" s="173">
        <f>SUM(IA2:IA9)</f>
        <v>-5720.7064093081162</v>
      </c>
      <c r="IB10" s="173"/>
      <c r="IC10" s="173">
        <f>SUM(IC2:IC9)</f>
        <v>43</v>
      </c>
      <c r="ID10" s="205">
        <f t="shared" si="3"/>
        <v>0.54430379746835444</v>
      </c>
      <c r="IE10" s="173">
        <f>SUM(IE2:IE9)</f>
        <v>12714.30254350802</v>
      </c>
      <c r="II10" s="7">
        <f>SUM(II2:II9)</f>
        <v>46</v>
      </c>
      <c r="IK10" s="7">
        <f>SUM(IK2:IK9)</f>
        <v>33</v>
      </c>
      <c r="IM10">
        <f t="shared" si="8"/>
        <v>79</v>
      </c>
      <c r="IO10"/>
      <c r="IT10" t="s">
        <v>1245</v>
      </c>
      <c r="IX10" s="173">
        <f>SUM(IX2:IX9)</f>
        <v>0</v>
      </c>
      <c r="IY10" s="173"/>
      <c r="IZ10" s="205">
        <f t="shared" si="9"/>
        <v>0</v>
      </c>
      <c r="JA10" s="173">
        <f>SUM(JA2:JA9)</f>
        <v>0</v>
      </c>
      <c r="JB10" s="173"/>
      <c r="JC10" s="173">
        <f>SUM(JC2:JC9)</f>
        <v>0</v>
      </c>
      <c r="JD10" s="205">
        <f t="shared" si="12"/>
        <v>0</v>
      </c>
      <c r="JE10" s="173">
        <f>SUM(JE2:JE9)</f>
        <v>0</v>
      </c>
      <c r="JI10" s="7">
        <f>SUM(JI2:JI9)</f>
        <v>0</v>
      </c>
      <c r="JK10" s="7">
        <f>SUM(JK2:JK9)</f>
        <v>0</v>
      </c>
      <c r="JM10">
        <f t="shared" si="17"/>
        <v>0</v>
      </c>
      <c r="JO10"/>
      <c r="JT10" t="s">
        <v>1245</v>
      </c>
      <c r="JX10" s="173">
        <f>SUM(JX2:JX9)</f>
        <v>79</v>
      </c>
      <c r="JY10" s="173"/>
      <c r="JZ10" s="205">
        <f t="shared" si="18"/>
        <v>1</v>
      </c>
      <c r="KA10" s="173">
        <f>SUM(KA2:KA9)</f>
        <v>0</v>
      </c>
      <c r="KB10" s="173"/>
      <c r="KC10" s="173">
        <f>SUM(KC2:KC9)</f>
        <v>79</v>
      </c>
      <c r="KD10" s="205">
        <f t="shared" si="21"/>
        <v>1</v>
      </c>
      <c r="KE10" s="173">
        <f>SUM(KE2:KE9)</f>
        <v>0</v>
      </c>
      <c r="KI10" s="7">
        <f>SUM(KI2:KI9)</f>
        <v>0</v>
      </c>
      <c r="KK10" s="7">
        <f>SUM(KK2:KK9)</f>
        <v>0</v>
      </c>
      <c r="KM10">
        <f t="shared" si="26"/>
        <v>0</v>
      </c>
      <c r="KO10"/>
    </row>
    <row r="11" spans="1:304" outlineLevel="1" x14ac:dyDescent="0.25"/>
    <row r="12" spans="1:304"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1251</v>
      </c>
      <c r="FB12" s="198" t="s">
        <v>1250</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1251</v>
      </c>
      <c r="FV12" s="198" t="s">
        <v>1250</v>
      </c>
      <c r="FX12" t="s">
        <v>1155</v>
      </c>
      <c r="FY12" s="96">
        <v>20160610</v>
      </c>
      <c r="FZ12" s="1" t="s">
        <v>1247</v>
      </c>
      <c r="GA12" s="1" t="s">
        <v>1266</v>
      </c>
      <c r="GB12" t="s">
        <v>1246</v>
      </c>
      <c r="GC12" t="s">
        <v>1267</v>
      </c>
      <c r="GD12" t="s">
        <v>1149</v>
      </c>
      <c r="GE12" t="s">
        <v>1206</v>
      </c>
      <c r="GF12" t="s">
        <v>1247</v>
      </c>
      <c r="GG12" t="s">
        <v>1246</v>
      </c>
      <c r="GH12" t="s">
        <v>1267</v>
      </c>
      <c r="GI12" t="s">
        <v>1147</v>
      </c>
      <c r="GJ12" t="s">
        <v>431</v>
      </c>
      <c r="GK12" t="s">
        <v>1</v>
      </c>
      <c r="GL12" t="s">
        <v>34</v>
      </c>
      <c r="GM12" t="s">
        <v>785</v>
      </c>
      <c r="GN12" t="s">
        <v>1204</v>
      </c>
      <c r="GO12" t="s">
        <v>1205</v>
      </c>
      <c r="GP12" t="s">
        <v>987</v>
      </c>
      <c r="GQ12" s="198" t="s">
        <v>1193</v>
      </c>
      <c r="GR12" s="198" t="s">
        <v>1251</v>
      </c>
      <c r="GS12" s="198" t="s">
        <v>1250</v>
      </c>
      <c r="GT12" s="198" t="s">
        <v>1268</v>
      </c>
      <c r="GV12" t="s">
        <v>1155</v>
      </c>
      <c r="GW12" s="96">
        <v>20160613</v>
      </c>
      <c r="GX12" s="1" t="s">
        <v>1247</v>
      </c>
      <c r="GY12" s="273" t="s">
        <v>1266</v>
      </c>
      <c r="GZ12" s="272" t="s">
        <v>1246</v>
      </c>
      <c r="HA12" s="273" t="s">
        <v>1267</v>
      </c>
      <c r="HB12" t="s">
        <v>1149</v>
      </c>
      <c r="HC12" t="s">
        <v>1206</v>
      </c>
      <c r="HD12" t="s">
        <v>1247</v>
      </c>
      <c r="HE12" t="s">
        <v>1246</v>
      </c>
      <c r="HF12" t="s">
        <v>1267</v>
      </c>
      <c r="HG12" t="s">
        <v>1147</v>
      </c>
      <c r="HH12" t="s">
        <v>1278</v>
      </c>
      <c r="HI12" t="s">
        <v>1</v>
      </c>
      <c r="HJ12" t="s">
        <v>34</v>
      </c>
      <c r="HK12" t="s">
        <v>785</v>
      </c>
      <c r="HL12" t="s">
        <v>1286</v>
      </c>
      <c r="HM12" t="s">
        <v>1205</v>
      </c>
      <c r="HN12" t="s">
        <v>987</v>
      </c>
      <c r="HO12" s="198" t="s">
        <v>1193</v>
      </c>
      <c r="HP12" s="198" t="s">
        <v>1251</v>
      </c>
      <c r="HQ12" s="198" t="s">
        <v>1250</v>
      </c>
      <c r="HR12" s="198" t="s">
        <v>1268</v>
      </c>
      <c r="HT12" t="s">
        <v>1155</v>
      </c>
      <c r="HU12" s="96">
        <v>20160614</v>
      </c>
      <c r="HV12" s="280" t="s">
        <v>1247</v>
      </c>
      <c r="HW12" s="274" t="s">
        <v>1266</v>
      </c>
      <c r="HX12" s="276" t="s">
        <v>1246</v>
      </c>
      <c r="HY12" s="274" t="s">
        <v>1267</v>
      </c>
      <c r="HZ12" t="s">
        <v>1149</v>
      </c>
      <c r="IA12" t="s">
        <v>1206</v>
      </c>
      <c r="IB12" s="280" t="s">
        <v>1247</v>
      </c>
      <c r="IC12" s="276" t="s">
        <v>1246</v>
      </c>
      <c r="ID12" s="274" t="s">
        <v>1267</v>
      </c>
      <c r="IE12" t="s">
        <v>1147</v>
      </c>
      <c r="IF12" t="s">
        <v>1278</v>
      </c>
      <c r="IG12" t="s">
        <v>1</v>
      </c>
      <c r="IH12" t="s">
        <v>34</v>
      </c>
      <c r="II12" t="s">
        <v>785</v>
      </c>
      <c r="IJ12" s="113" t="s">
        <v>1288</v>
      </c>
      <c r="IK12" s="221" t="s">
        <v>1205</v>
      </c>
      <c r="IL12" t="s">
        <v>1289</v>
      </c>
      <c r="IM12" s="113" t="s">
        <v>1290</v>
      </c>
      <c r="IN12" s="198" t="s">
        <v>1291</v>
      </c>
      <c r="IO12" s="198" t="s">
        <v>1292</v>
      </c>
      <c r="IP12" s="278" t="s">
        <v>1251</v>
      </c>
      <c r="IQ12" s="277" t="s">
        <v>1250</v>
      </c>
      <c r="IR12" s="275" t="s">
        <v>1268</v>
      </c>
      <c r="IT12" t="s">
        <v>1155</v>
      </c>
      <c r="IU12" s="96">
        <v>20160615</v>
      </c>
      <c r="IV12" s="280" t="s">
        <v>1247</v>
      </c>
      <c r="IW12" s="274" t="s">
        <v>1266</v>
      </c>
      <c r="IX12" s="276" t="s">
        <v>1246</v>
      </c>
      <c r="IY12" s="274" t="s">
        <v>1267</v>
      </c>
      <c r="IZ12" t="s">
        <v>1149</v>
      </c>
      <c r="JA12" t="s">
        <v>1206</v>
      </c>
      <c r="JB12" s="280" t="s">
        <v>1247</v>
      </c>
      <c r="JC12" s="276" t="s">
        <v>1246</v>
      </c>
      <c r="JD12" s="274" t="s">
        <v>1267</v>
      </c>
      <c r="JE12" t="s">
        <v>1147</v>
      </c>
      <c r="JF12" t="s">
        <v>1278</v>
      </c>
      <c r="JG12" t="s">
        <v>1</v>
      </c>
      <c r="JH12" t="s">
        <v>34</v>
      </c>
      <c r="JI12" t="s">
        <v>785</v>
      </c>
      <c r="JJ12" s="113" t="s">
        <v>1288</v>
      </c>
      <c r="JK12" s="282" t="s">
        <v>1205</v>
      </c>
      <c r="JL12" t="s">
        <v>1289</v>
      </c>
      <c r="JM12" s="113" t="s">
        <v>1290</v>
      </c>
      <c r="JN12" s="198" t="s">
        <v>1291</v>
      </c>
      <c r="JO12" s="113" t="s">
        <v>1292</v>
      </c>
      <c r="JP12" s="278" t="s">
        <v>1251</v>
      </c>
      <c r="JQ12" s="277" t="s">
        <v>1250</v>
      </c>
      <c r="JR12" s="275" t="s">
        <v>1268</v>
      </c>
      <c r="JT12" t="s">
        <v>1155</v>
      </c>
      <c r="JU12" s="96">
        <v>20160616</v>
      </c>
      <c r="JV12" s="280" t="s">
        <v>1247</v>
      </c>
      <c r="JW12" s="274" t="s">
        <v>1266</v>
      </c>
      <c r="JX12" s="276" t="s">
        <v>1246</v>
      </c>
      <c r="JY12" s="274" t="s">
        <v>1267</v>
      </c>
      <c r="JZ12" t="s">
        <v>1149</v>
      </c>
      <c r="KA12" t="s">
        <v>1206</v>
      </c>
      <c r="KB12" s="280" t="s">
        <v>1247</v>
      </c>
      <c r="KC12" s="276" t="s">
        <v>1246</v>
      </c>
      <c r="KD12" s="274" t="s">
        <v>1267</v>
      </c>
      <c r="KE12" t="s">
        <v>1147</v>
      </c>
      <c r="KF12" t="s">
        <v>1278</v>
      </c>
      <c r="KG12" t="s">
        <v>1</v>
      </c>
      <c r="KH12" t="s">
        <v>34</v>
      </c>
      <c r="KI12" t="s">
        <v>785</v>
      </c>
      <c r="KJ12" s="113" t="s">
        <v>1288</v>
      </c>
      <c r="KK12" s="282" t="s">
        <v>1205</v>
      </c>
      <c r="KL12" t="s">
        <v>1289</v>
      </c>
      <c r="KM12" s="113" t="s">
        <v>1290</v>
      </c>
      <c r="KN12" s="198" t="s">
        <v>1291</v>
      </c>
      <c r="KO12" s="113" t="s">
        <v>1292</v>
      </c>
      <c r="KP12" s="278" t="s">
        <v>1251</v>
      </c>
      <c r="KQ12" s="277" t="s">
        <v>1250</v>
      </c>
      <c r="KR12" s="275" t="s">
        <v>1268</v>
      </c>
    </row>
    <row r="13" spans="1:304" ht="15.75" thickBot="1" x14ac:dyDescent="0.3">
      <c r="A13" s="4"/>
      <c r="B13" s="168"/>
      <c r="C13" s="168"/>
      <c r="X13">
        <v>0.25</v>
      </c>
      <c r="AH13" s="96">
        <v>0.25</v>
      </c>
      <c r="AS13" s="96">
        <v>0.25</v>
      </c>
      <c r="BD13" s="96">
        <v>0.25</v>
      </c>
      <c r="BH13" s="141">
        <v>42522</v>
      </c>
      <c r="BI13" t="s">
        <v>1154</v>
      </c>
      <c r="BJ13" s="175">
        <f>SUM(BJ14:BJ92)/79</f>
        <v>0.46835443037974683</v>
      </c>
      <c r="BP13" s="1"/>
      <c r="BQ13" s="173">
        <f>SUM(BQ14:BQ92)</f>
        <v>23766374.41619714</v>
      </c>
      <c r="BR13" s="173">
        <f>SUM(BR14:BR92)</f>
        <v>14812.016296612474</v>
      </c>
      <c r="BU13" s="197">
        <f>COUNTIF(BU14:BU92,1)/79</f>
        <v>0.569620253164557</v>
      </c>
      <c r="BV13" s="197">
        <f t="shared" ref="BV13" si="40">COUNTIF(BV14:BV92,1)/79</f>
        <v>0.50632911392405067</v>
      </c>
      <c r="BW13" s="197">
        <f t="shared" ref="BW13" si="41">COUNTIF(BW14:BW92,1)/79</f>
        <v>0.68354430379746833</v>
      </c>
      <c r="BX13" s="194">
        <f>SUM(BX14:BX92)/79</f>
        <v>0.53164556962025311</v>
      </c>
      <c r="BY13" s="194">
        <f>SUM(BY14:BY92)/79</f>
        <v>0.74683544303797467</v>
      </c>
      <c r="CE13" s="1"/>
      <c r="CF13" s="1"/>
      <c r="CG13" s="193">
        <f>SUM(CG14:CG92)</f>
        <v>23766374.41619714</v>
      </c>
      <c r="CH13" s="193">
        <f>SUM(CH14:CH92)</f>
        <v>18856.492203538481</v>
      </c>
      <c r="CI13" s="193">
        <f>SUM(CI14:CI92)</f>
        <v>82565.882969687562</v>
      </c>
      <c r="CK13" s="197">
        <f>COUNTIF(CK14:CK92,1)/79</f>
        <v>0.569620253164557</v>
      </c>
      <c r="CL13" s="197">
        <f>COUNTIF(CL14:CL92,1)/79</f>
        <v>0.59493670886075944</v>
      </c>
      <c r="CM13" s="197">
        <f t="shared" ref="CM13:CN13" si="42">COUNTIF(CM14:CM92,1)/79</f>
        <v>0.50632911392405067</v>
      </c>
      <c r="CN13" s="197">
        <f t="shared" si="42"/>
        <v>0.74683544303797467</v>
      </c>
      <c r="CO13" s="194">
        <f>SUM(CO14:CO92)/79</f>
        <v>0.569620253164557</v>
      </c>
      <c r="CP13" s="194">
        <f>SUM(CP14:CP92)/79</f>
        <v>0.35443037974683544</v>
      </c>
      <c r="CV13" s="196">
        <v>0.25</v>
      </c>
      <c r="CW13" s="1"/>
      <c r="CX13" s="193">
        <f>SUM(CX14:CX92)</f>
        <v>23766374.41619714</v>
      </c>
      <c r="CY13" s="199">
        <f>SUM(CY14:CY92)</f>
        <v>28937.48262329333</v>
      </c>
      <c r="CZ13" s="199">
        <f>SUM(CZ14:CZ92)</f>
        <v>-15878.336163652468</v>
      </c>
      <c r="DB13" s="197">
        <f>COUNTIF(DB14:DB92,1)/79</f>
        <v>0.59493670886075944</v>
      </c>
      <c r="DC13" s="197">
        <f>COUNTIF(DC14:DC92,1)/79</f>
        <v>0.59493670886075944</v>
      </c>
      <c r="DD13" s="197">
        <f t="shared" ref="DD13:DE13" si="43">COUNTIF(DD14:DD92,1)/79</f>
        <v>0.53164556962025311</v>
      </c>
      <c r="DE13" s="197">
        <f t="shared" si="43"/>
        <v>0.74683544303797467</v>
      </c>
      <c r="DF13" s="194">
        <f>SUM(DF14:DF92)/79</f>
        <v>0.54430379746835444</v>
      </c>
      <c r="DG13" s="194">
        <f>SUM(DG14:DG92)/79</f>
        <v>0.53164556962025311</v>
      </c>
      <c r="DM13" s="196">
        <v>0.25</v>
      </c>
      <c r="DN13" s="1"/>
      <c r="DO13" s="193">
        <f>SUM(DO14:DO92)</f>
        <v>23841584.41619714</v>
      </c>
      <c r="DP13" s="199">
        <f>SUM(DP14:DP92)</f>
        <v>1715.1694332817851</v>
      </c>
      <c r="DQ13" s="199">
        <f>SUM(DQ14:DQ92)</f>
        <v>-6759.0961893367448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f>COUNTIF(HT14:HT92,1)/79</f>
        <v>0.53164556962025311</v>
      </c>
      <c r="HU13" s="270">
        <f>COUNTIF(HU14:HU92,1)/79</f>
        <v>0.55696202531645567</v>
      </c>
      <c r="HV13" s="270">
        <f t="shared" ref="HV13" si="44">COUNTIF(HV14:HV92,1)/79</f>
        <v>0.58227848101265822</v>
      </c>
      <c r="HW13" s="270"/>
      <c r="HX13" s="270">
        <f t="shared" ref="HX13:HZ13" si="45">COUNTIF(HX14:HX92,1)/79</f>
        <v>0.45569620253164556</v>
      </c>
      <c r="HY13" s="270">
        <f t="shared" si="45"/>
        <v>0.51898734177215189</v>
      </c>
      <c r="HZ13" s="270">
        <f t="shared" si="45"/>
        <v>0.58227848101265822</v>
      </c>
      <c r="IA13" s="271">
        <f>SUM(IA14:IA92)/79</f>
        <v>0.46835443037974683</v>
      </c>
      <c r="IB13" s="271">
        <f>SUM(IB14:IB92)/79</f>
        <v>0.54430379746835444</v>
      </c>
      <c r="IC13" s="271">
        <f>SUM(IC14:IC92)/79</f>
        <v>0.46835443037974683</v>
      </c>
      <c r="ID13" s="271">
        <f>SUM(ID14:ID92)/79</f>
        <v>0.50632911392405067</v>
      </c>
      <c r="IJ13" s="201"/>
      <c r="IK13" s="190">
        <v>0.25</v>
      </c>
      <c r="IL13" s="193">
        <f t="shared" ref="IL13:IR13" si="46">SUM(IL14:IL92)</f>
        <v>23766374.41619714</v>
      </c>
      <c r="IM13" s="193">
        <f t="shared" si="46"/>
        <v>28912645.218048517</v>
      </c>
      <c r="IN13" s="199">
        <f t="shared" si="46"/>
        <v>-5720.7064093081244</v>
      </c>
      <c r="IO13" s="199">
        <f t="shared" si="46"/>
        <v>-7595.2706080235275</v>
      </c>
      <c r="IP13" s="199">
        <f t="shared" si="46"/>
        <v>12714.302543508027</v>
      </c>
      <c r="IQ13" s="199">
        <f t="shared" si="46"/>
        <v>-2857.0219911973909</v>
      </c>
      <c r="IR13" s="199">
        <f t="shared" si="46"/>
        <v>-2301.0219257436738</v>
      </c>
      <c r="IT13" s="270">
        <f>COUNTIF(IT14:IT92,1)/79</f>
        <v>0.55696202531645567</v>
      </c>
      <c r="IU13" s="270">
        <f>COUNTIF(IU14:IU92,1)/79</f>
        <v>0.60759493670886078</v>
      </c>
      <c r="IV13" s="270">
        <f t="shared" ref="IV13" si="47">COUNTIF(IV14:IV92,1)/79</f>
        <v>0.59493670886075944</v>
      </c>
      <c r="IW13" s="270"/>
      <c r="IX13" s="270">
        <f t="shared" ref="IX13:IZ13" si="48">COUNTIF(IX14:IX92,1)/79</f>
        <v>0.4050632911392405</v>
      </c>
      <c r="IY13" s="270">
        <f t="shared" si="48"/>
        <v>0.48101265822784811</v>
      </c>
      <c r="IZ13" s="270">
        <f t="shared" si="48"/>
        <v>0</v>
      </c>
      <c r="JA13" s="271">
        <f>SUM(JA14:JA92)/79</f>
        <v>0</v>
      </c>
      <c r="JB13" s="271">
        <f>SUM(JB14:JB92)/79</f>
        <v>0</v>
      </c>
      <c r="JC13" s="271">
        <f>SUM(JC14:JC92)/79</f>
        <v>0</v>
      </c>
      <c r="JD13" s="271">
        <f>SUM(JD14:JD92)/79</f>
        <v>0</v>
      </c>
      <c r="JJ13" s="201"/>
      <c r="JK13" s="190">
        <v>0.25</v>
      </c>
      <c r="JL13" s="193">
        <f t="shared" ref="JL13:JR13" si="49">SUM(JL14:JL92)</f>
        <v>23766374.41619714</v>
      </c>
      <c r="JM13" s="193">
        <f t="shared" si="49"/>
        <v>28951741.720487509</v>
      </c>
      <c r="JN13" s="199">
        <f t="shared" si="49"/>
        <v>0</v>
      </c>
      <c r="JO13" s="199">
        <f t="shared" si="49"/>
        <v>0</v>
      </c>
      <c r="JP13" s="199">
        <f t="shared" si="49"/>
        <v>0</v>
      </c>
      <c r="JQ13" s="199">
        <f t="shared" si="49"/>
        <v>0</v>
      </c>
      <c r="JR13" s="199">
        <f t="shared" si="49"/>
        <v>0</v>
      </c>
      <c r="JT13" s="270">
        <f>COUNTIF(JT14:JT92,1)/79</f>
        <v>0.60759493670886078</v>
      </c>
      <c r="JU13" s="270">
        <f>COUNTIF(JU14:JU92,1)/79</f>
        <v>0</v>
      </c>
      <c r="JV13" s="270">
        <f t="shared" ref="JV13" si="50">COUNTIF(JV14:JV92,1)/79</f>
        <v>0</v>
      </c>
      <c r="JW13" s="270"/>
      <c r="JX13" s="270">
        <f t="shared" ref="JX13:JZ13" si="51">COUNTIF(JX14:JX92,1)/79</f>
        <v>0</v>
      </c>
      <c r="JY13" s="270">
        <f t="shared" si="51"/>
        <v>0</v>
      </c>
      <c r="JZ13" s="270">
        <f t="shared" si="51"/>
        <v>0</v>
      </c>
      <c r="KA13" s="271">
        <f>SUM(KA14:KA92)/79</f>
        <v>1</v>
      </c>
      <c r="KB13" s="271">
        <f>SUM(KB14:KB92)/79</f>
        <v>1</v>
      </c>
      <c r="KC13" s="271">
        <f>SUM(KC14:KC92)/79</f>
        <v>1</v>
      </c>
      <c r="KD13" s="271">
        <f>SUM(KD14:KD92)/79</f>
        <v>1</v>
      </c>
      <c r="KJ13" s="201"/>
      <c r="KK13" s="190">
        <v>0.25</v>
      </c>
      <c r="KL13" s="193">
        <f t="shared" ref="KL13:KR13" si="52">SUM(KL14:KL92)</f>
        <v>23766374.41619714</v>
      </c>
      <c r="KM13" s="193">
        <f t="shared" si="52"/>
        <v>30829317.760768518</v>
      </c>
      <c r="KN13" s="199">
        <f t="shared" si="52"/>
        <v>0</v>
      </c>
      <c r="KO13" s="199">
        <f t="shared" si="52"/>
        <v>0</v>
      </c>
      <c r="KP13" s="199">
        <f t="shared" si="52"/>
        <v>0</v>
      </c>
      <c r="KQ13" s="199">
        <f t="shared" si="52"/>
        <v>0</v>
      </c>
      <c r="KR13" s="199">
        <f t="shared" si="52"/>
        <v>0</v>
      </c>
    </row>
    <row r="14" spans="1:304"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53">BO14</f>
        <v>2</v>
      </c>
      <c r="BQ14" s="139">
        <f>VLOOKUP($A14,'FuturesInfo (3)'!$A$2:$O$80,15)*BP14</f>
        <v>97846</v>
      </c>
      <c r="BR14" s="145">
        <f>IF(BJ14=1,ABS(BQ14*BK14),-ABS(BQ14*BK14))</f>
        <v>652.70224378393834</v>
      </c>
      <c r="BT14">
        <f>BH14</f>
        <v>1</v>
      </c>
      <c r="BU14">
        <v>1</v>
      </c>
      <c r="BV14">
        <v>1</v>
      </c>
      <c r="BW14">
        <v>1</v>
      </c>
      <c r="BX14">
        <f t="shared" ref="BX14:BX45" si="54">IF(BU14=BW14,1,0)</f>
        <v>1</v>
      </c>
      <c r="BY14">
        <f t="shared" ref="BY14:BY45" si="55">IF(BW14=BV14,1,0)</f>
        <v>1</v>
      </c>
      <c r="BZ14" s="188">
        <v>5.4216867469899996E-3</v>
      </c>
      <c r="CA14" s="2">
        <v>10</v>
      </c>
      <c r="CB14">
        <v>60</v>
      </c>
      <c r="CC14" t="str">
        <f t="shared" ref="CC14:CC45" si="56">IF(BU14="","FALSE","TRUE")</f>
        <v>TRUE</v>
      </c>
      <c r="CD14">
        <f>VLOOKUP($A14,'FuturesInfo (3)'!$A$2:$V$80,22)</f>
        <v>2</v>
      </c>
      <c r="CE14">
        <f t="shared" ref="CE14:CF77" si="57">CD14</f>
        <v>2</v>
      </c>
      <c r="CF14">
        <f>CE14</f>
        <v>2</v>
      </c>
      <c r="CG14" s="139">
        <f>VLOOKUP($A14,'FuturesInfo (3)'!$A$2:$O$80,15)*CE14</f>
        <v>97846</v>
      </c>
      <c r="CH14" s="145">
        <f t="shared" ref="CH14:CH45" si="58">IF(BX14=1,ABS(CG14*BZ14),-ABS(CG14*BZ14))</f>
        <v>530.49036144598347</v>
      </c>
      <c r="CI14" s="145">
        <f>IF(BY14=1,ABS(CG14*BZ14),-ABS(CG14*BZ14))</f>
        <v>530.49036144598347</v>
      </c>
      <c r="CK14">
        <f t="shared" ref="CK14:CK45" si="59">BU14</f>
        <v>1</v>
      </c>
      <c r="CL14">
        <v>1</v>
      </c>
      <c r="CM14">
        <v>1</v>
      </c>
      <c r="CN14">
        <v>1</v>
      </c>
      <c r="CO14">
        <f>IF(CL14=CN14,1,0)</f>
        <v>1</v>
      </c>
      <c r="CP14">
        <f t="shared" ref="CP14:CP45" si="60">IF(CN14=CM14,1,0)</f>
        <v>1</v>
      </c>
      <c r="CQ14" s="1">
        <v>2.2168963451200001E-2</v>
      </c>
      <c r="CR14" s="2">
        <v>10</v>
      </c>
      <c r="CS14">
        <v>60</v>
      </c>
      <c r="CT14" t="str">
        <f t="shared" ref="CT14:CT45" si="61">IF(CL14="","FALSE","TRUE")</f>
        <v>TRUE</v>
      </c>
      <c r="CU14">
        <f>VLOOKUP($A14,'FuturesInfo (3)'!$A$2:$V$80,22)</f>
        <v>2</v>
      </c>
      <c r="CV14">
        <f t="shared" ref="CV14:CV45" si="62">ROUND(IF(CL14=CM14,CU14*(1+$CV$95),CU14*(1-$CV$95)),0)</f>
        <v>3</v>
      </c>
      <c r="CW14">
        <f>CU14</f>
        <v>2</v>
      </c>
      <c r="CX14" s="139">
        <f>VLOOKUP($A14,'FuturesInfo (3)'!$A$2:$O$80,15)*CW14</f>
        <v>97846</v>
      </c>
      <c r="CY14" s="200">
        <f>IF(CO14=1,ABS(CX14*CQ14),-ABS(CX14*CQ14))</f>
        <v>2169.1443978461152</v>
      </c>
      <c r="CZ14" s="200">
        <f>IF(CP14=1,ABS(CX14*CQ14),-ABS(CX14*CQ14))</f>
        <v>2169.1443978461152</v>
      </c>
      <c r="DB14">
        <f t="shared" ref="DB14:DB77" si="63">CL14</f>
        <v>1</v>
      </c>
      <c r="DC14">
        <v>1</v>
      </c>
      <c r="DD14">
        <v>1</v>
      </c>
      <c r="DE14">
        <v>-1</v>
      </c>
      <c r="DF14">
        <f>IF(DC14=DE14,1,0)</f>
        <v>0</v>
      </c>
      <c r="DG14">
        <f t="shared" ref="DG14:DG77" si="64">IF(DE14=DD14,1,0)</f>
        <v>0</v>
      </c>
      <c r="DH14" s="1">
        <v>-5.2754982414999997E-3</v>
      </c>
      <c r="DI14" s="2">
        <v>10</v>
      </c>
      <c r="DJ14">
        <v>60</v>
      </c>
      <c r="DK14" t="str">
        <f t="shared" ref="DK14:DK77" si="65">IF(DC14="","FALSE","TRUE")</f>
        <v>TRUE</v>
      </c>
      <c r="DL14">
        <f>VLOOKUP($A14,'FuturesInfo (3)'!$A$2:$V$80,22)</f>
        <v>2</v>
      </c>
      <c r="DM14">
        <f t="shared" ref="DM14:DM77" si="66">ROUND(IF(DC14=DD14,DL14*(1+$CV$95),DL14*(1-$CV$95)),0)</f>
        <v>3</v>
      </c>
      <c r="DN14">
        <f>DL14</f>
        <v>2</v>
      </c>
      <c r="DO14" s="139">
        <f>VLOOKUP($A14,'FuturesInfo (3)'!$A$2:$O$80,15)*DN14</f>
        <v>97846</v>
      </c>
      <c r="DP14" s="200">
        <f t="shared" ref="DP14:DP77" si="67">IF(DF14=1,ABS(DO14*DH14),-ABS(DO14*DH14))</f>
        <v>-516.18640093780891</v>
      </c>
      <c r="DQ14" s="200">
        <f>IF(DG14=1,ABS(DO14*DH14),-ABS(DO14*DH14))</f>
        <v>-516.18640093780891</v>
      </c>
      <c r="DS14">
        <v>1</v>
      </c>
      <c r="DT14">
        <v>1</v>
      </c>
      <c r="DU14">
        <v>1</v>
      </c>
      <c r="DV14">
        <v>-1</v>
      </c>
      <c r="DW14">
        <v>0</v>
      </c>
      <c r="DX14">
        <v>0</v>
      </c>
      <c r="DY14" s="1">
        <v>-8.8391278727199991E-3</v>
      </c>
      <c r="DZ14" s="2">
        <v>10</v>
      </c>
      <c r="EA14">
        <v>60</v>
      </c>
      <c r="EB14" t="s">
        <v>1274</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1274</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1274</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1274</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1274</v>
      </c>
      <c r="HK14">
        <v>2</v>
      </c>
      <c r="HL14" s="256"/>
      <c r="HM14">
        <v>2</v>
      </c>
      <c r="HN14" s="139">
        <v>100630</v>
      </c>
      <c r="HO14" s="200">
        <v>2374.7492625371697</v>
      </c>
      <c r="HP14" s="200">
        <v>-2374.7492625371697</v>
      </c>
      <c r="HQ14" s="200">
        <v>-2374.7492625371697</v>
      </c>
      <c r="HR14" s="200">
        <v>2374.7492625371697</v>
      </c>
      <c r="HT14">
        <f>GW14</f>
        <v>1</v>
      </c>
      <c r="HU14" s="242">
        <v>1</v>
      </c>
      <c r="HV14" s="217">
        <v>-1</v>
      </c>
      <c r="HW14" s="243">
        <v>-18</v>
      </c>
      <c r="HX14">
        <f>IF(VLOOKUP($C14,HT$2:HU$9,2)="normal",HV14,-HV14)</f>
        <v>-1</v>
      </c>
      <c r="HY14">
        <f>IF(HW14&lt;0,HV14*-1,HV14)</f>
        <v>1</v>
      </c>
      <c r="HZ14" s="217">
        <v>-1</v>
      </c>
      <c r="IA14">
        <f>IF(HU14=HZ14,1,0)</f>
        <v>0</v>
      </c>
      <c r="IB14">
        <f>IF(HZ14=HV14,1,0)</f>
        <v>1</v>
      </c>
      <c r="IC14">
        <f>IF(HZ14=HX14,1,0)</f>
        <v>1</v>
      </c>
      <c r="ID14">
        <f>IF(HZ14=HY14,1,0)</f>
        <v>0</v>
      </c>
      <c r="IE14" s="252">
        <v>-2.76657060519E-2</v>
      </c>
      <c r="IF14" s="267">
        <v>42508</v>
      </c>
      <c r="IG14">
        <v>60</v>
      </c>
      <c r="IH14" t="str">
        <f t="shared" ref="IH14:IH77" si="68">IF(HU14="","FALSE","TRUE")</f>
        <v>TRUE</v>
      </c>
      <c r="II14">
        <f>VLOOKUP($A14,'FuturesInfo (3)'!$A$2:$V$80,22)</f>
        <v>2</v>
      </c>
      <c r="IJ14" s="256">
        <v>2</v>
      </c>
      <c r="IK14">
        <f>IF(IJ14=1,II14,ROUND(II14*(1+$IK$13),0))</f>
        <v>3</v>
      </c>
      <c r="IL14" s="139">
        <f>VLOOKUP($A14,'FuturesInfo (3)'!$A$2:$O$80,15)*II14</f>
        <v>97846</v>
      </c>
      <c r="IM14" s="139">
        <f>VLOOKUP($A14,'FuturesInfo (3)'!$A$2:$O$80,15)*IK14</f>
        <v>146769</v>
      </c>
      <c r="IN14" s="200">
        <f t="shared" ref="IN14:IN45" si="69">IF(IA14=1,ABS(IL14*IE14),-ABS(IL14*IE14))</f>
        <v>-2706.9786743542072</v>
      </c>
      <c r="IO14" s="200">
        <f>IF(IA14=1,ABS(IM14*IE14),-ABS(IM14*IE14))</f>
        <v>-4060.4680115313113</v>
      </c>
      <c r="IP14" s="200">
        <f>IF(IB14=1,ABS(IL14*IE14),-ABS(IL14*IE14))</f>
        <v>2706.9786743542072</v>
      </c>
      <c r="IQ14" s="200">
        <f>IF(IC14=1,ABS(IL14*IE14),-ABS(IL14*IE14))</f>
        <v>2706.9786743542072</v>
      </c>
      <c r="IR14" s="200">
        <f>IF(ID14=1,ABS(IL14*IE14),-ABS(IL14*IE14))</f>
        <v>-2706.9786743542072</v>
      </c>
      <c r="IT14">
        <f>HU14</f>
        <v>1</v>
      </c>
      <c r="IU14" s="242">
        <v>1</v>
      </c>
      <c r="IV14" s="217">
        <v>-1</v>
      </c>
      <c r="IW14" s="243">
        <v>7</v>
      </c>
      <c r="IX14">
        <f>IF(VLOOKUP($C14,IT$2:IU$9,2)="normal",IV14,-IV14)</f>
        <v>1</v>
      </c>
      <c r="IY14">
        <f>IF(IW14&lt;0,IV14*-1,IV14)</f>
        <v>-1</v>
      </c>
      <c r="IZ14" s="217"/>
      <c r="JA14">
        <f>IF(IU14=IZ14,1,0)</f>
        <v>0</v>
      </c>
      <c r="JB14">
        <f>IF(IZ14=IV14,1,0)</f>
        <v>0</v>
      </c>
      <c r="JC14">
        <f>IF(IZ14=IX14,1,0)</f>
        <v>0</v>
      </c>
      <c r="JD14">
        <f>IF(IZ14=IY14,1,0)</f>
        <v>0</v>
      </c>
      <c r="JE14" s="252"/>
      <c r="JF14" s="267">
        <v>42508</v>
      </c>
      <c r="JG14">
        <v>60</v>
      </c>
      <c r="JH14" t="str">
        <f t="shared" ref="JH14:JH77" si="70">IF(IU14="","FALSE","TRUE")</f>
        <v>TRUE</v>
      </c>
      <c r="JI14">
        <f>VLOOKUP($A14,'FuturesInfo (3)'!$A$2:$V$80,22)</f>
        <v>2</v>
      </c>
      <c r="JJ14" s="256">
        <v>1</v>
      </c>
      <c r="JK14">
        <f>IF(JJ14=1,JI14,ROUND(JI14*(1+$IK$13),0))</f>
        <v>2</v>
      </c>
      <c r="JL14" s="139">
        <f>VLOOKUP($A14,'FuturesInfo (3)'!$A$2:$O$80,15)*JI14</f>
        <v>97846</v>
      </c>
      <c r="JM14" s="139">
        <f>VLOOKUP($A14,'FuturesInfo (3)'!$A$2:$O$80,15)*JK14</f>
        <v>97846</v>
      </c>
      <c r="JN14" s="200">
        <f t="shared" ref="JN14:JN45" si="71">IF(JA14=1,ABS(JL14*JE14),-ABS(JL14*JE14))</f>
        <v>0</v>
      </c>
      <c r="JO14" s="200">
        <f>IF(JA14=1,ABS(JM14*JE14),-ABS(JM14*JE14))</f>
        <v>0</v>
      </c>
      <c r="JP14" s="200">
        <f>IF(JB14=1,ABS(JL14*JE14),-ABS(JL14*JE14))</f>
        <v>0</v>
      </c>
      <c r="JQ14" s="200">
        <f>IF(JC14=1,ABS(JL14*JE14),-ABS(JL14*JE14))</f>
        <v>0</v>
      </c>
      <c r="JR14" s="200">
        <f>IF(JD14=1,ABS(JL14*JE14),-ABS(JL14*JE14))</f>
        <v>0</v>
      </c>
      <c r="JT14">
        <f>IU14</f>
        <v>1</v>
      </c>
      <c r="JU14" s="242"/>
      <c r="JV14" s="217"/>
      <c r="JW14" s="243"/>
      <c r="JX14">
        <f>IF(VLOOKUP($C14,JT$2:JU$9,2)="normal",JV14,-JV14)</f>
        <v>0</v>
      </c>
      <c r="JY14">
        <f>IF(JW14&lt;0,JV14*-1,JV14)</f>
        <v>0</v>
      </c>
      <c r="JZ14" s="217"/>
      <c r="KA14">
        <f>IF(JU14=JZ14,1,0)</f>
        <v>1</v>
      </c>
      <c r="KB14">
        <f>IF(JZ14=JV14,1,0)</f>
        <v>1</v>
      </c>
      <c r="KC14">
        <f>IF(JZ14=JX14,1,0)</f>
        <v>1</v>
      </c>
      <c r="KD14">
        <f>IF(JZ14=JY14,1,0)</f>
        <v>1</v>
      </c>
      <c r="KE14" s="252"/>
      <c r="KF14" s="267"/>
      <c r="KG14">
        <v>60</v>
      </c>
      <c r="KH14" t="str">
        <f t="shared" ref="KH14:KH77" si="72">IF(JU14="","FALSE","TRUE")</f>
        <v>FALSE</v>
      </c>
      <c r="KI14">
        <f>VLOOKUP($A14,'FuturesInfo (3)'!$A$2:$V$80,22)</f>
        <v>2</v>
      </c>
      <c r="KJ14" s="256"/>
      <c r="KK14">
        <f>IF(KJ14=1,KI14,ROUND(KI14*(1+$IK$13),0))</f>
        <v>3</v>
      </c>
      <c r="KL14" s="139">
        <f>VLOOKUP($A14,'FuturesInfo (3)'!$A$2:$O$80,15)*KI14</f>
        <v>97846</v>
      </c>
      <c r="KM14" s="139">
        <f>VLOOKUP($A14,'FuturesInfo (3)'!$A$2:$O$80,15)*KK14</f>
        <v>146769</v>
      </c>
      <c r="KN14" s="200">
        <f>IF(KA14=1,ABS(KL14*KE14),-ABS(KL14*KE14))</f>
        <v>0</v>
      </c>
      <c r="KO14" s="200">
        <f>IF(KA14=1,ABS(KM14*KE14),-ABS(KM14*KE14))</f>
        <v>0</v>
      </c>
      <c r="KP14" s="200">
        <f>IF(KB14=1,ABS(KL14*KE14),-ABS(KL14*KE14))</f>
        <v>0</v>
      </c>
      <c r="KQ14" s="200">
        <f>IF(KC14=1,ABS(KL14*KE14),-ABS(KL14*KE14))</f>
        <v>0</v>
      </c>
      <c r="KR14" s="200">
        <f>IF(KD14=1,ABS(KL14*KE14),-ABS(KL14*KE14))</f>
        <v>0</v>
      </c>
    </row>
    <row r="15" spans="1:304"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73">IF(BH15=BI15,1,0)</f>
        <v>1</v>
      </c>
      <c r="BK15" s="1">
        <v>-4.4125758411499997E-3</v>
      </c>
      <c r="BL15" s="2">
        <v>10</v>
      </c>
      <c r="BM15">
        <v>60</v>
      </c>
      <c r="BN15" t="str">
        <f>IF(BH15="","FALSE","TRUE")</f>
        <v>TRUE</v>
      </c>
      <c r="BO15">
        <f>VLOOKUP($A15,'FuturesInfo (3)'!$A$2:$V$80,22)</f>
        <v>3</v>
      </c>
      <c r="BP15">
        <f t="shared" si="53"/>
        <v>3</v>
      </c>
      <c r="BQ15" s="139">
        <f>VLOOKUP($A15,'FuturesInfo (3)'!$A$2:$O$80,15)*BP15</f>
        <v>221580</v>
      </c>
      <c r="BR15" s="145">
        <f t="shared" ref="BR15:BR78" si="74">IF(BJ15=1,ABS(BQ15*BK15),-ABS(BQ15*BK15))</f>
        <v>977.73855488201696</v>
      </c>
      <c r="BT15">
        <f t="shared" ref="BT15:BT78" si="75">BH15</f>
        <v>-1</v>
      </c>
      <c r="BU15">
        <v>1</v>
      </c>
      <c r="BV15">
        <v>1</v>
      </c>
      <c r="BW15">
        <v>1</v>
      </c>
      <c r="BX15">
        <f t="shared" si="54"/>
        <v>1</v>
      </c>
      <c r="BY15">
        <f t="shared" si="55"/>
        <v>1</v>
      </c>
      <c r="BZ15" s="188">
        <v>1.9806094182800001E-2</v>
      </c>
      <c r="CA15" s="2">
        <v>10</v>
      </c>
      <c r="CB15">
        <v>60</v>
      </c>
      <c r="CC15" t="str">
        <f t="shared" si="56"/>
        <v>TRUE</v>
      </c>
      <c r="CD15">
        <f>VLOOKUP($A15,'FuturesInfo (3)'!$A$2:$V$80,22)</f>
        <v>3</v>
      </c>
      <c r="CE15">
        <f t="shared" si="57"/>
        <v>3</v>
      </c>
      <c r="CF15">
        <f t="shared" si="57"/>
        <v>3</v>
      </c>
      <c r="CG15" s="139">
        <f>VLOOKUP($A15,'FuturesInfo (3)'!$A$2:$O$80,15)*CE15</f>
        <v>221580</v>
      </c>
      <c r="CH15" s="145">
        <f t="shared" si="58"/>
        <v>4388.6343490248246</v>
      </c>
      <c r="CI15" s="145">
        <f t="shared" ref="CI15:CI78" si="76">IF(BY15=1,ABS(CG15*BZ15),-ABS(CG15*BZ15))</f>
        <v>4388.6343490248246</v>
      </c>
      <c r="CK15">
        <f t="shared" si="59"/>
        <v>1</v>
      </c>
      <c r="CL15">
        <v>-1</v>
      </c>
      <c r="CM15">
        <v>1</v>
      </c>
      <c r="CN15">
        <v>1</v>
      </c>
      <c r="CO15">
        <f>IF(CL15=CN15,1,0)</f>
        <v>0</v>
      </c>
      <c r="CP15">
        <f t="shared" si="60"/>
        <v>1</v>
      </c>
      <c r="CQ15" s="1">
        <v>1.7655846801600001E-3</v>
      </c>
      <c r="CR15" s="2">
        <v>10</v>
      </c>
      <c r="CS15">
        <v>60</v>
      </c>
      <c r="CT15" t="str">
        <f t="shared" si="61"/>
        <v>TRUE</v>
      </c>
      <c r="CU15">
        <f>VLOOKUP($A15,'FuturesInfo (3)'!$A$2:$V$80,22)</f>
        <v>3</v>
      </c>
      <c r="CV15">
        <f t="shared" si="62"/>
        <v>2</v>
      </c>
      <c r="CW15">
        <f t="shared" ref="CW15:CW78" si="77">CU15</f>
        <v>3</v>
      </c>
      <c r="CX15" s="139">
        <f>VLOOKUP($A15,'FuturesInfo (3)'!$A$2:$O$80,15)*CW15</f>
        <v>221580</v>
      </c>
      <c r="CY15" s="200">
        <f t="shared" ref="CY15:CY45" si="78">IF(CO15=1,ABS(CX15*CQ15),-ABS(CX15*CQ15))</f>
        <v>-391.21825342985284</v>
      </c>
      <c r="CZ15" s="200">
        <f t="shared" ref="CZ15:CZ78" si="79">IF(CP15=1,ABS(CX15*CQ15),-ABS(CX15*CQ15))</f>
        <v>391.21825342985284</v>
      </c>
      <c r="DB15">
        <f t="shared" si="63"/>
        <v>-1</v>
      </c>
      <c r="DC15">
        <v>-1</v>
      </c>
      <c r="DD15">
        <v>1</v>
      </c>
      <c r="DE15">
        <v>1</v>
      </c>
      <c r="DF15">
        <f>IF(DC15=DE15,1,0)</f>
        <v>0</v>
      </c>
      <c r="DG15">
        <f t="shared" si="64"/>
        <v>1</v>
      </c>
      <c r="DH15" s="1">
        <v>1.0574837310199999E-2</v>
      </c>
      <c r="DI15" s="2">
        <v>10</v>
      </c>
      <c r="DJ15">
        <v>60</v>
      </c>
      <c r="DK15" t="str">
        <f t="shared" si="65"/>
        <v>TRUE</v>
      </c>
      <c r="DL15">
        <f>VLOOKUP($A15,'FuturesInfo (3)'!$A$2:$V$80,22)</f>
        <v>3</v>
      </c>
      <c r="DM15">
        <f t="shared" si="66"/>
        <v>2</v>
      </c>
      <c r="DN15">
        <f t="shared" ref="DN15:DN78" si="80">DL15</f>
        <v>3</v>
      </c>
      <c r="DO15" s="139">
        <f>VLOOKUP($A15,'FuturesInfo (3)'!$A$2:$O$80,15)*DN15</f>
        <v>221580</v>
      </c>
      <c r="DP15" s="200">
        <f t="shared" si="67"/>
        <v>-2343.1724511941161</v>
      </c>
      <c r="DQ15" s="200">
        <f t="shared" ref="DQ15:DQ78" si="81">IF(DG15=1,ABS(DO15*DH15),-ABS(DO15*DH15))</f>
        <v>2343.1724511941161</v>
      </c>
      <c r="DS15">
        <v>-1</v>
      </c>
      <c r="DT15">
        <v>1</v>
      </c>
      <c r="DU15">
        <v>1</v>
      </c>
      <c r="DV15">
        <v>1</v>
      </c>
      <c r="DW15">
        <v>1</v>
      </c>
      <c r="DX15">
        <v>1</v>
      </c>
      <c r="DY15" s="1">
        <v>2.9514354708899998E-3</v>
      </c>
      <c r="DZ15" s="2">
        <v>10</v>
      </c>
      <c r="EA15">
        <v>60</v>
      </c>
      <c r="EB15" t="s">
        <v>1274</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1274</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1274</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1274</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1274</v>
      </c>
      <c r="HK15">
        <v>3</v>
      </c>
      <c r="HL15" s="257"/>
      <c r="HM15">
        <v>3</v>
      </c>
      <c r="HN15" s="139">
        <v>219930</v>
      </c>
      <c r="HO15" s="200">
        <v>926.08394457985105</v>
      </c>
      <c r="HP15" s="200">
        <v>-926.08394457985105</v>
      </c>
      <c r="HQ15" s="200">
        <v>926.08394457985105</v>
      </c>
      <c r="HR15" s="200">
        <v>-926.08394457985105</v>
      </c>
      <c r="HT15">
        <f t="shared" ref="HT15:HT78" si="82">GW15</f>
        <v>-1</v>
      </c>
      <c r="HU15" s="244">
        <v>-1</v>
      </c>
      <c r="HV15" s="218">
        <v>1</v>
      </c>
      <c r="HW15" s="245">
        <v>9</v>
      </c>
      <c r="HX15">
        <f t="shared" ref="HX15:HX19" si="83">IF(VLOOKUP($C15,HT$2:HU$9,2)="normal",HV15,-HV15)</f>
        <v>-1</v>
      </c>
      <c r="HY15">
        <f t="shared" ref="HY15:HY78" si="84">IF(HW15&lt;0,HV15*-1,HV15)</f>
        <v>1</v>
      </c>
      <c r="HZ15" s="218">
        <v>1</v>
      </c>
      <c r="IA15">
        <f>IF(HU15=HZ15,1,0)</f>
        <v>0</v>
      </c>
      <c r="IB15">
        <f t="shared" ref="IB15:IB78" si="85">IF(HZ15=HV15,1,0)</f>
        <v>1</v>
      </c>
      <c r="IC15">
        <f t="shared" ref="IC15:IC78" si="86">IF(HZ15=HX15,1,0)</f>
        <v>0</v>
      </c>
      <c r="ID15">
        <f t="shared" ref="ID15:ID78" si="87">IF(HZ15=HY15,1,0)</f>
        <v>1</v>
      </c>
      <c r="IE15" s="253">
        <v>7.5023871231800002E-3</v>
      </c>
      <c r="IF15" s="268">
        <v>42514</v>
      </c>
      <c r="IG15">
        <v>60</v>
      </c>
      <c r="IH15" t="str">
        <f t="shared" si="68"/>
        <v>TRUE</v>
      </c>
      <c r="II15">
        <f>VLOOKUP($A15,'FuturesInfo (3)'!$A$2:$V$80,22)</f>
        <v>3</v>
      </c>
      <c r="IJ15" s="257">
        <v>2</v>
      </c>
      <c r="IK15">
        <f t="shared" ref="IK15:IK78" si="88">IF(IJ15=1,II15,ROUND(II15*(1+$IK$13),0))</f>
        <v>4</v>
      </c>
      <c r="IL15" s="139">
        <f>VLOOKUP($A15,'FuturesInfo (3)'!$A$2:$O$80,15)*II15</f>
        <v>221580</v>
      </c>
      <c r="IM15" s="139">
        <f>VLOOKUP($A15,'FuturesInfo (3)'!$A$2:$O$80,15)*IK15</f>
        <v>295440</v>
      </c>
      <c r="IN15" s="200">
        <f t="shared" si="69"/>
        <v>-1662.3789387542245</v>
      </c>
      <c r="IO15" s="200">
        <f t="shared" ref="IO15:IO78" si="89">IF(IA15=1,ABS(IM15*IE15),-ABS(IM15*IE15))</f>
        <v>-2216.5052516722994</v>
      </c>
      <c r="IP15" s="200">
        <f t="shared" ref="IP15:IP78" si="90">IF(IB15=1,ABS(IL15*IE15),-ABS(IL15*IE15))</f>
        <v>1662.3789387542245</v>
      </c>
      <c r="IQ15" s="200">
        <f t="shared" ref="IQ15:IQ78" si="91">IF(IC15=1,ABS(IL15*IE15),-ABS(IL15*IE15))</f>
        <v>-1662.3789387542245</v>
      </c>
      <c r="IR15" s="200">
        <f t="shared" ref="IR15:IR20" si="92">IF(ID15=1,ABS(IL15*IE15),-ABS(IL15*IE15))</f>
        <v>1662.3789387542245</v>
      </c>
      <c r="IT15">
        <f t="shared" ref="IT15:IT78" si="93">HU15</f>
        <v>-1</v>
      </c>
      <c r="IU15" s="244">
        <v>1</v>
      </c>
      <c r="IV15" s="218">
        <v>1</v>
      </c>
      <c r="IW15" s="245">
        <v>10</v>
      </c>
      <c r="IX15">
        <f t="shared" ref="IX15:IX19" si="94">IF(VLOOKUP($C15,IT$2:IU$9,2)="normal",IV15,-IV15)</f>
        <v>-1</v>
      </c>
      <c r="IY15">
        <f t="shared" ref="IY15:IY78" si="95">IF(IW15&lt;0,IV15*-1,IV15)</f>
        <v>1</v>
      </c>
      <c r="IZ15" s="218"/>
      <c r="JA15">
        <f>IF(IU15=IZ15,1,0)</f>
        <v>0</v>
      </c>
      <c r="JB15">
        <f t="shared" ref="JB15:JB78" si="96">IF(IZ15=IV15,1,0)</f>
        <v>0</v>
      </c>
      <c r="JC15">
        <f t="shared" ref="JC15:JC78" si="97">IF(IZ15=IX15,1,0)</f>
        <v>0</v>
      </c>
      <c r="JD15">
        <f t="shared" ref="JD15:JD78" si="98">IF(IZ15=IY15,1,0)</f>
        <v>0</v>
      </c>
      <c r="JE15" s="253"/>
      <c r="JF15" s="268">
        <v>42514</v>
      </c>
      <c r="JG15">
        <v>60</v>
      </c>
      <c r="JH15" t="str">
        <f t="shared" si="70"/>
        <v>TRUE</v>
      </c>
      <c r="JI15">
        <f>VLOOKUP($A15,'FuturesInfo (3)'!$A$2:$V$80,22)</f>
        <v>3</v>
      </c>
      <c r="JJ15" s="257">
        <v>2</v>
      </c>
      <c r="JK15">
        <f t="shared" ref="JK15:JK78" si="99">IF(JJ15=1,JI15,ROUND(JI15*(1+$IK$13),0))</f>
        <v>4</v>
      </c>
      <c r="JL15" s="139">
        <f>VLOOKUP($A15,'FuturesInfo (3)'!$A$2:$O$80,15)*JI15</f>
        <v>221580</v>
      </c>
      <c r="JM15" s="139">
        <f>VLOOKUP($A15,'FuturesInfo (3)'!$A$2:$O$80,15)*JK15</f>
        <v>295440</v>
      </c>
      <c r="JN15" s="200">
        <f t="shared" si="71"/>
        <v>0</v>
      </c>
      <c r="JO15" s="200">
        <f t="shared" ref="JO15:JO78" si="100">IF(JA15=1,ABS(JM15*JE15),-ABS(JM15*JE15))</f>
        <v>0</v>
      </c>
      <c r="JP15" s="200">
        <f t="shared" ref="JP15:JP78" si="101">IF(JB15=1,ABS(JL15*JE15),-ABS(JL15*JE15))</f>
        <v>0</v>
      </c>
      <c r="JQ15" s="200">
        <f t="shared" ref="JQ15:JQ78" si="102">IF(JC15=1,ABS(JL15*JE15),-ABS(JL15*JE15))</f>
        <v>0</v>
      </c>
      <c r="JR15" s="200">
        <f t="shared" ref="JR15:JR20" si="103">IF(JD15=1,ABS(JL15*JE15),-ABS(JL15*JE15))</f>
        <v>0</v>
      </c>
      <c r="JT15">
        <f t="shared" ref="JT15:JT78" si="104">IU15</f>
        <v>1</v>
      </c>
      <c r="JU15" s="244"/>
      <c r="JV15" s="218"/>
      <c r="JW15" s="245"/>
      <c r="JX15">
        <f t="shared" ref="JX15:JX19" si="105">IF(VLOOKUP($C15,JT$2:JU$9,2)="normal",JV15,-JV15)</f>
        <v>0</v>
      </c>
      <c r="JY15">
        <f t="shared" ref="JY15:JY78" si="106">IF(JW15&lt;0,JV15*-1,JV15)</f>
        <v>0</v>
      </c>
      <c r="JZ15" s="218"/>
      <c r="KA15">
        <f>IF(JU15=JZ15,1,0)</f>
        <v>1</v>
      </c>
      <c r="KB15">
        <f t="shared" ref="KB15:KB78" si="107">IF(JZ15=JV15,1,0)</f>
        <v>1</v>
      </c>
      <c r="KC15">
        <f t="shared" ref="KC15:KC78" si="108">IF(JZ15=JX15,1,0)</f>
        <v>1</v>
      </c>
      <c r="KD15">
        <f t="shared" ref="KD15:KD78" si="109">IF(JZ15=JY15,1,0)</f>
        <v>1</v>
      </c>
      <c r="KE15" s="253"/>
      <c r="KF15" s="268"/>
      <c r="KG15">
        <v>60</v>
      </c>
      <c r="KH15" t="str">
        <f t="shared" si="72"/>
        <v>FALSE</v>
      </c>
      <c r="KI15">
        <f>VLOOKUP($A15,'FuturesInfo (3)'!$A$2:$V$80,22)</f>
        <v>3</v>
      </c>
      <c r="KJ15" s="257"/>
      <c r="KK15">
        <f t="shared" ref="KK15:KK78" si="110">IF(KJ15=1,KI15,ROUND(KI15*(1+$IK$13),0))</f>
        <v>4</v>
      </c>
      <c r="KL15" s="139">
        <f>VLOOKUP($A15,'FuturesInfo (3)'!$A$2:$O$80,15)*KI15</f>
        <v>221580</v>
      </c>
      <c r="KM15" s="139">
        <f>VLOOKUP($A15,'FuturesInfo (3)'!$A$2:$O$80,15)*KK15</f>
        <v>295440</v>
      </c>
      <c r="KN15" s="200">
        <f t="shared" ref="KN15:KN77" si="111">IF(KA15=1,ABS(KL15*KE15),-ABS(KL15*KE15))</f>
        <v>0</v>
      </c>
      <c r="KO15" s="200">
        <f t="shared" ref="KO15:KO78" si="112">IF(KA15=1,ABS(KM15*KE15),-ABS(KM15*KE15))</f>
        <v>0</v>
      </c>
      <c r="KP15" s="200">
        <f t="shared" ref="KP15:KP78" si="113">IF(KB15=1,ABS(KL15*KE15),-ABS(KL15*KE15))</f>
        <v>0</v>
      </c>
      <c r="KQ15" s="200">
        <f t="shared" ref="KQ15:KQ78" si="114">IF(KC15=1,ABS(KL15*KE15),-ABS(KL15*KE15))</f>
        <v>0</v>
      </c>
      <c r="KR15" s="200">
        <f t="shared" ref="KR15:KR20" si="115">IF(KD15=1,ABS(KL15*KE15),-ABS(KL15*KE15))</f>
        <v>0</v>
      </c>
    </row>
    <row r="16" spans="1:304"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6">-AX16+BH16</f>
        <v>0</v>
      </c>
      <c r="BH16">
        <v>-1</v>
      </c>
      <c r="BI16">
        <v>1</v>
      </c>
      <c r="BJ16">
        <f t="shared" si="73"/>
        <v>0</v>
      </c>
      <c r="BK16" s="1">
        <v>1.7917133258699999E-3</v>
      </c>
      <c r="BL16" s="2">
        <v>10</v>
      </c>
      <c r="BM16">
        <v>60</v>
      </c>
      <c r="BN16" t="str">
        <f t="shared" ref="BN16:BN79" si="117">IF(BH16="","FALSE","TRUE")</f>
        <v>TRUE</v>
      </c>
      <c r="BO16">
        <f>VLOOKUP($A16,'FuturesInfo (3)'!$A$2:$V$80,22)</f>
        <v>2</v>
      </c>
      <c r="BP16">
        <f t="shared" si="53"/>
        <v>2</v>
      </c>
      <c r="BQ16" s="139">
        <f>VLOOKUP($A16,'FuturesInfo (3)'!$A$2:$O$80,15)*BP16</f>
        <v>188510.23440000002</v>
      </c>
      <c r="BR16" s="145">
        <f t="shared" si="74"/>
        <v>-337.75629903735728</v>
      </c>
      <c r="BT16">
        <f t="shared" si="75"/>
        <v>-1</v>
      </c>
      <c r="BU16">
        <v>-1</v>
      </c>
      <c r="BV16">
        <v>-1</v>
      </c>
      <c r="BW16">
        <v>-1</v>
      </c>
      <c r="BX16">
        <f t="shared" si="54"/>
        <v>1</v>
      </c>
      <c r="BY16">
        <f t="shared" si="55"/>
        <v>1</v>
      </c>
      <c r="BZ16" s="188">
        <v>-5.2537446903600004E-3</v>
      </c>
      <c r="CA16" s="2">
        <v>10</v>
      </c>
      <c r="CB16">
        <v>60</v>
      </c>
      <c r="CC16" t="str">
        <f t="shared" si="56"/>
        <v>TRUE</v>
      </c>
      <c r="CD16">
        <f>VLOOKUP($A16,'FuturesInfo (3)'!$A$2:$V$80,22)</f>
        <v>2</v>
      </c>
      <c r="CE16">
        <f t="shared" si="57"/>
        <v>2</v>
      </c>
      <c r="CF16">
        <f t="shared" si="57"/>
        <v>2</v>
      </c>
      <c r="CG16" s="139">
        <f>VLOOKUP($A16,'FuturesInfo (3)'!$A$2:$O$80,15)*CE16</f>
        <v>188510.23440000002</v>
      </c>
      <c r="CH16" s="145">
        <f t="shared" si="58"/>
        <v>990.38464305751916</v>
      </c>
      <c r="CI16" s="145">
        <f t="shared" si="76"/>
        <v>990.38464305751916</v>
      </c>
      <c r="CK16">
        <f t="shared" si="59"/>
        <v>-1</v>
      </c>
      <c r="CL16">
        <v>-1</v>
      </c>
      <c r="CM16">
        <v>-1</v>
      </c>
      <c r="CN16">
        <v>1</v>
      </c>
      <c r="CO16">
        <f>IF(CL16=CN16,1,0)</f>
        <v>0</v>
      </c>
      <c r="CP16">
        <f t="shared" si="60"/>
        <v>0</v>
      </c>
      <c r="CQ16" s="1">
        <v>2.5845600629299998E-3</v>
      </c>
      <c r="CR16" s="2">
        <v>10</v>
      </c>
      <c r="CS16">
        <v>60</v>
      </c>
      <c r="CT16" t="str">
        <f t="shared" si="61"/>
        <v>TRUE</v>
      </c>
      <c r="CU16">
        <f>VLOOKUP($A16,'FuturesInfo (3)'!$A$2:$V$80,22)</f>
        <v>2</v>
      </c>
      <c r="CV16">
        <f t="shared" si="62"/>
        <v>3</v>
      </c>
      <c r="CW16">
        <f t="shared" si="77"/>
        <v>2</v>
      </c>
      <c r="CX16" s="139">
        <f>VLOOKUP($A16,'FuturesInfo (3)'!$A$2:$O$80,15)*CW16</f>
        <v>188510.23440000002</v>
      </c>
      <c r="CY16" s="200">
        <f t="shared" si="78"/>
        <v>-487.21602328381306</v>
      </c>
      <c r="CZ16" s="200">
        <f t="shared" si="79"/>
        <v>-487.21602328381306</v>
      </c>
      <c r="DB16">
        <f t="shared" si="63"/>
        <v>-1</v>
      </c>
      <c r="DC16">
        <v>-1</v>
      </c>
      <c r="DD16">
        <v>-1</v>
      </c>
      <c r="DE16">
        <v>1</v>
      </c>
      <c r="DF16">
        <f>IF(DC16=DE16,1,0)</f>
        <v>0</v>
      </c>
      <c r="DG16">
        <f t="shared" si="64"/>
        <v>0</v>
      </c>
      <c r="DH16" s="1">
        <v>1.22169917059E-2</v>
      </c>
      <c r="DI16" s="2">
        <v>10</v>
      </c>
      <c r="DJ16">
        <v>60</v>
      </c>
      <c r="DK16" t="str">
        <f t="shared" si="65"/>
        <v>TRUE</v>
      </c>
      <c r="DL16">
        <f>VLOOKUP($A16,'FuturesInfo (3)'!$A$2:$V$80,22)</f>
        <v>2</v>
      </c>
      <c r="DM16">
        <f t="shared" si="66"/>
        <v>3</v>
      </c>
      <c r="DN16">
        <f t="shared" si="80"/>
        <v>2</v>
      </c>
      <c r="DO16" s="139">
        <f>VLOOKUP($A16,'FuturesInfo (3)'!$A$2:$O$80,15)*DN16</f>
        <v>188510.23440000002</v>
      </c>
      <c r="DP16" s="200">
        <f t="shared" si="67"/>
        <v>-2303.027970142065</v>
      </c>
      <c r="DQ16" s="200">
        <f t="shared" si="81"/>
        <v>-2303.027970142065</v>
      </c>
      <c r="DS16">
        <v>-1</v>
      </c>
      <c r="DT16">
        <v>1</v>
      </c>
      <c r="DU16">
        <v>-1</v>
      </c>
      <c r="DV16">
        <v>-1</v>
      </c>
      <c r="DW16">
        <v>0</v>
      </c>
      <c r="DX16">
        <v>1</v>
      </c>
      <c r="DY16" s="1">
        <v>-3.2111615546500001E-3</v>
      </c>
      <c r="DZ16" s="2">
        <v>10</v>
      </c>
      <c r="EA16">
        <v>60</v>
      </c>
      <c r="EB16" t="s">
        <v>1274</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1274</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1274</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1274</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1274</v>
      </c>
      <c r="HK16">
        <v>2</v>
      </c>
      <c r="HL16" s="257"/>
      <c r="HM16">
        <v>2</v>
      </c>
      <c r="HN16" s="139">
        <v>188307.97020000001</v>
      </c>
      <c r="HO16" s="200">
        <v>4046.3233115570642</v>
      </c>
      <c r="HP16" s="200">
        <v>4046.3233115570642</v>
      </c>
      <c r="HQ16" s="200">
        <v>4046.3233115570642</v>
      </c>
      <c r="HR16" s="200">
        <v>4046.3233115570642</v>
      </c>
      <c r="HT16">
        <f t="shared" si="82"/>
        <v>-1</v>
      </c>
      <c r="HU16" s="244">
        <v>-1</v>
      </c>
      <c r="HV16" s="218">
        <v>-1</v>
      </c>
      <c r="HW16" s="245">
        <v>5</v>
      </c>
      <c r="HX16">
        <f t="shared" si="83"/>
        <v>-1</v>
      </c>
      <c r="HY16">
        <f t="shared" si="84"/>
        <v>-1</v>
      </c>
      <c r="HZ16" s="218">
        <v>1</v>
      </c>
      <c r="IA16">
        <f>IF(HU16=HZ16,1,0)</f>
        <v>0</v>
      </c>
      <c r="IB16">
        <f t="shared" si="85"/>
        <v>0</v>
      </c>
      <c r="IC16">
        <f t="shared" si="86"/>
        <v>0</v>
      </c>
      <c r="ID16">
        <f t="shared" si="87"/>
        <v>0</v>
      </c>
      <c r="IE16" s="253">
        <v>1.0741138560700001E-3</v>
      </c>
      <c r="IF16" s="268">
        <v>42494</v>
      </c>
      <c r="IG16">
        <v>60</v>
      </c>
      <c r="IH16" t="str">
        <f t="shared" si="68"/>
        <v>TRUE</v>
      </c>
      <c r="II16">
        <f>VLOOKUP($A16,'FuturesInfo (3)'!$A$2:$V$80,22)</f>
        <v>2</v>
      </c>
      <c r="IJ16" s="257">
        <v>2</v>
      </c>
      <c r="IK16">
        <f t="shared" si="88"/>
        <v>3</v>
      </c>
      <c r="IL16" s="139">
        <f>VLOOKUP($A16,'FuturesInfo (3)'!$A$2:$O$80,15)*II16</f>
        <v>188510.23440000002</v>
      </c>
      <c r="IM16" s="139">
        <f>VLOOKUP($A16,'FuturesInfo (3)'!$A$2:$O$80,15)*IK16</f>
        <v>282765.35160000005</v>
      </c>
      <c r="IN16" s="200">
        <f t="shared" si="69"/>
        <v>-202.48145478004361</v>
      </c>
      <c r="IO16" s="200">
        <f t="shared" si="89"/>
        <v>-303.72218217006542</v>
      </c>
      <c r="IP16" s="200">
        <f t="shared" si="90"/>
        <v>-202.48145478004361</v>
      </c>
      <c r="IQ16" s="200">
        <f t="shared" si="91"/>
        <v>-202.48145478004361</v>
      </c>
      <c r="IR16" s="200">
        <f t="shared" si="92"/>
        <v>-202.48145478004361</v>
      </c>
      <c r="IT16">
        <f t="shared" si="93"/>
        <v>-1</v>
      </c>
      <c r="IU16" s="244">
        <v>-1</v>
      </c>
      <c r="IV16" s="218">
        <v>-1</v>
      </c>
      <c r="IW16" s="245">
        <v>6</v>
      </c>
      <c r="IX16">
        <f t="shared" si="94"/>
        <v>1</v>
      </c>
      <c r="IY16">
        <f t="shared" si="95"/>
        <v>-1</v>
      </c>
      <c r="IZ16" s="218"/>
      <c r="JA16">
        <f>IF(IU16=IZ16,1,0)</f>
        <v>0</v>
      </c>
      <c r="JB16">
        <f t="shared" si="96"/>
        <v>0</v>
      </c>
      <c r="JC16">
        <f t="shared" si="97"/>
        <v>0</v>
      </c>
      <c r="JD16">
        <f t="shared" si="98"/>
        <v>0</v>
      </c>
      <c r="JE16" s="253"/>
      <c r="JF16" s="268">
        <v>42494</v>
      </c>
      <c r="JG16">
        <v>60</v>
      </c>
      <c r="JH16" t="str">
        <f t="shared" si="70"/>
        <v>TRUE</v>
      </c>
      <c r="JI16">
        <f>VLOOKUP($A16,'FuturesInfo (3)'!$A$2:$V$80,22)</f>
        <v>2</v>
      </c>
      <c r="JJ16" s="257">
        <v>2</v>
      </c>
      <c r="JK16">
        <f t="shared" si="99"/>
        <v>3</v>
      </c>
      <c r="JL16" s="139">
        <f>VLOOKUP($A16,'FuturesInfo (3)'!$A$2:$O$80,15)*JI16</f>
        <v>188510.23440000002</v>
      </c>
      <c r="JM16" s="139">
        <f>VLOOKUP($A16,'FuturesInfo (3)'!$A$2:$O$80,15)*JK16</f>
        <v>282765.35160000005</v>
      </c>
      <c r="JN16" s="200">
        <f t="shared" si="71"/>
        <v>0</v>
      </c>
      <c r="JO16" s="200">
        <f t="shared" si="100"/>
        <v>0</v>
      </c>
      <c r="JP16" s="200">
        <f t="shared" si="101"/>
        <v>0</v>
      </c>
      <c r="JQ16" s="200">
        <f t="shared" si="102"/>
        <v>0</v>
      </c>
      <c r="JR16" s="200">
        <f t="shared" si="103"/>
        <v>0</v>
      </c>
      <c r="JT16">
        <f t="shared" si="104"/>
        <v>-1</v>
      </c>
      <c r="JU16" s="244"/>
      <c r="JV16" s="218"/>
      <c r="JW16" s="245"/>
      <c r="JX16">
        <f t="shared" si="105"/>
        <v>0</v>
      </c>
      <c r="JY16">
        <f t="shared" si="106"/>
        <v>0</v>
      </c>
      <c r="JZ16" s="218"/>
      <c r="KA16">
        <f>IF(JU16=JZ16,1,0)</f>
        <v>1</v>
      </c>
      <c r="KB16">
        <f t="shared" si="107"/>
        <v>1</v>
      </c>
      <c r="KC16">
        <f t="shared" si="108"/>
        <v>1</v>
      </c>
      <c r="KD16">
        <f t="shared" si="109"/>
        <v>1</v>
      </c>
      <c r="KE16" s="253"/>
      <c r="KF16" s="268"/>
      <c r="KG16">
        <v>60</v>
      </c>
      <c r="KH16" t="str">
        <f t="shared" si="72"/>
        <v>FALSE</v>
      </c>
      <c r="KI16">
        <f>VLOOKUP($A16,'FuturesInfo (3)'!$A$2:$V$80,22)</f>
        <v>2</v>
      </c>
      <c r="KJ16" s="257"/>
      <c r="KK16">
        <f t="shared" si="110"/>
        <v>3</v>
      </c>
      <c r="KL16" s="139">
        <f>VLOOKUP($A16,'FuturesInfo (3)'!$A$2:$O$80,15)*KI16</f>
        <v>188510.23440000002</v>
      </c>
      <c r="KM16" s="139">
        <f>VLOOKUP($A16,'FuturesInfo (3)'!$A$2:$O$80,15)*KK16</f>
        <v>282765.35160000005</v>
      </c>
      <c r="KN16" s="200">
        <f t="shared" si="111"/>
        <v>0</v>
      </c>
      <c r="KO16" s="200">
        <f t="shared" si="112"/>
        <v>0</v>
      </c>
      <c r="KP16" s="200">
        <f t="shared" si="113"/>
        <v>0</v>
      </c>
      <c r="KQ16" s="200">
        <f t="shared" si="114"/>
        <v>0</v>
      </c>
      <c r="KR16" s="200">
        <f t="shared" si="115"/>
        <v>0</v>
      </c>
    </row>
    <row r="17" spans="1:304"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6"/>
        <v>-2</v>
      </c>
      <c r="BH17">
        <v>-1</v>
      </c>
      <c r="BI17">
        <v>1</v>
      </c>
      <c r="BJ17">
        <f t="shared" si="73"/>
        <v>0</v>
      </c>
      <c r="BK17" s="1">
        <v>2.1745883814799998E-3</v>
      </c>
      <c r="BL17" s="2">
        <v>10</v>
      </c>
      <c r="BM17">
        <v>60</v>
      </c>
      <c r="BN17" t="str">
        <f t="shared" si="117"/>
        <v>TRUE</v>
      </c>
      <c r="BO17">
        <f>VLOOKUP($A17,'FuturesInfo (3)'!$A$2:$V$80,22)</f>
        <v>5</v>
      </c>
      <c r="BP17">
        <f t="shared" si="53"/>
        <v>5</v>
      </c>
      <c r="BQ17" s="139">
        <f>VLOOKUP($A17,'FuturesInfo (3)'!$A$2:$O$80,15)*BP17</f>
        <v>98040</v>
      </c>
      <c r="BR17" s="145">
        <f t="shared" si="74"/>
        <v>-213.19664492029918</v>
      </c>
      <c r="BT17">
        <f t="shared" si="75"/>
        <v>-1</v>
      </c>
      <c r="BU17">
        <v>1</v>
      </c>
      <c r="BV17">
        <v>-1</v>
      </c>
      <c r="BW17">
        <v>1</v>
      </c>
      <c r="BX17">
        <f t="shared" si="54"/>
        <v>1</v>
      </c>
      <c r="BY17">
        <f t="shared" si="55"/>
        <v>0</v>
      </c>
      <c r="BZ17" s="188">
        <v>0</v>
      </c>
      <c r="CA17" s="2">
        <v>10</v>
      </c>
      <c r="CB17">
        <v>60</v>
      </c>
      <c r="CC17" t="str">
        <f t="shared" si="56"/>
        <v>TRUE</v>
      </c>
      <c r="CD17">
        <f>VLOOKUP($A17,'FuturesInfo (3)'!$A$2:$V$80,22)</f>
        <v>5</v>
      </c>
      <c r="CE17">
        <f t="shared" si="57"/>
        <v>5</v>
      </c>
      <c r="CF17">
        <f t="shared" si="57"/>
        <v>5</v>
      </c>
      <c r="CG17" s="139">
        <f>VLOOKUP($A17,'FuturesInfo (3)'!$A$2:$O$80,15)*CE17</f>
        <v>98040</v>
      </c>
      <c r="CH17" s="145">
        <f t="shared" si="58"/>
        <v>0</v>
      </c>
      <c r="CI17" s="145">
        <f t="shared" si="76"/>
        <v>0</v>
      </c>
      <c r="CK17">
        <f t="shared" si="59"/>
        <v>1</v>
      </c>
      <c r="CL17">
        <v>1</v>
      </c>
      <c r="CM17">
        <v>-1</v>
      </c>
      <c r="CN17">
        <v>1</v>
      </c>
      <c r="CO17">
        <f t="shared" ref="CO17:CO78" si="118">IF(CL17=CN17,1,0)</f>
        <v>1</v>
      </c>
      <c r="CP17">
        <f t="shared" si="60"/>
        <v>0</v>
      </c>
      <c r="CQ17" s="1">
        <v>7.7495350279000001E-3</v>
      </c>
      <c r="CR17" s="2">
        <v>10</v>
      </c>
      <c r="CS17">
        <v>60</v>
      </c>
      <c r="CT17" t="str">
        <f t="shared" si="61"/>
        <v>TRUE</v>
      </c>
      <c r="CU17">
        <f>VLOOKUP($A17,'FuturesInfo (3)'!$A$2:$V$80,22)</f>
        <v>5</v>
      </c>
      <c r="CV17">
        <f t="shared" si="62"/>
        <v>4</v>
      </c>
      <c r="CW17">
        <f t="shared" si="77"/>
        <v>5</v>
      </c>
      <c r="CX17" s="139">
        <f>VLOOKUP($A17,'FuturesInfo (3)'!$A$2:$O$80,15)*CW17</f>
        <v>98040</v>
      </c>
      <c r="CY17" s="200">
        <f t="shared" si="78"/>
        <v>759.76441413531597</v>
      </c>
      <c r="CZ17" s="200">
        <f t="shared" si="79"/>
        <v>-759.76441413531597</v>
      </c>
      <c r="DB17">
        <f t="shared" si="63"/>
        <v>1</v>
      </c>
      <c r="DC17">
        <v>1</v>
      </c>
      <c r="DD17">
        <v>-1</v>
      </c>
      <c r="DE17">
        <v>-1</v>
      </c>
      <c r="DF17">
        <f t="shared" ref="DF17:DF80" si="119">IF(DC17=DE17,1,0)</f>
        <v>0</v>
      </c>
      <c r="DG17">
        <f t="shared" si="64"/>
        <v>1</v>
      </c>
      <c r="DH17" s="1">
        <v>-6.7671485696700001E-3</v>
      </c>
      <c r="DI17" s="2">
        <v>10</v>
      </c>
      <c r="DJ17">
        <v>60</v>
      </c>
      <c r="DK17" t="str">
        <f t="shared" si="65"/>
        <v>TRUE</v>
      </c>
      <c r="DL17">
        <f>VLOOKUP($A17,'FuturesInfo (3)'!$A$2:$V$80,22)</f>
        <v>5</v>
      </c>
      <c r="DM17">
        <f t="shared" si="66"/>
        <v>4</v>
      </c>
      <c r="DN17">
        <f t="shared" si="80"/>
        <v>5</v>
      </c>
      <c r="DO17" s="139">
        <f>VLOOKUP($A17,'FuturesInfo (3)'!$A$2:$O$80,15)*DN17</f>
        <v>98040</v>
      </c>
      <c r="DP17" s="200">
        <f t="shared" si="67"/>
        <v>-663.4512457704468</v>
      </c>
      <c r="DQ17" s="200">
        <f t="shared" si="81"/>
        <v>663.4512457704468</v>
      </c>
      <c r="DS17">
        <v>1</v>
      </c>
      <c r="DT17">
        <v>-1</v>
      </c>
      <c r="DU17">
        <v>-1</v>
      </c>
      <c r="DV17">
        <v>1</v>
      </c>
      <c r="DW17">
        <v>0</v>
      </c>
      <c r="DX17">
        <v>0</v>
      </c>
      <c r="DY17" s="1">
        <v>1.8581604211799999E-2</v>
      </c>
      <c r="DZ17" s="2">
        <v>10</v>
      </c>
      <c r="EA17">
        <v>60</v>
      </c>
      <c r="EB17" t="s">
        <v>1274</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1274</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1274</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1274</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1274</v>
      </c>
      <c r="HK17">
        <v>5</v>
      </c>
      <c r="HL17" s="257"/>
      <c r="HM17">
        <v>5</v>
      </c>
      <c r="HN17" s="139">
        <v>99780</v>
      </c>
      <c r="HO17" s="200">
        <v>-30.69208790926422</v>
      </c>
      <c r="HP17" s="200">
        <v>30.69208790926422</v>
      </c>
      <c r="HQ17" s="200">
        <v>30.69208790926422</v>
      </c>
      <c r="HR17" s="200">
        <v>-30.69208790926422</v>
      </c>
      <c r="HT17">
        <f t="shared" si="82"/>
        <v>-1</v>
      </c>
      <c r="HU17" s="244">
        <v>1</v>
      </c>
      <c r="HV17" s="218">
        <v>1</v>
      </c>
      <c r="HW17" s="245">
        <v>-14</v>
      </c>
      <c r="HX17">
        <f t="shared" si="83"/>
        <v>1</v>
      </c>
      <c r="HY17">
        <f t="shared" si="84"/>
        <v>-1</v>
      </c>
      <c r="HZ17" s="218">
        <v>-1</v>
      </c>
      <c r="IA17">
        <f t="shared" ref="IA17:IA80" si="120">IF(HU17=HZ17,1,0)</f>
        <v>0</v>
      </c>
      <c r="IB17">
        <f t="shared" si="85"/>
        <v>0</v>
      </c>
      <c r="IC17">
        <f t="shared" si="86"/>
        <v>0</v>
      </c>
      <c r="ID17">
        <f t="shared" si="87"/>
        <v>1</v>
      </c>
      <c r="IE17" s="253">
        <v>-1.7438364401700001E-2</v>
      </c>
      <c r="IF17" s="268">
        <v>42514</v>
      </c>
      <c r="IG17">
        <v>60</v>
      </c>
      <c r="IH17" t="str">
        <f t="shared" si="68"/>
        <v>TRUE</v>
      </c>
      <c r="II17">
        <f>VLOOKUP($A17,'FuturesInfo (3)'!$A$2:$V$80,22)</f>
        <v>5</v>
      </c>
      <c r="IJ17" s="257">
        <v>1</v>
      </c>
      <c r="IK17">
        <f t="shared" si="88"/>
        <v>5</v>
      </c>
      <c r="IL17" s="139">
        <f>VLOOKUP($A17,'FuturesInfo (3)'!$A$2:$O$80,15)*II17</f>
        <v>98040</v>
      </c>
      <c r="IM17" s="139">
        <f>VLOOKUP($A17,'FuturesInfo (3)'!$A$2:$O$80,15)*IK17</f>
        <v>98040</v>
      </c>
      <c r="IN17" s="200">
        <f t="shared" si="69"/>
        <v>-1709.6572459426682</v>
      </c>
      <c r="IO17" s="200">
        <f t="shared" si="89"/>
        <v>-1709.6572459426682</v>
      </c>
      <c r="IP17" s="200">
        <f t="shared" si="90"/>
        <v>-1709.6572459426682</v>
      </c>
      <c r="IQ17" s="200">
        <f t="shared" si="91"/>
        <v>-1709.6572459426682</v>
      </c>
      <c r="IR17" s="200">
        <f t="shared" si="92"/>
        <v>1709.6572459426682</v>
      </c>
      <c r="IT17">
        <f t="shared" si="93"/>
        <v>1</v>
      </c>
      <c r="IU17" s="244">
        <v>-1</v>
      </c>
      <c r="IV17" s="218">
        <v>1</v>
      </c>
      <c r="IW17" s="245">
        <v>-15</v>
      </c>
      <c r="IX17">
        <f t="shared" si="94"/>
        <v>-1</v>
      </c>
      <c r="IY17">
        <f t="shared" si="95"/>
        <v>-1</v>
      </c>
      <c r="IZ17" s="218"/>
      <c r="JA17">
        <f t="shared" ref="JA17:JA80" si="121">IF(IU17=IZ17,1,0)</f>
        <v>0</v>
      </c>
      <c r="JB17">
        <f t="shared" si="96"/>
        <v>0</v>
      </c>
      <c r="JC17">
        <f t="shared" si="97"/>
        <v>0</v>
      </c>
      <c r="JD17">
        <f t="shared" si="98"/>
        <v>0</v>
      </c>
      <c r="JE17" s="253"/>
      <c r="JF17" s="268">
        <v>42514</v>
      </c>
      <c r="JG17">
        <v>60</v>
      </c>
      <c r="JH17" t="str">
        <f t="shared" si="70"/>
        <v>TRUE</v>
      </c>
      <c r="JI17">
        <f>VLOOKUP($A17,'FuturesInfo (3)'!$A$2:$V$80,22)</f>
        <v>5</v>
      </c>
      <c r="JJ17" s="257">
        <v>2</v>
      </c>
      <c r="JK17">
        <f t="shared" si="99"/>
        <v>6</v>
      </c>
      <c r="JL17" s="139">
        <f>VLOOKUP($A17,'FuturesInfo (3)'!$A$2:$O$80,15)*JI17</f>
        <v>98040</v>
      </c>
      <c r="JM17" s="139">
        <f>VLOOKUP($A17,'FuturesInfo (3)'!$A$2:$O$80,15)*JK17</f>
        <v>117648</v>
      </c>
      <c r="JN17" s="200">
        <f t="shared" si="71"/>
        <v>0</v>
      </c>
      <c r="JO17" s="200">
        <f t="shared" si="100"/>
        <v>0</v>
      </c>
      <c r="JP17" s="200">
        <f t="shared" si="101"/>
        <v>0</v>
      </c>
      <c r="JQ17" s="200">
        <f t="shared" si="102"/>
        <v>0</v>
      </c>
      <c r="JR17" s="200">
        <f t="shared" si="103"/>
        <v>0</v>
      </c>
      <c r="JT17">
        <f t="shared" si="104"/>
        <v>-1</v>
      </c>
      <c r="JU17" s="244"/>
      <c r="JV17" s="218"/>
      <c r="JW17" s="245"/>
      <c r="JX17">
        <f t="shared" si="105"/>
        <v>0</v>
      </c>
      <c r="JY17">
        <f t="shared" si="106"/>
        <v>0</v>
      </c>
      <c r="JZ17" s="218"/>
      <c r="KA17">
        <f t="shared" ref="KA17:KA80" si="122">IF(JU17=JZ17,1,0)</f>
        <v>1</v>
      </c>
      <c r="KB17">
        <f t="shared" si="107"/>
        <v>1</v>
      </c>
      <c r="KC17">
        <f t="shared" si="108"/>
        <v>1</v>
      </c>
      <c r="KD17">
        <f t="shared" si="109"/>
        <v>1</v>
      </c>
      <c r="KE17" s="253"/>
      <c r="KF17" s="268"/>
      <c r="KG17">
        <v>60</v>
      </c>
      <c r="KH17" t="str">
        <f t="shared" si="72"/>
        <v>FALSE</v>
      </c>
      <c r="KI17">
        <f>VLOOKUP($A17,'FuturesInfo (3)'!$A$2:$V$80,22)</f>
        <v>5</v>
      </c>
      <c r="KJ17" s="257"/>
      <c r="KK17">
        <f t="shared" si="110"/>
        <v>6</v>
      </c>
      <c r="KL17" s="139">
        <f>VLOOKUP($A17,'FuturesInfo (3)'!$A$2:$O$80,15)*KI17</f>
        <v>98040</v>
      </c>
      <c r="KM17" s="139">
        <f>VLOOKUP($A17,'FuturesInfo (3)'!$A$2:$O$80,15)*KK17</f>
        <v>117648</v>
      </c>
      <c r="KN17" s="200">
        <f t="shared" si="111"/>
        <v>0</v>
      </c>
      <c r="KO17" s="200">
        <f t="shared" si="112"/>
        <v>0</v>
      </c>
      <c r="KP17" s="200">
        <f t="shared" si="113"/>
        <v>0</v>
      </c>
      <c r="KQ17" s="200">
        <f t="shared" si="114"/>
        <v>0</v>
      </c>
      <c r="KR17" s="200">
        <f t="shared" si="115"/>
        <v>0</v>
      </c>
    </row>
    <row r="18" spans="1:304"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6"/>
        <v>0</v>
      </c>
      <c r="BH18">
        <v>-1</v>
      </c>
      <c r="BI18">
        <v>1</v>
      </c>
      <c r="BJ18">
        <f t="shared" si="73"/>
        <v>0</v>
      </c>
      <c r="BK18" s="1">
        <v>1.59655699014E-3</v>
      </c>
      <c r="BL18" s="2">
        <v>10</v>
      </c>
      <c r="BM18">
        <v>60</v>
      </c>
      <c r="BN18" t="str">
        <f t="shared" si="117"/>
        <v>TRUE</v>
      </c>
      <c r="BO18">
        <f>VLOOKUP($A18,'FuturesInfo (3)'!$A$2:$V$80,22)</f>
        <v>2</v>
      </c>
      <c r="BP18">
        <f t="shared" si="53"/>
        <v>2</v>
      </c>
      <c r="BQ18" s="139">
        <f>VLOOKUP($A18,'FuturesInfo (3)'!$A$2:$O$80,15)*BP18</f>
        <v>177312.5</v>
      </c>
      <c r="BR18" s="145">
        <f t="shared" si="74"/>
        <v>-283.08951131419877</v>
      </c>
      <c r="BT18">
        <f t="shared" si="75"/>
        <v>-1</v>
      </c>
      <c r="BU18">
        <v>-1</v>
      </c>
      <c r="BV18">
        <v>1</v>
      </c>
      <c r="BW18">
        <v>1</v>
      </c>
      <c r="BX18">
        <f t="shared" si="54"/>
        <v>0</v>
      </c>
      <c r="BY18">
        <f t="shared" si="55"/>
        <v>1</v>
      </c>
      <c r="BZ18" s="188">
        <v>5.9602190034E-3</v>
      </c>
      <c r="CA18" s="2">
        <v>10</v>
      </c>
      <c r="CB18">
        <v>60</v>
      </c>
      <c r="CC18" t="str">
        <f t="shared" si="56"/>
        <v>TRUE</v>
      </c>
      <c r="CD18">
        <f>VLOOKUP($A18,'FuturesInfo (3)'!$A$2:$V$80,22)</f>
        <v>2</v>
      </c>
      <c r="CE18">
        <f t="shared" si="57"/>
        <v>2</v>
      </c>
      <c r="CF18">
        <f t="shared" si="57"/>
        <v>2</v>
      </c>
      <c r="CG18" s="139">
        <f>VLOOKUP($A18,'FuturesInfo (3)'!$A$2:$O$80,15)*CE18</f>
        <v>177312.5</v>
      </c>
      <c r="CH18" s="145">
        <f t="shared" si="58"/>
        <v>-1056.8213320403624</v>
      </c>
      <c r="CI18" s="145">
        <f t="shared" si="76"/>
        <v>1056.8213320403624</v>
      </c>
      <c r="CK18">
        <f t="shared" si="59"/>
        <v>-1</v>
      </c>
      <c r="CL18">
        <v>-1</v>
      </c>
      <c r="CM18">
        <v>1</v>
      </c>
      <c r="CN18">
        <v>-1</v>
      </c>
      <c r="CO18">
        <f t="shared" si="118"/>
        <v>1</v>
      </c>
      <c r="CP18">
        <f t="shared" si="60"/>
        <v>0</v>
      </c>
      <c r="CQ18" s="1">
        <v>-3.8580778505E-3</v>
      </c>
      <c r="CR18" s="2">
        <v>10</v>
      </c>
      <c r="CS18">
        <v>60</v>
      </c>
      <c r="CT18" t="str">
        <f t="shared" si="61"/>
        <v>TRUE</v>
      </c>
      <c r="CU18">
        <f>VLOOKUP($A18,'FuturesInfo (3)'!$A$2:$V$80,22)</f>
        <v>2</v>
      </c>
      <c r="CV18">
        <f t="shared" si="62"/>
        <v>2</v>
      </c>
      <c r="CW18">
        <f t="shared" si="77"/>
        <v>2</v>
      </c>
      <c r="CX18" s="139">
        <f>VLOOKUP($A18,'FuturesInfo (3)'!$A$2:$O$80,15)*CW18</f>
        <v>177312.5</v>
      </c>
      <c r="CY18" s="200">
        <f t="shared" si="78"/>
        <v>684.08542886678129</v>
      </c>
      <c r="CZ18" s="200">
        <f t="shared" si="79"/>
        <v>-684.08542886678129</v>
      </c>
      <c r="DB18">
        <f t="shared" si="63"/>
        <v>-1</v>
      </c>
      <c r="DC18">
        <v>1</v>
      </c>
      <c r="DD18">
        <v>1</v>
      </c>
      <c r="DE18">
        <v>1</v>
      </c>
      <c r="DF18">
        <f t="shared" si="119"/>
        <v>1</v>
      </c>
      <c r="DG18">
        <f t="shared" si="64"/>
        <v>1</v>
      </c>
      <c r="DH18" s="1">
        <v>6.4319800816100003E-3</v>
      </c>
      <c r="DI18" s="2">
        <v>10</v>
      </c>
      <c r="DJ18">
        <v>60</v>
      </c>
      <c r="DK18" t="str">
        <f t="shared" si="65"/>
        <v>TRUE</v>
      </c>
      <c r="DL18">
        <f>VLOOKUP($A18,'FuturesInfo (3)'!$A$2:$V$80,22)</f>
        <v>2</v>
      </c>
      <c r="DM18">
        <f t="shared" si="66"/>
        <v>3</v>
      </c>
      <c r="DN18">
        <f t="shared" si="80"/>
        <v>2</v>
      </c>
      <c r="DO18" s="139">
        <f>VLOOKUP($A18,'FuturesInfo (3)'!$A$2:$O$80,15)*DN18</f>
        <v>177312.5</v>
      </c>
      <c r="DP18" s="200">
        <f t="shared" si="67"/>
        <v>1140.4704682204731</v>
      </c>
      <c r="DQ18" s="200">
        <f t="shared" si="81"/>
        <v>1140.4704682204731</v>
      </c>
      <c r="DS18">
        <v>1</v>
      </c>
      <c r="DT18">
        <v>1</v>
      </c>
      <c r="DU18">
        <v>1</v>
      </c>
      <c r="DV18">
        <v>-1</v>
      </c>
      <c r="DW18">
        <v>0</v>
      </c>
      <c r="DX18">
        <v>0</v>
      </c>
      <c r="DY18" s="1">
        <v>-3.2985156679500001E-3</v>
      </c>
      <c r="DZ18" s="2">
        <v>10</v>
      </c>
      <c r="EA18">
        <v>60</v>
      </c>
      <c r="EB18" t="s">
        <v>1274</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1274</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1274</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1274</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1274</v>
      </c>
      <c r="HK18">
        <v>2</v>
      </c>
      <c r="HL18" s="257"/>
      <c r="HM18">
        <v>2</v>
      </c>
      <c r="HN18" s="139">
        <v>176400</v>
      </c>
      <c r="HO18" s="200">
        <v>-1499.6416777902</v>
      </c>
      <c r="HP18" s="200">
        <v>-1499.6416777902</v>
      </c>
      <c r="HQ18" s="200">
        <v>1499.6416777902</v>
      </c>
      <c r="HR18" s="200">
        <v>1499.6416777902</v>
      </c>
      <c r="HT18">
        <f t="shared" si="82"/>
        <v>1</v>
      </c>
      <c r="HU18" s="244">
        <v>1</v>
      </c>
      <c r="HV18" s="218">
        <v>1</v>
      </c>
      <c r="HW18" s="245">
        <v>-13</v>
      </c>
      <c r="HX18">
        <f t="shared" si="83"/>
        <v>-1</v>
      </c>
      <c r="HY18">
        <f t="shared" si="84"/>
        <v>-1</v>
      </c>
      <c r="HZ18" s="218">
        <v>1</v>
      </c>
      <c r="IA18">
        <f t="shared" si="120"/>
        <v>1</v>
      </c>
      <c r="IB18">
        <f t="shared" si="85"/>
        <v>1</v>
      </c>
      <c r="IC18">
        <f t="shared" si="86"/>
        <v>0</v>
      </c>
      <c r="ID18">
        <f t="shared" si="87"/>
        <v>0</v>
      </c>
      <c r="IE18" s="253">
        <v>5.1729024943299997E-3</v>
      </c>
      <c r="IF18" s="268">
        <v>42514</v>
      </c>
      <c r="IG18">
        <v>60</v>
      </c>
      <c r="IH18" t="str">
        <f t="shared" si="68"/>
        <v>TRUE</v>
      </c>
      <c r="II18">
        <f>VLOOKUP($A18,'FuturesInfo (3)'!$A$2:$V$80,22)</f>
        <v>2</v>
      </c>
      <c r="IJ18" s="257">
        <v>1</v>
      </c>
      <c r="IK18">
        <f t="shared" si="88"/>
        <v>2</v>
      </c>
      <c r="IL18" s="139">
        <f>VLOOKUP($A18,'FuturesInfo (3)'!$A$2:$O$80,15)*II18</f>
        <v>177312.5</v>
      </c>
      <c r="IM18" s="139">
        <f>VLOOKUP($A18,'FuturesInfo (3)'!$A$2:$O$80,15)*IK18</f>
        <v>177312.5</v>
      </c>
      <c r="IN18" s="200">
        <f t="shared" si="69"/>
        <v>917.22027352588805</v>
      </c>
      <c r="IO18" s="200">
        <f t="shared" si="89"/>
        <v>917.22027352588805</v>
      </c>
      <c r="IP18" s="200">
        <f t="shared" si="90"/>
        <v>917.22027352588805</v>
      </c>
      <c r="IQ18" s="200">
        <f t="shared" si="91"/>
        <v>-917.22027352588805</v>
      </c>
      <c r="IR18" s="200">
        <f t="shared" si="92"/>
        <v>-917.22027352588805</v>
      </c>
      <c r="IT18">
        <f t="shared" si="93"/>
        <v>1</v>
      </c>
      <c r="IU18" s="244">
        <v>-1</v>
      </c>
      <c r="IV18" s="218">
        <v>1</v>
      </c>
      <c r="IW18" s="245">
        <v>-14</v>
      </c>
      <c r="IX18">
        <f t="shared" si="94"/>
        <v>-1</v>
      </c>
      <c r="IY18">
        <f t="shared" si="95"/>
        <v>-1</v>
      </c>
      <c r="IZ18" s="218"/>
      <c r="JA18">
        <f t="shared" si="121"/>
        <v>0</v>
      </c>
      <c r="JB18">
        <f t="shared" si="96"/>
        <v>0</v>
      </c>
      <c r="JC18">
        <f t="shared" si="97"/>
        <v>0</v>
      </c>
      <c r="JD18">
        <f t="shared" si="98"/>
        <v>0</v>
      </c>
      <c r="JE18" s="253"/>
      <c r="JF18" s="268">
        <v>42515</v>
      </c>
      <c r="JG18">
        <v>60</v>
      </c>
      <c r="JH18" t="str">
        <f t="shared" si="70"/>
        <v>TRUE</v>
      </c>
      <c r="JI18">
        <f>VLOOKUP($A18,'FuturesInfo (3)'!$A$2:$V$80,22)</f>
        <v>2</v>
      </c>
      <c r="JJ18" s="257">
        <v>1</v>
      </c>
      <c r="JK18">
        <f t="shared" si="99"/>
        <v>2</v>
      </c>
      <c r="JL18" s="139">
        <f>VLOOKUP($A18,'FuturesInfo (3)'!$A$2:$O$80,15)*JI18</f>
        <v>177312.5</v>
      </c>
      <c r="JM18" s="139">
        <f>VLOOKUP($A18,'FuturesInfo (3)'!$A$2:$O$80,15)*JK18</f>
        <v>177312.5</v>
      </c>
      <c r="JN18" s="200">
        <f t="shared" si="71"/>
        <v>0</v>
      </c>
      <c r="JO18" s="200">
        <f t="shared" si="100"/>
        <v>0</v>
      </c>
      <c r="JP18" s="200">
        <f t="shared" si="101"/>
        <v>0</v>
      </c>
      <c r="JQ18" s="200">
        <f t="shared" si="102"/>
        <v>0</v>
      </c>
      <c r="JR18" s="200">
        <f t="shared" si="103"/>
        <v>0</v>
      </c>
      <c r="JT18">
        <f t="shared" si="104"/>
        <v>-1</v>
      </c>
      <c r="JU18" s="244"/>
      <c r="JV18" s="218"/>
      <c r="JW18" s="245"/>
      <c r="JX18">
        <f t="shared" si="105"/>
        <v>0</v>
      </c>
      <c r="JY18">
        <f t="shared" si="106"/>
        <v>0</v>
      </c>
      <c r="JZ18" s="218"/>
      <c r="KA18">
        <f t="shared" si="122"/>
        <v>1</v>
      </c>
      <c r="KB18">
        <f t="shared" si="107"/>
        <v>1</v>
      </c>
      <c r="KC18">
        <f t="shared" si="108"/>
        <v>1</v>
      </c>
      <c r="KD18">
        <f t="shared" si="109"/>
        <v>1</v>
      </c>
      <c r="KE18" s="253"/>
      <c r="KF18" s="268"/>
      <c r="KG18">
        <v>60</v>
      </c>
      <c r="KH18" t="str">
        <f t="shared" si="72"/>
        <v>FALSE</v>
      </c>
      <c r="KI18">
        <f>VLOOKUP($A18,'FuturesInfo (3)'!$A$2:$V$80,22)</f>
        <v>2</v>
      </c>
      <c r="KJ18" s="257"/>
      <c r="KK18">
        <f t="shared" si="110"/>
        <v>3</v>
      </c>
      <c r="KL18" s="139">
        <f>VLOOKUP($A18,'FuturesInfo (3)'!$A$2:$O$80,15)*KI18</f>
        <v>177312.5</v>
      </c>
      <c r="KM18" s="139">
        <f>VLOOKUP($A18,'FuturesInfo (3)'!$A$2:$O$80,15)*KK18</f>
        <v>265968.75</v>
      </c>
      <c r="KN18" s="200">
        <f t="shared" si="111"/>
        <v>0</v>
      </c>
      <c r="KO18" s="200">
        <f t="shared" si="112"/>
        <v>0</v>
      </c>
      <c r="KP18" s="200">
        <f t="shared" si="113"/>
        <v>0</v>
      </c>
      <c r="KQ18" s="200">
        <f t="shared" si="114"/>
        <v>0</v>
      </c>
      <c r="KR18" s="200">
        <f t="shared" si="115"/>
        <v>0</v>
      </c>
    </row>
    <row r="19" spans="1:304"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6"/>
        <v>0</v>
      </c>
      <c r="BH19">
        <v>1</v>
      </c>
      <c r="BI19">
        <v>1</v>
      </c>
      <c r="BJ19">
        <f t="shared" si="73"/>
        <v>1</v>
      </c>
      <c r="BK19" s="1">
        <v>3.6253776435000002E-3</v>
      </c>
      <c r="BL19" s="2">
        <v>10</v>
      </c>
      <c r="BM19">
        <v>60</v>
      </c>
      <c r="BN19" t="str">
        <f t="shared" si="117"/>
        <v>TRUE</v>
      </c>
      <c r="BO19">
        <f>VLOOKUP($A19,'FuturesInfo (3)'!$A$2:$V$80,22)</f>
        <v>4</v>
      </c>
      <c r="BP19">
        <f t="shared" si="53"/>
        <v>4</v>
      </c>
      <c r="BQ19" s="139">
        <f>VLOOKUP($A19,'FuturesInfo (3)'!$A$2:$O$80,15)*BP19</f>
        <v>86800</v>
      </c>
      <c r="BR19" s="145">
        <f t="shared" si="74"/>
        <v>314.68277945580002</v>
      </c>
      <c r="BT19">
        <f t="shared" si="75"/>
        <v>1</v>
      </c>
      <c r="BU19">
        <v>1</v>
      </c>
      <c r="BV19">
        <v>1</v>
      </c>
      <c r="BW19">
        <v>1</v>
      </c>
      <c r="BX19">
        <f t="shared" si="54"/>
        <v>1</v>
      </c>
      <c r="BY19">
        <f t="shared" si="55"/>
        <v>1</v>
      </c>
      <c r="BZ19" s="188">
        <v>7.2245635159500004E-3</v>
      </c>
      <c r="CA19" s="2">
        <v>10</v>
      </c>
      <c r="CB19">
        <v>60</v>
      </c>
      <c r="CC19" t="str">
        <f t="shared" si="56"/>
        <v>TRUE</v>
      </c>
      <c r="CD19">
        <f>VLOOKUP($A19,'FuturesInfo (3)'!$A$2:$V$80,22)</f>
        <v>4</v>
      </c>
      <c r="CE19">
        <f t="shared" si="57"/>
        <v>4</v>
      </c>
      <c r="CF19">
        <f t="shared" si="57"/>
        <v>4</v>
      </c>
      <c r="CG19" s="139">
        <f>VLOOKUP($A19,'FuturesInfo (3)'!$A$2:$O$80,15)*CE19</f>
        <v>86800</v>
      </c>
      <c r="CH19" s="145">
        <f t="shared" si="58"/>
        <v>627.09211318446</v>
      </c>
      <c r="CI19" s="145">
        <f t="shared" si="76"/>
        <v>627.09211318446</v>
      </c>
      <c r="CK19">
        <f t="shared" si="59"/>
        <v>1</v>
      </c>
      <c r="CL19">
        <v>1</v>
      </c>
      <c r="CM19">
        <v>1</v>
      </c>
      <c r="CN19">
        <v>1</v>
      </c>
      <c r="CO19">
        <f t="shared" si="118"/>
        <v>1</v>
      </c>
      <c r="CP19">
        <f t="shared" si="60"/>
        <v>1</v>
      </c>
      <c r="CQ19" s="1">
        <v>2.1518230723299999E-2</v>
      </c>
      <c r="CR19" s="2">
        <v>10</v>
      </c>
      <c r="CS19">
        <v>60</v>
      </c>
      <c r="CT19" t="str">
        <f t="shared" si="61"/>
        <v>TRUE</v>
      </c>
      <c r="CU19">
        <f>VLOOKUP($A19,'FuturesInfo (3)'!$A$2:$V$80,22)</f>
        <v>4</v>
      </c>
      <c r="CV19">
        <f t="shared" si="62"/>
        <v>5</v>
      </c>
      <c r="CW19">
        <f t="shared" si="77"/>
        <v>4</v>
      </c>
      <c r="CX19" s="139">
        <f>VLOOKUP($A19,'FuturesInfo (3)'!$A$2:$O$80,15)*CW19</f>
        <v>86800</v>
      </c>
      <c r="CY19" s="200">
        <f t="shared" si="78"/>
        <v>1867.7824267824399</v>
      </c>
      <c r="CZ19" s="200">
        <f t="shared" si="79"/>
        <v>1867.7824267824399</v>
      </c>
      <c r="DB19">
        <f t="shared" si="63"/>
        <v>1</v>
      </c>
      <c r="DC19">
        <v>1</v>
      </c>
      <c r="DD19">
        <v>1</v>
      </c>
      <c r="DE19">
        <v>1</v>
      </c>
      <c r="DF19">
        <f t="shared" si="119"/>
        <v>1</v>
      </c>
      <c r="DG19">
        <f t="shared" si="64"/>
        <v>1</v>
      </c>
      <c r="DH19" s="1">
        <v>1.17027501463E-3</v>
      </c>
      <c r="DI19" s="2">
        <v>10</v>
      </c>
      <c r="DJ19">
        <v>60</v>
      </c>
      <c r="DK19" t="str">
        <f t="shared" si="65"/>
        <v>TRUE</v>
      </c>
      <c r="DL19">
        <f>VLOOKUP($A19,'FuturesInfo (3)'!$A$2:$V$80,22)</f>
        <v>4</v>
      </c>
      <c r="DM19">
        <f t="shared" si="66"/>
        <v>5</v>
      </c>
      <c r="DN19" s="186">
        <v>6</v>
      </c>
      <c r="DO19" s="139">
        <f>VLOOKUP($A19,'FuturesInfo (3)'!$A$2:$O$80,15)*DN19</f>
        <v>130200</v>
      </c>
      <c r="DP19" s="200">
        <f t="shared" si="67"/>
        <v>152.36980690482599</v>
      </c>
      <c r="DQ19" s="200">
        <f t="shared" si="81"/>
        <v>152.36980690482599</v>
      </c>
      <c r="DS19">
        <v>1</v>
      </c>
      <c r="DT19">
        <v>1</v>
      </c>
      <c r="DU19">
        <v>1</v>
      </c>
      <c r="DV19">
        <v>1</v>
      </c>
      <c r="DW19">
        <v>1</v>
      </c>
      <c r="DX19">
        <v>1</v>
      </c>
      <c r="DY19" s="1">
        <v>8.1823495032099999E-3</v>
      </c>
      <c r="DZ19" s="2">
        <v>10</v>
      </c>
      <c r="EA19">
        <v>60</v>
      </c>
      <c r="EB19" t="s">
        <v>1274</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1274</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1274</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1274</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1274</v>
      </c>
      <c r="HK19">
        <v>4</v>
      </c>
      <c r="HL19" s="257"/>
      <c r="HM19">
        <v>4</v>
      </c>
      <c r="HN19" s="139">
        <v>88350</v>
      </c>
      <c r="HO19" s="200">
        <v>1335.523254959835</v>
      </c>
      <c r="HP19" s="200">
        <v>1335.523254959835</v>
      </c>
      <c r="HQ19" s="200">
        <v>1335.523254959835</v>
      </c>
      <c r="HR19" s="200">
        <v>-1335.523254959835</v>
      </c>
      <c r="HT19">
        <f t="shared" si="82"/>
        <v>1</v>
      </c>
      <c r="HU19" s="244">
        <v>1</v>
      </c>
      <c r="HV19" s="218">
        <v>1</v>
      </c>
      <c r="HW19" s="245">
        <v>6</v>
      </c>
      <c r="HX19">
        <f t="shared" si="83"/>
        <v>1</v>
      </c>
      <c r="HY19">
        <f t="shared" si="84"/>
        <v>1</v>
      </c>
      <c r="HZ19" s="218">
        <v>-1</v>
      </c>
      <c r="IA19">
        <f t="shared" si="120"/>
        <v>0</v>
      </c>
      <c r="IB19">
        <f t="shared" si="85"/>
        <v>0</v>
      </c>
      <c r="IC19">
        <f t="shared" si="86"/>
        <v>0</v>
      </c>
      <c r="ID19">
        <f t="shared" si="87"/>
        <v>0</v>
      </c>
      <c r="IE19" s="253">
        <v>-1.7543859649100001E-2</v>
      </c>
      <c r="IF19" s="268">
        <v>42499</v>
      </c>
      <c r="IG19">
        <v>60</v>
      </c>
      <c r="IH19" t="str">
        <f t="shared" si="68"/>
        <v>TRUE</v>
      </c>
      <c r="II19">
        <f>VLOOKUP($A19,'FuturesInfo (3)'!$A$2:$V$80,22)</f>
        <v>4</v>
      </c>
      <c r="IJ19" s="257">
        <v>2</v>
      </c>
      <c r="IK19">
        <f t="shared" si="88"/>
        <v>5</v>
      </c>
      <c r="IL19" s="139">
        <f>VLOOKUP($A19,'FuturesInfo (3)'!$A$2:$O$80,15)*II19</f>
        <v>86800</v>
      </c>
      <c r="IM19" s="139">
        <f>VLOOKUP($A19,'FuturesInfo (3)'!$A$2:$O$80,15)*IK19</f>
        <v>108500</v>
      </c>
      <c r="IN19" s="200">
        <f t="shared" si="69"/>
        <v>-1522.8070175418802</v>
      </c>
      <c r="IO19" s="200">
        <f t="shared" si="89"/>
        <v>-1903.5087719273502</v>
      </c>
      <c r="IP19" s="200">
        <f t="shared" si="90"/>
        <v>-1522.8070175418802</v>
      </c>
      <c r="IQ19" s="200">
        <f t="shared" si="91"/>
        <v>-1522.8070175418802</v>
      </c>
      <c r="IR19" s="200">
        <f t="shared" si="92"/>
        <v>-1522.8070175418802</v>
      </c>
      <c r="IT19">
        <f t="shared" si="93"/>
        <v>1</v>
      </c>
      <c r="IU19" s="244">
        <v>1</v>
      </c>
      <c r="IV19" s="218">
        <v>1</v>
      </c>
      <c r="IW19" s="245">
        <v>7</v>
      </c>
      <c r="IX19">
        <f t="shared" si="94"/>
        <v>-1</v>
      </c>
      <c r="IY19">
        <f t="shared" si="95"/>
        <v>1</v>
      </c>
      <c r="IZ19" s="218"/>
      <c r="JA19">
        <f t="shared" si="121"/>
        <v>0</v>
      </c>
      <c r="JB19">
        <f t="shared" si="96"/>
        <v>0</v>
      </c>
      <c r="JC19">
        <f t="shared" si="97"/>
        <v>0</v>
      </c>
      <c r="JD19">
        <f t="shared" si="98"/>
        <v>0</v>
      </c>
      <c r="JE19" s="253"/>
      <c r="JF19" s="268">
        <v>42499</v>
      </c>
      <c r="JG19">
        <v>60</v>
      </c>
      <c r="JH19" t="str">
        <f t="shared" si="70"/>
        <v>TRUE</v>
      </c>
      <c r="JI19">
        <f>VLOOKUP($A19,'FuturesInfo (3)'!$A$2:$V$80,22)</f>
        <v>4</v>
      </c>
      <c r="JJ19" s="257">
        <v>1</v>
      </c>
      <c r="JK19">
        <f t="shared" si="99"/>
        <v>4</v>
      </c>
      <c r="JL19" s="139">
        <f>VLOOKUP($A19,'FuturesInfo (3)'!$A$2:$O$80,15)*JI19</f>
        <v>86800</v>
      </c>
      <c r="JM19" s="139">
        <f>VLOOKUP($A19,'FuturesInfo (3)'!$A$2:$O$80,15)*JK19</f>
        <v>86800</v>
      </c>
      <c r="JN19" s="200">
        <f t="shared" si="71"/>
        <v>0</v>
      </c>
      <c r="JO19" s="200">
        <f t="shared" si="100"/>
        <v>0</v>
      </c>
      <c r="JP19" s="200">
        <f t="shared" si="101"/>
        <v>0</v>
      </c>
      <c r="JQ19" s="200">
        <f t="shared" si="102"/>
        <v>0</v>
      </c>
      <c r="JR19" s="200">
        <f t="shared" si="103"/>
        <v>0</v>
      </c>
      <c r="JT19">
        <f t="shared" si="104"/>
        <v>1</v>
      </c>
      <c r="JU19" s="244"/>
      <c r="JV19" s="218"/>
      <c r="JW19" s="245"/>
      <c r="JX19">
        <f t="shared" si="105"/>
        <v>0</v>
      </c>
      <c r="JY19">
        <f t="shared" si="106"/>
        <v>0</v>
      </c>
      <c r="JZ19" s="218"/>
      <c r="KA19">
        <f t="shared" si="122"/>
        <v>1</v>
      </c>
      <c r="KB19">
        <f t="shared" si="107"/>
        <v>1</v>
      </c>
      <c r="KC19">
        <f t="shared" si="108"/>
        <v>1</v>
      </c>
      <c r="KD19">
        <f t="shared" si="109"/>
        <v>1</v>
      </c>
      <c r="KE19" s="253"/>
      <c r="KF19" s="268"/>
      <c r="KG19">
        <v>60</v>
      </c>
      <c r="KH19" t="str">
        <f t="shared" si="72"/>
        <v>FALSE</v>
      </c>
      <c r="KI19">
        <f>VLOOKUP($A19,'FuturesInfo (3)'!$A$2:$V$80,22)</f>
        <v>4</v>
      </c>
      <c r="KJ19" s="257"/>
      <c r="KK19">
        <f t="shared" si="110"/>
        <v>5</v>
      </c>
      <c r="KL19" s="139">
        <f>VLOOKUP($A19,'FuturesInfo (3)'!$A$2:$O$80,15)*KI19</f>
        <v>86800</v>
      </c>
      <c r="KM19" s="139">
        <f>VLOOKUP($A19,'FuturesInfo (3)'!$A$2:$O$80,15)*KK19</f>
        <v>108500</v>
      </c>
      <c r="KN19" s="200">
        <f t="shared" si="111"/>
        <v>0</v>
      </c>
      <c r="KO19" s="200">
        <f t="shared" si="112"/>
        <v>0</v>
      </c>
      <c r="KP19" s="200">
        <f t="shared" si="113"/>
        <v>0</v>
      </c>
      <c r="KQ19" s="200">
        <f t="shared" si="114"/>
        <v>0</v>
      </c>
      <c r="KR19" s="200">
        <f t="shared" si="115"/>
        <v>0</v>
      </c>
    </row>
    <row r="20" spans="1:304"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6"/>
        <v>0</v>
      </c>
      <c r="BH20">
        <v>-1</v>
      </c>
      <c r="BI20">
        <v>1</v>
      </c>
      <c r="BJ20">
        <f t="shared" si="73"/>
        <v>0</v>
      </c>
      <c r="BK20" s="1">
        <v>4.9554013875099997E-3</v>
      </c>
      <c r="BL20" s="2">
        <v>10</v>
      </c>
      <c r="BM20">
        <v>60</v>
      </c>
      <c r="BN20" t="str">
        <f t="shared" si="117"/>
        <v>TRUE</v>
      </c>
      <c r="BO20">
        <f>VLOOKUP($A20,'FuturesInfo (3)'!$A$2:$V$80,22)</f>
        <v>4</v>
      </c>
      <c r="BP20">
        <f t="shared" si="53"/>
        <v>4</v>
      </c>
      <c r="BQ20" s="139">
        <f>VLOOKUP($A20,'FuturesInfo (3)'!$A$2:$O$80,15)*BP20</f>
        <v>124640</v>
      </c>
      <c r="BR20" s="145">
        <f t="shared" si="74"/>
        <v>-617.64122893924639</v>
      </c>
      <c r="BT20">
        <f t="shared" si="75"/>
        <v>-1</v>
      </c>
      <c r="BU20">
        <v>1</v>
      </c>
      <c r="BV20">
        <v>1</v>
      </c>
      <c r="BW20">
        <v>-1</v>
      </c>
      <c r="BX20">
        <f t="shared" si="54"/>
        <v>0</v>
      </c>
      <c r="BY20">
        <f t="shared" si="55"/>
        <v>0</v>
      </c>
      <c r="BZ20" s="188">
        <v>-3.9447731755399996E-3</v>
      </c>
      <c r="CA20" s="2">
        <v>10</v>
      </c>
      <c r="CB20">
        <v>60</v>
      </c>
      <c r="CC20" t="str">
        <f t="shared" si="56"/>
        <v>TRUE</v>
      </c>
      <c r="CD20">
        <f>VLOOKUP($A20,'FuturesInfo (3)'!$A$2:$V$80,22)</f>
        <v>4</v>
      </c>
      <c r="CE20">
        <f t="shared" si="57"/>
        <v>4</v>
      </c>
      <c r="CF20">
        <f t="shared" si="57"/>
        <v>4</v>
      </c>
      <c r="CG20" s="139">
        <f>VLOOKUP($A20,'FuturesInfo (3)'!$A$2:$O$80,15)*CE20</f>
        <v>124640</v>
      </c>
      <c r="CH20" s="145">
        <f t="shared" si="58"/>
        <v>-491.67652859930553</v>
      </c>
      <c r="CI20" s="145">
        <f t="shared" si="76"/>
        <v>-491.67652859930553</v>
      </c>
      <c r="CK20">
        <f t="shared" si="59"/>
        <v>1</v>
      </c>
      <c r="CL20">
        <v>1</v>
      </c>
      <c r="CM20">
        <v>1</v>
      </c>
      <c r="CN20">
        <v>1</v>
      </c>
      <c r="CO20">
        <f t="shared" si="118"/>
        <v>1</v>
      </c>
      <c r="CP20">
        <f t="shared" si="60"/>
        <v>1</v>
      </c>
      <c r="CQ20" s="1">
        <v>7.5907590759100004E-3</v>
      </c>
      <c r="CR20" s="2">
        <v>10</v>
      </c>
      <c r="CS20">
        <v>60</v>
      </c>
      <c r="CT20" t="str">
        <f t="shared" si="61"/>
        <v>TRUE</v>
      </c>
      <c r="CU20">
        <f>VLOOKUP($A20,'FuturesInfo (3)'!$A$2:$V$80,22)</f>
        <v>4</v>
      </c>
      <c r="CV20">
        <f t="shared" si="62"/>
        <v>5</v>
      </c>
      <c r="CW20">
        <f t="shared" si="77"/>
        <v>4</v>
      </c>
      <c r="CX20" s="139">
        <f>VLOOKUP($A20,'FuturesInfo (3)'!$A$2:$O$80,15)*CW20</f>
        <v>124640</v>
      </c>
      <c r="CY20" s="200">
        <f t="shared" si="78"/>
        <v>946.1122112214224</v>
      </c>
      <c r="CZ20" s="200">
        <f t="shared" si="79"/>
        <v>946.1122112214224</v>
      </c>
      <c r="DB20">
        <f t="shared" si="63"/>
        <v>1</v>
      </c>
      <c r="DC20">
        <v>1</v>
      </c>
      <c r="DD20">
        <v>1</v>
      </c>
      <c r="DE20">
        <v>1</v>
      </c>
      <c r="DF20">
        <f t="shared" si="119"/>
        <v>1</v>
      </c>
      <c r="DG20">
        <f t="shared" si="64"/>
        <v>1</v>
      </c>
      <c r="DH20" s="1">
        <v>6.5509335080200003E-3</v>
      </c>
      <c r="DI20" s="2">
        <v>10</v>
      </c>
      <c r="DJ20">
        <v>60</v>
      </c>
      <c r="DK20" t="str">
        <f t="shared" si="65"/>
        <v>TRUE</v>
      </c>
      <c r="DL20">
        <f>VLOOKUP($A20,'FuturesInfo (3)'!$A$2:$V$80,22)</f>
        <v>4</v>
      </c>
      <c r="DM20">
        <f t="shared" si="66"/>
        <v>5</v>
      </c>
      <c r="DN20">
        <f t="shared" si="80"/>
        <v>4</v>
      </c>
      <c r="DO20" s="139">
        <f>VLOOKUP($A20,'FuturesInfo (3)'!$A$2:$O$80,15)*DN20</f>
        <v>124640</v>
      </c>
      <c r="DP20" s="200">
        <f t="shared" si="67"/>
        <v>816.50835243961285</v>
      </c>
      <c r="DQ20" s="200">
        <f t="shared" si="81"/>
        <v>816.50835243961285</v>
      </c>
      <c r="DS20">
        <v>1</v>
      </c>
      <c r="DT20">
        <v>1</v>
      </c>
      <c r="DU20">
        <v>1</v>
      </c>
      <c r="DV20">
        <v>1</v>
      </c>
      <c r="DW20">
        <v>1</v>
      </c>
      <c r="DX20">
        <v>1</v>
      </c>
      <c r="DY20" s="1">
        <v>6.1828831760500002E-3</v>
      </c>
      <c r="DZ20" s="2">
        <v>10</v>
      </c>
      <c r="EA20">
        <v>60</v>
      </c>
      <c r="EB20" t="s">
        <v>1274</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1274</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1274</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1274</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1274</v>
      </c>
      <c r="HK20">
        <v>4</v>
      </c>
      <c r="HL20" s="257"/>
      <c r="HM20">
        <v>4</v>
      </c>
      <c r="HN20" s="139">
        <v>124160</v>
      </c>
      <c r="HO20" s="200">
        <v>199.6783531677824</v>
      </c>
      <c r="HP20" s="200">
        <v>-199.6783531677824</v>
      </c>
      <c r="HQ20" s="200">
        <v>199.6783531677824</v>
      </c>
      <c r="HR20" s="200">
        <v>-199.6783531677824</v>
      </c>
      <c r="HT20">
        <f t="shared" si="82"/>
        <v>-1</v>
      </c>
      <c r="HU20" s="244">
        <v>-1</v>
      </c>
      <c r="HV20" s="218">
        <v>1</v>
      </c>
      <c r="HW20" s="245">
        <v>6</v>
      </c>
      <c r="HX20">
        <f>IF(VLOOKUP($C20,HT$2:HU$9,2)="normal",HV20,-HV20)</f>
        <v>1</v>
      </c>
      <c r="HY20">
        <f t="shared" si="84"/>
        <v>1</v>
      </c>
      <c r="HZ20" s="218">
        <v>1</v>
      </c>
      <c r="IA20">
        <f t="shared" si="120"/>
        <v>0</v>
      </c>
      <c r="IB20">
        <f t="shared" si="85"/>
        <v>1</v>
      </c>
      <c r="IC20">
        <f t="shared" si="86"/>
        <v>1</v>
      </c>
      <c r="ID20">
        <f t="shared" si="87"/>
        <v>1</v>
      </c>
      <c r="IE20" s="253">
        <v>3.8659793814400001E-3</v>
      </c>
      <c r="IF20" s="268">
        <v>42513</v>
      </c>
      <c r="IG20">
        <v>60</v>
      </c>
      <c r="IH20" t="str">
        <f t="shared" si="68"/>
        <v>TRUE</v>
      </c>
      <c r="II20">
        <f>VLOOKUP($A20,'FuturesInfo (3)'!$A$2:$V$80,22)</f>
        <v>4</v>
      </c>
      <c r="IJ20" s="257">
        <v>2</v>
      </c>
      <c r="IK20">
        <f t="shared" si="88"/>
        <v>5</v>
      </c>
      <c r="IL20" s="139">
        <f>VLOOKUP($A20,'FuturesInfo (3)'!$A$2:$O$80,15)*II20</f>
        <v>124640</v>
      </c>
      <c r="IM20" s="139">
        <f>VLOOKUP($A20,'FuturesInfo (3)'!$A$2:$O$80,15)*IK20</f>
        <v>155800</v>
      </c>
      <c r="IN20" s="200">
        <f t="shared" si="69"/>
        <v>-481.85567010268159</v>
      </c>
      <c r="IO20" s="200">
        <f t="shared" si="89"/>
        <v>-602.319587628352</v>
      </c>
      <c r="IP20" s="200">
        <f t="shared" si="90"/>
        <v>481.85567010268159</v>
      </c>
      <c r="IQ20" s="200">
        <f t="shared" si="91"/>
        <v>481.85567010268159</v>
      </c>
      <c r="IR20" s="200">
        <f t="shared" si="92"/>
        <v>481.85567010268159</v>
      </c>
      <c r="IT20">
        <f t="shared" si="93"/>
        <v>-1</v>
      </c>
      <c r="IU20" s="244">
        <v>-1</v>
      </c>
      <c r="IV20" s="218">
        <v>1</v>
      </c>
      <c r="IW20" s="245">
        <v>7</v>
      </c>
      <c r="IX20">
        <f>IF(VLOOKUP($C20,IT$2:IU$9,2)="normal",IV20,-IV20)</f>
        <v>-1</v>
      </c>
      <c r="IY20">
        <f t="shared" si="95"/>
        <v>1</v>
      </c>
      <c r="IZ20" s="218"/>
      <c r="JA20">
        <f t="shared" si="121"/>
        <v>0</v>
      </c>
      <c r="JB20">
        <f t="shared" si="96"/>
        <v>0</v>
      </c>
      <c r="JC20">
        <f t="shared" si="97"/>
        <v>0</v>
      </c>
      <c r="JD20">
        <f t="shared" si="98"/>
        <v>0</v>
      </c>
      <c r="JE20" s="253"/>
      <c r="JF20" s="268">
        <v>42513</v>
      </c>
      <c r="JG20">
        <v>60</v>
      </c>
      <c r="JH20" t="str">
        <f t="shared" si="70"/>
        <v>TRUE</v>
      </c>
      <c r="JI20">
        <f>VLOOKUP($A20,'FuturesInfo (3)'!$A$2:$V$80,22)</f>
        <v>4</v>
      </c>
      <c r="JJ20" s="257">
        <v>1</v>
      </c>
      <c r="JK20">
        <f t="shared" si="99"/>
        <v>4</v>
      </c>
      <c r="JL20" s="139">
        <f>VLOOKUP($A20,'FuturesInfo (3)'!$A$2:$O$80,15)*JI20</f>
        <v>124640</v>
      </c>
      <c r="JM20" s="139">
        <f>VLOOKUP($A20,'FuturesInfo (3)'!$A$2:$O$80,15)*JK20</f>
        <v>124640</v>
      </c>
      <c r="JN20" s="200">
        <f t="shared" si="71"/>
        <v>0</v>
      </c>
      <c r="JO20" s="200">
        <f t="shared" si="100"/>
        <v>0</v>
      </c>
      <c r="JP20" s="200">
        <f t="shared" si="101"/>
        <v>0</v>
      </c>
      <c r="JQ20" s="200">
        <f t="shared" si="102"/>
        <v>0</v>
      </c>
      <c r="JR20" s="200">
        <f t="shared" si="103"/>
        <v>0</v>
      </c>
      <c r="JT20">
        <f t="shared" si="104"/>
        <v>-1</v>
      </c>
      <c r="JU20" s="244"/>
      <c r="JV20" s="218"/>
      <c r="JW20" s="245"/>
      <c r="JX20">
        <f>IF(VLOOKUP($C20,JT$2:JU$9,2)="normal",JV20,-JV20)</f>
        <v>0</v>
      </c>
      <c r="JY20">
        <f t="shared" si="106"/>
        <v>0</v>
      </c>
      <c r="JZ20" s="218"/>
      <c r="KA20">
        <f t="shared" si="122"/>
        <v>1</v>
      </c>
      <c r="KB20">
        <f t="shared" si="107"/>
        <v>1</v>
      </c>
      <c r="KC20">
        <f t="shared" si="108"/>
        <v>1</v>
      </c>
      <c r="KD20">
        <f t="shared" si="109"/>
        <v>1</v>
      </c>
      <c r="KE20" s="253"/>
      <c r="KF20" s="268"/>
      <c r="KG20">
        <v>60</v>
      </c>
      <c r="KH20" t="str">
        <f t="shared" si="72"/>
        <v>FALSE</v>
      </c>
      <c r="KI20">
        <f>VLOOKUP($A20,'FuturesInfo (3)'!$A$2:$V$80,22)</f>
        <v>4</v>
      </c>
      <c r="KJ20" s="257"/>
      <c r="KK20">
        <f t="shared" si="110"/>
        <v>5</v>
      </c>
      <c r="KL20" s="139">
        <f>VLOOKUP($A20,'FuturesInfo (3)'!$A$2:$O$80,15)*KI20</f>
        <v>124640</v>
      </c>
      <c r="KM20" s="139">
        <f>VLOOKUP($A20,'FuturesInfo (3)'!$A$2:$O$80,15)*KK20</f>
        <v>155800</v>
      </c>
      <c r="KN20" s="200">
        <f t="shared" si="111"/>
        <v>0</v>
      </c>
      <c r="KO20" s="200">
        <f t="shared" si="112"/>
        <v>0</v>
      </c>
      <c r="KP20" s="200">
        <f t="shared" si="113"/>
        <v>0</v>
      </c>
      <c r="KQ20" s="200">
        <f t="shared" si="114"/>
        <v>0</v>
      </c>
      <c r="KR20" s="200">
        <f t="shared" si="115"/>
        <v>0</v>
      </c>
    </row>
    <row r="21" spans="1:304"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6"/>
        <v>0</v>
      </c>
      <c r="BH21">
        <v>1</v>
      </c>
      <c r="BI21">
        <v>-1</v>
      </c>
      <c r="BJ21">
        <f t="shared" si="73"/>
        <v>0</v>
      </c>
      <c r="BK21" s="1">
        <v>-2.8765690376599999E-3</v>
      </c>
      <c r="BL21" s="2">
        <v>10</v>
      </c>
      <c r="BM21">
        <v>60</v>
      </c>
      <c r="BN21" t="str">
        <f t="shared" si="117"/>
        <v>TRUE</v>
      </c>
      <c r="BO21">
        <f>VLOOKUP($A21,'FuturesInfo (3)'!$A$2:$V$80,22)</f>
        <v>3</v>
      </c>
      <c r="BP21">
        <f t="shared" si="53"/>
        <v>3</v>
      </c>
      <c r="BQ21" s="139">
        <f>VLOOKUP($A21,'FuturesInfo (3)'!$A$2:$O$80,15)*BP21</f>
        <v>232260</v>
      </c>
      <c r="BR21" s="145">
        <f t="shared" si="74"/>
        <v>-668.11192468691161</v>
      </c>
      <c r="BT21">
        <f t="shared" si="75"/>
        <v>1</v>
      </c>
      <c r="BU21">
        <v>-1</v>
      </c>
      <c r="BV21">
        <v>1</v>
      </c>
      <c r="BW21">
        <v>1</v>
      </c>
      <c r="BX21">
        <f t="shared" si="54"/>
        <v>0</v>
      </c>
      <c r="BY21">
        <f t="shared" si="55"/>
        <v>1</v>
      </c>
      <c r="BZ21" s="188">
        <v>1.4555468135300001E-2</v>
      </c>
      <c r="CA21" s="2">
        <v>10</v>
      </c>
      <c r="CB21">
        <v>60</v>
      </c>
      <c r="CC21" t="str">
        <f t="shared" si="56"/>
        <v>TRUE</v>
      </c>
      <c r="CD21">
        <f>VLOOKUP($A21,'FuturesInfo (3)'!$A$2:$V$80,22)</f>
        <v>3</v>
      </c>
      <c r="CE21">
        <f t="shared" si="57"/>
        <v>3</v>
      </c>
      <c r="CF21">
        <f t="shared" si="57"/>
        <v>3</v>
      </c>
      <c r="CG21" s="139">
        <f>VLOOKUP($A21,'FuturesInfo (3)'!$A$2:$O$80,15)*CE21</f>
        <v>232260</v>
      </c>
      <c r="CH21" s="145">
        <f t="shared" si="58"/>
        <v>-3380.6530291047779</v>
      </c>
      <c r="CI21" s="145">
        <f t="shared" si="76"/>
        <v>3380.6530291047779</v>
      </c>
      <c r="CK21">
        <f t="shared" si="59"/>
        <v>-1</v>
      </c>
      <c r="CL21">
        <v>1</v>
      </c>
      <c r="CM21">
        <v>1</v>
      </c>
      <c r="CN21">
        <v>1</v>
      </c>
      <c r="CO21">
        <f t="shared" si="118"/>
        <v>1</v>
      </c>
      <c r="CP21">
        <f t="shared" si="60"/>
        <v>1</v>
      </c>
      <c r="CQ21" s="1">
        <v>8.78893628021E-3</v>
      </c>
      <c r="CR21" s="2">
        <v>10</v>
      </c>
      <c r="CS21">
        <v>60</v>
      </c>
      <c r="CT21" t="str">
        <f t="shared" si="61"/>
        <v>TRUE</v>
      </c>
      <c r="CU21">
        <f>VLOOKUP($A21,'FuturesInfo (3)'!$A$2:$V$80,22)</f>
        <v>3</v>
      </c>
      <c r="CV21">
        <f t="shared" si="62"/>
        <v>4</v>
      </c>
      <c r="CW21">
        <f t="shared" si="77"/>
        <v>3</v>
      </c>
      <c r="CX21" s="139">
        <f>VLOOKUP($A21,'FuturesInfo (3)'!$A$2:$O$80,15)*CW21</f>
        <v>232260</v>
      </c>
      <c r="CY21" s="200">
        <f t="shared" si="78"/>
        <v>2041.3183404415745</v>
      </c>
      <c r="CZ21" s="200">
        <f t="shared" si="79"/>
        <v>2041.3183404415745</v>
      </c>
      <c r="DB21">
        <f t="shared" si="63"/>
        <v>1</v>
      </c>
      <c r="DC21">
        <v>1</v>
      </c>
      <c r="DD21">
        <v>1</v>
      </c>
      <c r="DE21">
        <v>1</v>
      </c>
      <c r="DF21">
        <f t="shared" si="119"/>
        <v>1</v>
      </c>
      <c r="DG21">
        <f t="shared" si="64"/>
        <v>1</v>
      </c>
      <c r="DH21" s="1">
        <v>3.7155669442699999E-3</v>
      </c>
      <c r="DI21" s="2">
        <v>10</v>
      </c>
      <c r="DJ21">
        <v>60</v>
      </c>
      <c r="DK21" t="str">
        <f t="shared" si="65"/>
        <v>TRUE</v>
      </c>
      <c r="DL21">
        <f>VLOOKUP($A21,'FuturesInfo (3)'!$A$2:$V$80,22)</f>
        <v>3</v>
      </c>
      <c r="DM21">
        <f t="shared" si="66"/>
        <v>4</v>
      </c>
      <c r="DN21">
        <f t="shared" si="80"/>
        <v>3</v>
      </c>
      <c r="DO21" s="139">
        <f>VLOOKUP($A21,'FuturesInfo (3)'!$A$2:$O$80,15)*DN21</f>
        <v>232260</v>
      </c>
      <c r="DP21" s="200">
        <f t="shared" si="67"/>
        <v>862.97757847615014</v>
      </c>
      <c r="DQ21" s="200">
        <f t="shared" si="81"/>
        <v>862.97757847615014</v>
      </c>
      <c r="DS21">
        <v>1</v>
      </c>
      <c r="DT21">
        <v>1</v>
      </c>
      <c r="DU21">
        <v>1</v>
      </c>
      <c r="DV21">
        <v>1</v>
      </c>
      <c r="DW21">
        <v>1</v>
      </c>
      <c r="DX21">
        <v>1</v>
      </c>
      <c r="DY21" s="1">
        <v>5.1059484299199997E-3</v>
      </c>
      <c r="DZ21" s="2">
        <v>10</v>
      </c>
      <c r="EA21">
        <v>60</v>
      </c>
      <c r="EB21" t="s">
        <v>1274</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1274</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1274</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1274</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1274</v>
      </c>
      <c r="HK21">
        <v>3</v>
      </c>
      <c r="HL21" s="257"/>
      <c r="HM21">
        <v>3</v>
      </c>
      <c r="HN21" s="139">
        <v>233430</v>
      </c>
      <c r="HO21" s="200">
        <v>-956.06809164303536</v>
      </c>
      <c r="HP21" s="200">
        <v>-956.06809164303536</v>
      </c>
      <c r="HQ21" s="200">
        <v>956.06809164303536</v>
      </c>
      <c r="HR21" s="200">
        <v>-956.06809164303536</v>
      </c>
      <c r="HT21">
        <f t="shared" si="82"/>
        <v>1</v>
      </c>
      <c r="HU21" s="244">
        <v>1</v>
      </c>
      <c r="HV21" s="218">
        <v>1</v>
      </c>
      <c r="HW21" s="245">
        <v>12</v>
      </c>
      <c r="HX21">
        <f t="shared" ref="HX21:HX84" si="123">IF(VLOOKUP($C21,HT$2:HU$9,2)="normal",HV21,-HV21)</f>
        <v>-1</v>
      </c>
      <c r="HY21">
        <f t="shared" si="84"/>
        <v>1</v>
      </c>
      <c r="HZ21" s="218">
        <v>-1</v>
      </c>
      <c r="IA21">
        <f t="shared" si="120"/>
        <v>0</v>
      </c>
      <c r="IB21">
        <f t="shared" si="85"/>
        <v>0</v>
      </c>
      <c r="IC21">
        <f t="shared" si="86"/>
        <v>1</v>
      </c>
      <c r="ID21">
        <f t="shared" si="87"/>
        <v>0</v>
      </c>
      <c r="IE21" s="253">
        <v>-5.0122092276100004E-3</v>
      </c>
      <c r="IF21" s="268">
        <v>42514</v>
      </c>
      <c r="IG21">
        <v>60</v>
      </c>
      <c r="IH21" t="str">
        <f t="shared" si="68"/>
        <v>TRUE</v>
      </c>
      <c r="II21">
        <f>VLOOKUP($A21,'FuturesInfo (3)'!$A$2:$V$80,22)</f>
        <v>3</v>
      </c>
      <c r="IJ21" s="257">
        <v>1</v>
      </c>
      <c r="IK21">
        <f t="shared" si="88"/>
        <v>3</v>
      </c>
      <c r="IL21" s="139">
        <f>VLOOKUP($A21,'FuturesInfo (3)'!$A$2:$O$80,15)*II21</f>
        <v>232260</v>
      </c>
      <c r="IM21" s="139">
        <f>VLOOKUP($A21,'FuturesInfo (3)'!$A$2:$O$80,15)*IK21</f>
        <v>232260</v>
      </c>
      <c r="IN21" s="200">
        <f t="shared" si="69"/>
        <v>-1164.1357152046987</v>
      </c>
      <c r="IO21" s="200">
        <f t="shared" si="89"/>
        <v>-1164.1357152046987</v>
      </c>
      <c r="IP21" s="200">
        <f t="shared" si="90"/>
        <v>-1164.1357152046987</v>
      </c>
      <c r="IQ21" s="200">
        <f t="shared" si="91"/>
        <v>1164.1357152046987</v>
      </c>
      <c r="IR21" s="200">
        <f>IF(ID21=1,ABS(IL21*IE21),-ABS(IL21*IE21))</f>
        <v>-1164.1357152046987</v>
      </c>
      <c r="IT21">
        <f t="shared" si="93"/>
        <v>1</v>
      </c>
      <c r="IU21" s="244">
        <v>-1</v>
      </c>
      <c r="IV21" s="218">
        <v>1</v>
      </c>
      <c r="IW21" s="245">
        <v>13</v>
      </c>
      <c r="IX21">
        <f t="shared" ref="IX21:IX84" si="124">IF(VLOOKUP($C21,IT$2:IU$9,2)="normal",IV21,-IV21)</f>
        <v>-1</v>
      </c>
      <c r="IY21">
        <f t="shared" si="95"/>
        <v>1</v>
      </c>
      <c r="IZ21" s="218"/>
      <c r="JA21">
        <f t="shared" si="121"/>
        <v>0</v>
      </c>
      <c r="JB21">
        <f t="shared" si="96"/>
        <v>0</v>
      </c>
      <c r="JC21">
        <f t="shared" si="97"/>
        <v>0</v>
      </c>
      <c r="JD21">
        <f t="shared" si="98"/>
        <v>0</v>
      </c>
      <c r="JE21" s="253"/>
      <c r="JF21" s="268">
        <v>42514</v>
      </c>
      <c r="JG21">
        <v>60</v>
      </c>
      <c r="JH21" t="str">
        <f t="shared" si="70"/>
        <v>TRUE</v>
      </c>
      <c r="JI21">
        <f>VLOOKUP($A21,'FuturesInfo (3)'!$A$2:$V$80,22)</f>
        <v>3</v>
      </c>
      <c r="JJ21" s="257">
        <v>2</v>
      </c>
      <c r="JK21">
        <f t="shared" si="99"/>
        <v>4</v>
      </c>
      <c r="JL21" s="139">
        <f>VLOOKUP($A21,'FuturesInfo (3)'!$A$2:$O$80,15)*JI21</f>
        <v>232260</v>
      </c>
      <c r="JM21" s="139">
        <f>VLOOKUP($A21,'FuturesInfo (3)'!$A$2:$O$80,15)*JK21</f>
        <v>309680</v>
      </c>
      <c r="JN21" s="200">
        <f t="shared" si="71"/>
        <v>0</v>
      </c>
      <c r="JO21" s="200">
        <f t="shared" si="100"/>
        <v>0</v>
      </c>
      <c r="JP21" s="200">
        <f t="shared" si="101"/>
        <v>0</v>
      </c>
      <c r="JQ21" s="200">
        <f t="shared" si="102"/>
        <v>0</v>
      </c>
      <c r="JR21" s="200">
        <f>IF(JD21=1,ABS(JL21*JE21),-ABS(JL21*JE21))</f>
        <v>0</v>
      </c>
      <c r="JT21">
        <f t="shared" si="104"/>
        <v>-1</v>
      </c>
      <c r="JU21" s="244"/>
      <c r="JV21" s="218"/>
      <c r="JW21" s="245"/>
      <c r="JX21">
        <f t="shared" ref="JX21:JX84" si="125">IF(VLOOKUP($C21,JT$2:JU$9,2)="normal",JV21,-JV21)</f>
        <v>0</v>
      </c>
      <c r="JY21">
        <f t="shared" si="106"/>
        <v>0</v>
      </c>
      <c r="JZ21" s="218"/>
      <c r="KA21">
        <f t="shared" si="122"/>
        <v>1</v>
      </c>
      <c r="KB21">
        <f t="shared" si="107"/>
        <v>1</v>
      </c>
      <c r="KC21">
        <f t="shared" si="108"/>
        <v>1</v>
      </c>
      <c r="KD21">
        <f t="shared" si="109"/>
        <v>1</v>
      </c>
      <c r="KE21" s="253"/>
      <c r="KF21" s="268"/>
      <c r="KG21">
        <v>60</v>
      </c>
      <c r="KH21" t="str">
        <f t="shared" si="72"/>
        <v>FALSE</v>
      </c>
      <c r="KI21">
        <f>VLOOKUP($A21,'FuturesInfo (3)'!$A$2:$V$80,22)</f>
        <v>3</v>
      </c>
      <c r="KJ21" s="257"/>
      <c r="KK21">
        <f t="shared" si="110"/>
        <v>4</v>
      </c>
      <c r="KL21" s="139">
        <f>VLOOKUP($A21,'FuturesInfo (3)'!$A$2:$O$80,15)*KI21</f>
        <v>232260</v>
      </c>
      <c r="KM21" s="139">
        <f>VLOOKUP($A21,'FuturesInfo (3)'!$A$2:$O$80,15)*KK21</f>
        <v>309680</v>
      </c>
      <c r="KN21" s="200">
        <f t="shared" si="111"/>
        <v>0</v>
      </c>
      <c r="KO21" s="200">
        <f t="shared" si="112"/>
        <v>0</v>
      </c>
      <c r="KP21" s="200">
        <f t="shared" si="113"/>
        <v>0</v>
      </c>
      <c r="KQ21" s="200">
        <f t="shared" si="114"/>
        <v>0</v>
      </c>
      <c r="KR21" s="200">
        <f>IF(KD21=1,ABS(KL21*KE21),-ABS(KL21*KE21))</f>
        <v>0</v>
      </c>
    </row>
    <row r="22" spans="1:304"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6"/>
        <v>-2</v>
      </c>
      <c r="BH22">
        <v>-1</v>
      </c>
      <c r="BI22">
        <v>1</v>
      </c>
      <c r="BJ22">
        <f t="shared" si="73"/>
        <v>0</v>
      </c>
      <c r="BK22" s="1">
        <v>3.2402619786299999E-3</v>
      </c>
      <c r="BL22" s="2">
        <v>10</v>
      </c>
      <c r="BM22">
        <v>60</v>
      </c>
      <c r="BN22" t="str">
        <f t="shared" si="117"/>
        <v>TRUE</v>
      </c>
      <c r="BO22">
        <f>VLOOKUP($A22,'FuturesInfo (3)'!$A$2:$V$80,22)</f>
        <v>0</v>
      </c>
      <c r="BP22">
        <f t="shared" si="53"/>
        <v>0</v>
      </c>
      <c r="BQ22" s="139">
        <f>VLOOKUP($A22,'FuturesInfo (3)'!$A$2:$O$80,15)*BP22</f>
        <v>0</v>
      </c>
      <c r="BR22" s="145">
        <f t="shared" si="74"/>
        <v>0</v>
      </c>
      <c r="BT22">
        <f t="shared" si="75"/>
        <v>-1</v>
      </c>
      <c r="BU22">
        <v>1</v>
      </c>
      <c r="BV22">
        <v>1</v>
      </c>
      <c r="BW22">
        <v>1</v>
      </c>
      <c r="BX22">
        <f t="shared" si="54"/>
        <v>1</v>
      </c>
      <c r="BY22">
        <f t="shared" si="55"/>
        <v>1</v>
      </c>
      <c r="BZ22" s="188">
        <v>5.5662451896600004E-3</v>
      </c>
      <c r="CA22" s="2">
        <v>10</v>
      </c>
      <c r="CB22">
        <v>60</v>
      </c>
      <c r="CC22" t="str">
        <f t="shared" si="56"/>
        <v>TRUE</v>
      </c>
      <c r="CD22">
        <f>VLOOKUP($A22,'FuturesInfo (3)'!$A$2:$V$80,22)</f>
        <v>0</v>
      </c>
      <c r="CE22">
        <f t="shared" si="57"/>
        <v>0</v>
      </c>
      <c r="CF22">
        <f t="shared" si="57"/>
        <v>0</v>
      </c>
      <c r="CG22" s="139">
        <f>VLOOKUP($A22,'FuturesInfo (3)'!$A$2:$O$80,15)*CE22</f>
        <v>0</v>
      </c>
      <c r="CH22" s="145">
        <f t="shared" si="58"/>
        <v>0</v>
      </c>
      <c r="CI22" s="145">
        <f t="shared" si="76"/>
        <v>0</v>
      </c>
      <c r="CK22">
        <f t="shared" si="59"/>
        <v>1</v>
      </c>
      <c r="CL22">
        <v>1</v>
      </c>
      <c r="CM22">
        <v>1</v>
      </c>
      <c r="CN22">
        <v>-1</v>
      </c>
      <c r="CO22">
        <f t="shared" si="118"/>
        <v>0</v>
      </c>
      <c r="CP22">
        <f t="shared" si="60"/>
        <v>0</v>
      </c>
      <c r="CQ22" s="1">
        <v>-4.0319825052999997E-3</v>
      </c>
      <c r="CR22" s="2">
        <v>10</v>
      </c>
      <c r="CS22">
        <v>60</v>
      </c>
      <c r="CT22" t="str">
        <f t="shared" si="61"/>
        <v>TRUE</v>
      </c>
      <c r="CU22">
        <f>VLOOKUP($A22,'FuturesInfo (3)'!$A$2:$V$80,22)</f>
        <v>0</v>
      </c>
      <c r="CV22">
        <f t="shared" si="62"/>
        <v>0</v>
      </c>
      <c r="CW22">
        <f t="shared" si="77"/>
        <v>0</v>
      </c>
      <c r="CX22" s="139">
        <f>VLOOKUP($A22,'FuturesInfo (3)'!$A$2:$O$80,15)*CW22</f>
        <v>0</v>
      </c>
      <c r="CY22" s="200">
        <f t="shared" si="78"/>
        <v>0</v>
      </c>
      <c r="CZ22" s="200">
        <f t="shared" si="79"/>
        <v>0</v>
      </c>
      <c r="DB22">
        <f t="shared" si="63"/>
        <v>1</v>
      </c>
      <c r="DC22">
        <v>-1</v>
      </c>
      <c r="DD22">
        <v>1</v>
      </c>
      <c r="DE22">
        <v>1</v>
      </c>
      <c r="DF22">
        <f t="shared" si="119"/>
        <v>0</v>
      </c>
      <c r="DG22">
        <f t="shared" si="64"/>
        <v>1</v>
      </c>
      <c r="DH22" s="1">
        <v>1.16646082064E-3</v>
      </c>
      <c r="DI22" s="2">
        <v>10</v>
      </c>
      <c r="DJ22">
        <v>60</v>
      </c>
      <c r="DK22" t="str">
        <f t="shared" si="65"/>
        <v>TRUE</v>
      </c>
      <c r="DL22">
        <f>VLOOKUP($A22,'FuturesInfo (3)'!$A$2:$V$80,22)</f>
        <v>0</v>
      </c>
      <c r="DM22">
        <f t="shared" si="66"/>
        <v>0</v>
      </c>
      <c r="DN22">
        <f t="shared" si="80"/>
        <v>0</v>
      </c>
      <c r="DO22" s="139">
        <f>VLOOKUP($A22,'FuturesInfo (3)'!$A$2:$O$80,15)*DN22</f>
        <v>0</v>
      </c>
      <c r="DP22" s="200">
        <f t="shared" si="67"/>
        <v>0</v>
      </c>
      <c r="DQ22" s="200">
        <f t="shared" si="81"/>
        <v>0</v>
      </c>
      <c r="DS22">
        <v>-1</v>
      </c>
      <c r="DT22">
        <v>-1</v>
      </c>
      <c r="DU22">
        <v>1</v>
      </c>
      <c r="DV22">
        <v>1</v>
      </c>
      <c r="DW22">
        <v>0</v>
      </c>
      <c r="DX22">
        <v>1</v>
      </c>
      <c r="DY22" s="1">
        <v>2.0560619560000002E-3</v>
      </c>
      <c r="DZ22" s="2">
        <v>10</v>
      </c>
      <c r="EA22">
        <v>60</v>
      </c>
      <c r="EB22" t="s">
        <v>1274</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1274</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1274</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1274</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1274</v>
      </c>
      <c r="HK22">
        <v>0</v>
      </c>
      <c r="HL22" s="257"/>
      <c r="HM22">
        <v>0</v>
      </c>
      <c r="HN22" s="139">
        <v>0</v>
      </c>
      <c r="HO22" s="200">
        <v>0</v>
      </c>
      <c r="HP22" s="200">
        <v>0</v>
      </c>
      <c r="HQ22" s="200">
        <v>0</v>
      </c>
      <c r="HR22" s="200">
        <v>0</v>
      </c>
      <c r="HT22">
        <f t="shared" si="82"/>
        <v>1</v>
      </c>
      <c r="HU22" s="244">
        <v>1</v>
      </c>
      <c r="HV22" s="218">
        <v>1</v>
      </c>
      <c r="HW22" s="245">
        <v>-7</v>
      </c>
      <c r="HX22">
        <f t="shared" si="123"/>
        <v>-1</v>
      </c>
      <c r="HY22">
        <f t="shared" si="84"/>
        <v>-1</v>
      </c>
      <c r="HZ22" s="218">
        <v>1</v>
      </c>
      <c r="IA22">
        <f t="shared" si="120"/>
        <v>1</v>
      </c>
      <c r="IB22">
        <f t="shared" si="85"/>
        <v>1</v>
      </c>
      <c r="IC22">
        <f t="shared" si="86"/>
        <v>0</v>
      </c>
      <c r="ID22">
        <f t="shared" si="87"/>
        <v>0</v>
      </c>
      <c r="IE22" s="253">
        <v>1.08599742076E-3</v>
      </c>
      <c r="IF22" s="268">
        <v>42488</v>
      </c>
      <c r="IG22">
        <v>60</v>
      </c>
      <c r="IH22" t="str">
        <f t="shared" si="68"/>
        <v>TRUE</v>
      </c>
      <c r="II22">
        <f>VLOOKUP($A22,'FuturesInfo (3)'!$A$2:$V$80,22)</f>
        <v>0</v>
      </c>
      <c r="IJ22" s="257">
        <v>2</v>
      </c>
      <c r="IK22">
        <f t="shared" si="88"/>
        <v>0</v>
      </c>
      <c r="IL22" s="139">
        <f>VLOOKUP($A22,'FuturesInfo (3)'!$A$2:$O$80,15)*II22</f>
        <v>0</v>
      </c>
      <c r="IM22" s="139">
        <f>VLOOKUP($A22,'FuturesInfo (3)'!$A$2:$O$80,15)*IK22</f>
        <v>0</v>
      </c>
      <c r="IN22" s="200">
        <f t="shared" si="69"/>
        <v>0</v>
      </c>
      <c r="IO22" s="200">
        <f t="shared" si="89"/>
        <v>0</v>
      </c>
      <c r="IP22" s="200">
        <f t="shared" si="90"/>
        <v>0</v>
      </c>
      <c r="IQ22" s="200">
        <f t="shared" si="91"/>
        <v>0</v>
      </c>
      <c r="IR22" s="200">
        <f t="shared" ref="IR22:IR85" si="126">IF(ID22=1,ABS(IL22*IE22),-ABS(IL22*IE22))</f>
        <v>0</v>
      </c>
      <c r="IT22">
        <f t="shared" si="93"/>
        <v>1</v>
      </c>
      <c r="IU22" s="244">
        <v>1</v>
      </c>
      <c r="IV22" s="218">
        <v>1</v>
      </c>
      <c r="IW22" s="245">
        <v>-8</v>
      </c>
      <c r="IX22">
        <f t="shared" si="124"/>
        <v>-1</v>
      </c>
      <c r="IY22">
        <f t="shared" si="95"/>
        <v>-1</v>
      </c>
      <c r="IZ22" s="218"/>
      <c r="JA22">
        <f t="shared" si="121"/>
        <v>0</v>
      </c>
      <c r="JB22">
        <f t="shared" si="96"/>
        <v>0</v>
      </c>
      <c r="JC22">
        <f t="shared" si="97"/>
        <v>0</v>
      </c>
      <c r="JD22">
        <f t="shared" si="98"/>
        <v>0</v>
      </c>
      <c r="JE22" s="253"/>
      <c r="JF22" s="268">
        <v>42488</v>
      </c>
      <c r="JG22">
        <v>60</v>
      </c>
      <c r="JH22" t="str">
        <f t="shared" si="70"/>
        <v>TRUE</v>
      </c>
      <c r="JI22">
        <f>VLOOKUP($A22,'FuturesInfo (3)'!$A$2:$V$80,22)</f>
        <v>0</v>
      </c>
      <c r="JJ22" s="257">
        <v>2</v>
      </c>
      <c r="JK22">
        <f t="shared" si="99"/>
        <v>0</v>
      </c>
      <c r="JL22" s="139">
        <f>VLOOKUP($A22,'FuturesInfo (3)'!$A$2:$O$80,15)*JI22</f>
        <v>0</v>
      </c>
      <c r="JM22" s="139">
        <f>VLOOKUP($A22,'FuturesInfo (3)'!$A$2:$O$80,15)*JK22</f>
        <v>0</v>
      </c>
      <c r="JN22" s="200">
        <f t="shared" si="71"/>
        <v>0</v>
      </c>
      <c r="JO22" s="200">
        <f t="shared" si="100"/>
        <v>0</v>
      </c>
      <c r="JP22" s="200">
        <f t="shared" si="101"/>
        <v>0</v>
      </c>
      <c r="JQ22" s="200">
        <f t="shared" si="102"/>
        <v>0</v>
      </c>
      <c r="JR22" s="200">
        <f t="shared" ref="JR22:JR85" si="127">IF(JD22=1,ABS(JL22*JE22),-ABS(JL22*JE22))</f>
        <v>0</v>
      </c>
      <c r="JT22">
        <f t="shared" si="104"/>
        <v>1</v>
      </c>
      <c r="JU22" s="244"/>
      <c r="JV22" s="218"/>
      <c r="JW22" s="245"/>
      <c r="JX22">
        <f t="shared" si="125"/>
        <v>0</v>
      </c>
      <c r="JY22">
        <f t="shared" si="106"/>
        <v>0</v>
      </c>
      <c r="JZ22" s="218"/>
      <c r="KA22">
        <f t="shared" si="122"/>
        <v>1</v>
      </c>
      <c r="KB22">
        <f t="shared" si="107"/>
        <v>1</v>
      </c>
      <c r="KC22">
        <f t="shared" si="108"/>
        <v>1</v>
      </c>
      <c r="KD22">
        <f t="shared" si="109"/>
        <v>1</v>
      </c>
      <c r="KE22" s="253"/>
      <c r="KF22" s="268"/>
      <c r="KG22">
        <v>60</v>
      </c>
      <c r="KH22" t="str">
        <f t="shared" si="72"/>
        <v>FALSE</v>
      </c>
      <c r="KI22">
        <f>VLOOKUP($A22,'FuturesInfo (3)'!$A$2:$V$80,22)</f>
        <v>0</v>
      </c>
      <c r="KJ22" s="257"/>
      <c r="KK22">
        <f t="shared" si="110"/>
        <v>0</v>
      </c>
      <c r="KL22" s="139">
        <f>VLOOKUP($A22,'FuturesInfo (3)'!$A$2:$O$80,15)*KI22</f>
        <v>0</v>
      </c>
      <c r="KM22" s="139">
        <f>VLOOKUP($A22,'FuturesInfo (3)'!$A$2:$O$80,15)*KK22</f>
        <v>0</v>
      </c>
      <c r="KN22" s="200">
        <f t="shared" si="111"/>
        <v>0</v>
      </c>
      <c r="KO22" s="200">
        <f t="shared" si="112"/>
        <v>0</v>
      </c>
      <c r="KP22" s="200">
        <f t="shared" si="113"/>
        <v>0</v>
      </c>
      <c r="KQ22" s="200">
        <f t="shared" si="114"/>
        <v>0</v>
      </c>
      <c r="KR22" s="200">
        <f t="shared" ref="KR22:KR85" si="128">IF(KD22=1,ABS(KL22*KE22),-ABS(KL22*KE22))</f>
        <v>0</v>
      </c>
    </row>
    <row r="23" spans="1:304"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9">IF(J23="","FALSE","TRUE")</f>
        <v>TRUE</v>
      </c>
      <c r="N23">
        <f>ROUND(VLOOKUP($B23,MARGIN!$A$42:$P$172,16),0)</f>
        <v>2</v>
      </c>
      <c r="P23">
        <f t="shared" ref="P23:P35" si="130">-J23+Q23</f>
        <v>0</v>
      </c>
      <c r="Q23">
        <v>1</v>
      </c>
      <c r="R23">
        <v>1</v>
      </c>
      <c r="S23" t="s">
        <v>939</v>
      </c>
      <c r="T23" t="s">
        <v>30</v>
      </c>
      <c r="U23">
        <v>60</v>
      </c>
      <c r="V23" t="str">
        <f t="shared" ref="V23:V35" si="131">IF(Q23="","FALSE","TRUE")</f>
        <v>TRUE</v>
      </c>
      <c r="W23">
        <f>ROUND(VLOOKUP($B23,MARGIN!$A$42:$P$172,16),0)</f>
        <v>2</v>
      </c>
      <c r="X23">
        <f t="shared" ref="X23:X35" si="132">IF(ABS(Q23+R23)=2,ROUND(W23*(1+$X$13),0),W23)</f>
        <v>3</v>
      </c>
      <c r="Z23">
        <f t="shared" ref="Z23:Z35" si="133">-Q23+AA23</f>
        <v>0</v>
      </c>
      <c r="AA23">
        <v>1</v>
      </c>
      <c r="AB23">
        <v>1</v>
      </c>
      <c r="AC23" t="s">
        <v>939</v>
      </c>
      <c r="AD23" t="s">
        <v>30</v>
      </c>
      <c r="AE23">
        <v>60</v>
      </c>
      <c r="AF23" t="str">
        <f t="shared" ref="AF23:AF35" si="134">IF(AA23="","FALSE","TRUE")</f>
        <v>TRUE</v>
      </c>
      <c r="AG23">
        <f>ROUND(VLOOKUP($B23,MARGIN!$A$42:$P$172,16),0)</f>
        <v>2</v>
      </c>
      <c r="AH23">
        <f t="shared" ref="AH23:AH35" si="135">IF(ABS(AA23+AB23)=2,ROUND(AG23*(1+$X$13),0),IF(AB23="",AG23,ROUND(AG23*(1+-$AH$13),0)))</f>
        <v>3</v>
      </c>
      <c r="AI23" s="139" t="e">
        <f>VLOOKUP($B23,#REF!,2)*AH23</f>
        <v>#REF!</v>
      </c>
      <c r="AK23">
        <f t="shared" ref="AK23:AK35" si="136">-AB23+AL23</f>
        <v>0</v>
      </c>
      <c r="AL23">
        <v>1</v>
      </c>
      <c r="AM23">
        <v>1</v>
      </c>
      <c r="AN23" t="s">
        <v>939</v>
      </c>
      <c r="AO23" t="s">
        <v>30</v>
      </c>
      <c r="AP23">
        <v>60</v>
      </c>
      <c r="AQ23" t="str">
        <f t="shared" ref="AQ23:AQ35" si="137">IF(AL23="","FALSE","TRUE")</f>
        <v>TRUE</v>
      </c>
      <c r="AR23">
        <f>ROUND(VLOOKUP($B23,MARGIN!$A$42:$P$172,16),0)</f>
        <v>2</v>
      </c>
      <c r="AS23">
        <f t="shared" ref="AS23:AS35" si="138">IF(ABS(AL23+AM23)=2,ROUND(AR23*(1+$X$13),0),IF(AM23="",AR23,ROUND(AR23*(1+-$AH$13),0)))</f>
        <v>3</v>
      </c>
      <c r="AT23" s="139" t="e">
        <f>VLOOKUP($B23,#REF!,2)*AS23</f>
        <v>#REF!</v>
      </c>
      <c r="AV23">
        <f t="shared" ref="AV23:AV35" si="139">-AM23+AW23</f>
        <v>0</v>
      </c>
      <c r="AW23">
        <v>1</v>
      </c>
      <c r="AX23" s="3">
        <v>-1</v>
      </c>
      <c r="AY23">
        <v>-1.83299389002E-3</v>
      </c>
      <c r="AZ23" t="s">
        <v>30</v>
      </c>
      <c r="BA23">
        <v>60</v>
      </c>
      <c r="BB23" t="str">
        <f t="shared" ref="BB23:BB35" si="140">IF(AW23="","FALSE","TRUE")</f>
        <v>TRUE</v>
      </c>
      <c r="BC23">
        <f>ROUND(VLOOKUP($B23,MARGIN!$A$42:$P$172,16),0)</f>
        <v>2</v>
      </c>
      <c r="BD23">
        <f t="shared" ref="BD23:BD35" si="141">IF(ABS(AW23+AX23)=2,ROUND(BC23*(1+$X$13),0),IF(AX23="",BC23,ROUND(BC23*(1+-$AH$13),0)))</f>
        <v>2</v>
      </c>
      <c r="BE23" s="139" t="e">
        <f>VLOOKUP($B23,#REF!,2)*BD23</f>
        <v>#REF!</v>
      </c>
      <c r="BG23">
        <f t="shared" si="116"/>
        <v>2</v>
      </c>
      <c r="BH23">
        <v>1</v>
      </c>
      <c r="BI23">
        <v>1</v>
      </c>
      <c r="BJ23">
        <f t="shared" si="73"/>
        <v>1</v>
      </c>
      <c r="BK23" s="1">
        <v>3.2646398694099999E-3</v>
      </c>
      <c r="BL23" s="2">
        <v>10</v>
      </c>
      <c r="BM23">
        <v>60</v>
      </c>
      <c r="BN23" t="str">
        <f t="shared" si="117"/>
        <v>TRUE</v>
      </c>
      <c r="BO23">
        <f>VLOOKUP($A23,'FuturesInfo (3)'!$A$2:$V$80,22)</f>
        <v>2</v>
      </c>
      <c r="BP23">
        <f t="shared" si="53"/>
        <v>2</v>
      </c>
      <c r="BQ23" s="139">
        <f>VLOOKUP($A23,'FuturesInfo (3)'!$A$2:$O$80,15)*BP23</f>
        <v>97000</v>
      </c>
      <c r="BR23" s="145">
        <f t="shared" si="74"/>
        <v>316.67006733276997</v>
      </c>
      <c r="BT23">
        <f t="shared" si="75"/>
        <v>1</v>
      </c>
      <c r="BU23">
        <v>-1</v>
      </c>
      <c r="BV23">
        <v>-1</v>
      </c>
      <c r="BW23">
        <v>-1</v>
      </c>
      <c r="BX23">
        <f t="shared" si="54"/>
        <v>1</v>
      </c>
      <c r="BY23">
        <f t="shared" si="55"/>
        <v>1</v>
      </c>
      <c r="BZ23" s="188">
        <v>-1.1185682326599999E-2</v>
      </c>
      <c r="CA23" s="2">
        <v>10</v>
      </c>
      <c r="CB23">
        <v>60</v>
      </c>
      <c r="CC23" t="str">
        <f t="shared" si="56"/>
        <v>TRUE</v>
      </c>
      <c r="CD23">
        <f>VLOOKUP($A23,'FuturesInfo (3)'!$A$2:$V$80,22)</f>
        <v>2</v>
      </c>
      <c r="CE23">
        <f t="shared" si="57"/>
        <v>2</v>
      </c>
      <c r="CF23">
        <f t="shared" si="57"/>
        <v>2</v>
      </c>
      <c r="CG23" s="139">
        <f>VLOOKUP($A23,'FuturesInfo (3)'!$A$2:$O$80,15)*CE23</f>
        <v>97000</v>
      </c>
      <c r="CH23" s="145">
        <f t="shared" si="58"/>
        <v>1085.0111856802</v>
      </c>
      <c r="CI23" s="145">
        <f t="shared" si="76"/>
        <v>1085.0111856802</v>
      </c>
      <c r="CK23">
        <f t="shared" si="59"/>
        <v>-1</v>
      </c>
      <c r="CL23">
        <v>-1</v>
      </c>
      <c r="CM23">
        <v>-1</v>
      </c>
      <c r="CN23">
        <v>1</v>
      </c>
      <c r="CO23">
        <f t="shared" si="118"/>
        <v>0</v>
      </c>
      <c r="CP23">
        <f t="shared" si="60"/>
        <v>0</v>
      </c>
      <c r="CQ23" s="1">
        <v>2.2007404360299999E-2</v>
      </c>
      <c r="CR23" s="2">
        <v>10</v>
      </c>
      <c r="CS23">
        <v>60</v>
      </c>
      <c r="CT23" t="str">
        <f t="shared" si="61"/>
        <v>TRUE</v>
      </c>
      <c r="CU23">
        <f>VLOOKUP($A23,'FuturesInfo (3)'!$A$2:$V$80,22)</f>
        <v>2</v>
      </c>
      <c r="CV23">
        <f t="shared" si="62"/>
        <v>3</v>
      </c>
      <c r="CW23">
        <f t="shared" si="77"/>
        <v>2</v>
      </c>
      <c r="CX23" s="139">
        <f>VLOOKUP($A23,'FuturesInfo (3)'!$A$2:$O$80,15)*CW23</f>
        <v>97000</v>
      </c>
      <c r="CY23" s="200">
        <f t="shared" si="78"/>
        <v>-2134.7182229491</v>
      </c>
      <c r="CZ23" s="200">
        <f t="shared" si="79"/>
        <v>-2134.7182229491</v>
      </c>
      <c r="DB23">
        <f t="shared" si="63"/>
        <v>-1</v>
      </c>
      <c r="DC23">
        <v>1</v>
      </c>
      <c r="DD23">
        <v>-1</v>
      </c>
      <c r="DE23">
        <v>1</v>
      </c>
      <c r="DF23">
        <f t="shared" si="119"/>
        <v>1</v>
      </c>
      <c r="DG23">
        <f t="shared" si="64"/>
        <v>0</v>
      </c>
      <c r="DH23" s="1">
        <v>1.34835983095E-2</v>
      </c>
      <c r="DI23" s="2">
        <v>10</v>
      </c>
      <c r="DJ23">
        <v>60</v>
      </c>
      <c r="DK23" t="str">
        <f t="shared" si="65"/>
        <v>TRUE</v>
      </c>
      <c r="DL23">
        <f>VLOOKUP($A23,'FuturesInfo (3)'!$A$2:$V$80,22)</f>
        <v>2</v>
      </c>
      <c r="DM23">
        <f t="shared" si="66"/>
        <v>2</v>
      </c>
      <c r="DN23">
        <f t="shared" si="80"/>
        <v>2</v>
      </c>
      <c r="DO23" s="139">
        <f>VLOOKUP($A23,'FuturesInfo (3)'!$A$2:$O$80,15)*DN23</f>
        <v>97000</v>
      </c>
      <c r="DP23" s="200">
        <f t="shared" si="67"/>
        <v>1307.9090360215</v>
      </c>
      <c r="DQ23" s="200">
        <f t="shared" si="81"/>
        <v>-1307.9090360215</v>
      </c>
      <c r="DS23">
        <v>1</v>
      </c>
      <c r="DT23">
        <v>1</v>
      </c>
      <c r="DU23">
        <v>-1</v>
      </c>
      <c r="DV23">
        <v>1</v>
      </c>
      <c r="DW23">
        <v>1</v>
      </c>
      <c r="DX23">
        <v>0</v>
      </c>
      <c r="DY23" s="1">
        <v>1.7275615567899999E-2</v>
      </c>
      <c r="DZ23" s="2">
        <v>10</v>
      </c>
      <c r="EA23">
        <v>60</v>
      </c>
      <c r="EB23" t="s">
        <v>1274</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1274</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1274</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1274</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1274</v>
      </c>
      <c r="HK23">
        <v>2</v>
      </c>
      <c r="HL23" s="257"/>
      <c r="HM23">
        <v>2</v>
      </c>
      <c r="HN23" s="139">
        <v>98120</v>
      </c>
      <c r="HO23" s="200">
        <v>-782.8723396341627</v>
      </c>
      <c r="HP23" s="200">
        <v>782.8723396341627</v>
      </c>
      <c r="HQ23" s="200">
        <v>782.8723396341627</v>
      </c>
      <c r="HR23" s="200">
        <v>-782.8723396341627</v>
      </c>
      <c r="HT23">
        <f t="shared" si="82"/>
        <v>1</v>
      </c>
      <c r="HU23" s="244">
        <v>1</v>
      </c>
      <c r="HV23" s="218">
        <v>-1</v>
      </c>
      <c r="HW23" s="245">
        <v>-32</v>
      </c>
      <c r="HX23">
        <f t="shared" si="123"/>
        <v>-1</v>
      </c>
      <c r="HY23">
        <f t="shared" si="84"/>
        <v>1</v>
      </c>
      <c r="HZ23" s="218">
        <v>-1</v>
      </c>
      <c r="IA23">
        <f t="shared" si="120"/>
        <v>0</v>
      </c>
      <c r="IB23">
        <f t="shared" si="85"/>
        <v>1</v>
      </c>
      <c r="IC23">
        <f t="shared" si="86"/>
        <v>1</v>
      </c>
      <c r="ID23">
        <f t="shared" si="87"/>
        <v>0</v>
      </c>
      <c r="IE23" s="253">
        <v>-1.1414594374199999E-2</v>
      </c>
      <c r="IF23" s="268">
        <v>42488</v>
      </c>
      <c r="IG23">
        <v>60</v>
      </c>
      <c r="IH23" t="str">
        <f t="shared" si="68"/>
        <v>TRUE</v>
      </c>
      <c r="II23">
        <f>VLOOKUP($A23,'FuturesInfo (3)'!$A$2:$V$80,22)</f>
        <v>2</v>
      </c>
      <c r="IJ23" s="257">
        <v>1</v>
      </c>
      <c r="IK23">
        <f t="shared" si="88"/>
        <v>2</v>
      </c>
      <c r="IL23" s="139">
        <f>VLOOKUP($A23,'FuturesInfo (3)'!$A$2:$O$80,15)*II23</f>
        <v>97000</v>
      </c>
      <c r="IM23" s="139">
        <f>VLOOKUP($A23,'FuturesInfo (3)'!$A$2:$O$80,15)*IK23</f>
        <v>97000</v>
      </c>
      <c r="IN23" s="200">
        <f t="shared" si="69"/>
        <v>-1107.2156542973999</v>
      </c>
      <c r="IO23" s="200">
        <f t="shared" si="89"/>
        <v>-1107.2156542973999</v>
      </c>
      <c r="IP23" s="200">
        <f t="shared" si="90"/>
        <v>1107.2156542973999</v>
      </c>
      <c r="IQ23" s="200">
        <f t="shared" si="91"/>
        <v>1107.2156542973999</v>
      </c>
      <c r="IR23" s="200">
        <f t="shared" si="126"/>
        <v>-1107.2156542973999</v>
      </c>
      <c r="IT23">
        <f t="shared" si="93"/>
        <v>1</v>
      </c>
      <c r="IU23" s="244">
        <v>-1</v>
      </c>
      <c r="IV23" s="218">
        <v>-1</v>
      </c>
      <c r="IW23" s="245">
        <v>-33</v>
      </c>
      <c r="IX23">
        <f t="shared" si="124"/>
        <v>1</v>
      </c>
      <c r="IY23">
        <f t="shared" si="95"/>
        <v>1</v>
      </c>
      <c r="IZ23" s="218"/>
      <c r="JA23">
        <f t="shared" si="121"/>
        <v>0</v>
      </c>
      <c r="JB23">
        <f t="shared" si="96"/>
        <v>0</v>
      </c>
      <c r="JC23">
        <f t="shared" si="97"/>
        <v>0</v>
      </c>
      <c r="JD23">
        <f t="shared" si="98"/>
        <v>0</v>
      </c>
      <c r="JE23" s="253"/>
      <c r="JF23" s="268">
        <v>42488</v>
      </c>
      <c r="JG23">
        <v>60</v>
      </c>
      <c r="JH23" t="str">
        <f t="shared" si="70"/>
        <v>TRUE</v>
      </c>
      <c r="JI23">
        <f>VLOOKUP($A23,'FuturesInfo (3)'!$A$2:$V$80,22)</f>
        <v>2</v>
      </c>
      <c r="JJ23" s="257">
        <v>2</v>
      </c>
      <c r="JK23">
        <f t="shared" si="99"/>
        <v>3</v>
      </c>
      <c r="JL23" s="139">
        <f>VLOOKUP($A23,'FuturesInfo (3)'!$A$2:$O$80,15)*JI23</f>
        <v>97000</v>
      </c>
      <c r="JM23" s="139">
        <f>VLOOKUP($A23,'FuturesInfo (3)'!$A$2:$O$80,15)*JK23</f>
        <v>145500</v>
      </c>
      <c r="JN23" s="200">
        <f t="shared" si="71"/>
        <v>0</v>
      </c>
      <c r="JO23" s="200">
        <f t="shared" si="100"/>
        <v>0</v>
      </c>
      <c r="JP23" s="200">
        <f t="shared" si="101"/>
        <v>0</v>
      </c>
      <c r="JQ23" s="200">
        <f t="shared" si="102"/>
        <v>0</v>
      </c>
      <c r="JR23" s="200">
        <f t="shared" si="127"/>
        <v>0</v>
      </c>
      <c r="JT23">
        <f t="shared" si="104"/>
        <v>-1</v>
      </c>
      <c r="JU23" s="244"/>
      <c r="JV23" s="218"/>
      <c r="JW23" s="245"/>
      <c r="JX23">
        <f t="shared" si="125"/>
        <v>0</v>
      </c>
      <c r="JY23">
        <f t="shared" si="106"/>
        <v>0</v>
      </c>
      <c r="JZ23" s="218"/>
      <c r="KA23">
        <f t="shared" si="122"/>
        <v>1</v>
      </c>
      <c r="KB23">
        <f t="shared" si="107"/>
        <v>1</v>
      </c>
      <c r="KC23">
        <f t="shared" si="108"/>
        <v>1</v>
      </c>
      <c r="KD23">
        <f t="shared" si="109"/>
        <v>1</v>
      </c>
      <c r="KE23" s="253"/>
      <c r="KF23" s="268"/>
      <c r="KG23">
        <v>60</v>
      </c>
      <c r="KH23" t="str">
        <f t="shared" si="72"/>
        <v>FALSE</v>
      </c>
      <c r="KI23">
        <f>VLOOKUP($A23,'FuturesInfo (3)'!$A$2:$V$80,22)</f>
        <v>2</v>
      </c>
      <c r="KJ23" s="257"/>
      <c r="KK23">
        <f t="shared" si="110"/>
        <v>3</v>
      </c>
      <c r="KL23" s="139">
        <f>VLOOKUP($A23,'FuturesInfo (3)'!$A$2:$O$80,15)*KI23</f>
        <v>97000</v>
      </c>
      <c r="KM23" s="139">
        <f>VLOOKUP($A23,'FuturesInfo (3)'!$A$2:$O$80,15)*KK23</f>
        <v>145500</v>
      </c>
      <c r="KN23" s="200">
        <f t="shared" si="111"/>
        <v>0</v>
      </c>
      <c r="KO23" s="200">
        <f t="shared" si="112"/>
        <v>0</v>
      </c>
      <c r="KP23" s="200">
        <f t="shared" si="113"/>
        <v>0</v>
      </c>
      <c r="KQ23" s="200">
        <f t="shared" si="114"/>
        <v>0</v>
      </c>
      <c r="KR23" s="200">
        <f t="shared" si="128"/>
        <v>0</v>
      </c>
    </row>
    <row r="24" spans="1:304"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9"/>
        <v>TRUE</v>
      </c>
      <c r="N24">
        <f>ROUND(VLOOKUP($B24,MARGIN!$A$42:$P$172,16),0)</f>
        <v>7</v>
      </c>
      <c r="P24">
        <f t="shared" si="130"/>
        <v>0</v>
      </c>
      <c r="Q24" s="3">
        <v>1</v>
      </c>
      <c r="R24" s="3">
        <v>1</v>
      </c>
      <c r="S24" s="3" t="s">
        <v>945</v>
      </c>
      <c r="T24" s="2" t="s">
        <v>30</v>
      </c>
      <c r="U24">
        <v>60</v>
      </c>
      <c r="V24" t="str">
        <f t="shared" si="131"/>
        <v>TRUE</v>
      </c>
      <c r="W24">
        <f>ROUND(VLOOKUP($B24,MARGIN!$A$42:$P$172,16),0)</f>
        <v>7</v>
      </c>
      <c r="X24">
        <f t="shared" si="132"/>
        <v>9</v>
      </c>
      <c r="Z24">
        <f t="shared" si="133"/>
        <v>0</v>
      </c>
      <c r="AA24" s="3">
        <v>1</v>
      </c>
      <c r="AB24" s="3">
        <v>1</v>
      </c>
      <c r="AC24" s="3" t="s">
        <v>945</v>
      </c>
      <c r="AD24" s="2" t="s">
        <v>30</v>
      </c>
      <c r="AE24">
        <v>60</v>
      </c>
      <c r="AF24" t="str">
        <f t="shared" si="134"/>
        <v>TRUE</v>
      </c>
      <c r="AG24">
        <f>ROUND(VLOOKUP($B24,MARGIN!$A$42:$P$172,16),0)</f>
        <v>7</v>
      </c>
      <c r="AH24">
        <f t="shared" si="135"/>
        <v>9</v>
      </c>
      <c r="AI24" s="139" t="e">
        <f>VLOOKUP($B24,#REF!,2)*AH24</f>
        <v>#REF!</v>
      </c>
      <c r="AK24">
        <f t="shared" si="136"/>
        <v>0</v>
      </c>
      <c r="AL24" s="3">
        <v>1</v>
      </c>
      <c r="AM24" s="3">
        <v>1</v>
      </c>
      <c r="AN24" s="3" t="s">
        <v>945</v>
      </c>
      <c r="AO24" s="2" t="s">
        <v>30</v>
      </c>
      <c r="AP24">
        <v>60</v>
      </c>
      <c r="AQ24" t="str">
        <f t="shared" si="137"/>
        <v>TRUE</v>
      </c>
      <c r="AR24">
        <f>ROUND(VLOOKUP($B24,MARGIN!$A$42:$P$172,16),0)</f>
        <v>7</v>
      </c>
      <c r="AS24">
        <f t="shared" si="138"/>
        <v>9</v>
      </c>
      <c r="AT24" s="139" t="e">
        <f>VLOOKUP($B24,#REF!,2)*AS24</f>
        <v>#REF!</v>
      </c>
      <c r="AV24">
        <f t="shared" si="139"/>
        <v>0</v>
      </c>
      <c r="AW24" s="3">
        <v>1</v>
      </c>
      <c r="AX24">
        <v>-1</v>
      </c>
      <c r="AY24" s="3">
        <v>-1.20425398811E-2</v>
      </c>
      <c r="AZ24" s="2" t="s">
        <v>30</v>
      </c>
      <c r="BA24">
        <v>60</v>
      </c>
      <c r="BB24" t="str">
        <f t="shared" si="140"/>
        <v>TRUE</v>
      </c>
      <c r="BC24">
        <f>ROUND(VLOOKUP($B24,MARGIN!$A$42:$P$172,16),0)</f>
        <v>7</v>
      </c>
      <c r="BD24">
        <f t="shared" si="141"/>
        <v>5</v>
      </c>
      <c r="BE24" s="139" t="e">
        <f>VLOOKUP($B24,#REF!,2)*BD24</f>
        <v>#REF!</v>
      </c>
      <c r="BG24">
        <f t="shared" si="116"/>
        <v>0</v>
      </c>
      <c r="BH24" s="3">
        <v>-1</v>
      </c>
      <c r="BI24" s="3">
        <v>-1</v>
      </c>
      <c r="BJ24">
        <f t="shared" si="73"/>
        <v>1</v>
      </c>
      <c r="BK24" s="5">
        <v>-4.7490897577999996E-3</v>
      </c>
      <c r="BL24" s="2">
        <v>10</v>
      </c>
      <c r="BM24">
        <v>60</v>
      </c>
      <c r="BN24" t="str">
        <f t="shared" si="117"/>
        <v>TRUE</v>
      </c>
      <c r="BO24">
        <f>VLOOKUP($A24,'FuturesInfo (3)'!$A$2:$V$80,22)</f>
        <v>4</v>
      </c>
      <c r="BP24">
        <f t="shared" si="53"/>
        <v>4</v>
      </c>
      <c r="BQ24" s="139">
        <f>VLOOKUP($A24,'FuturesInfo (3)'!$A$2:$O$80,15)*BP24</f>
        <v>127239.99999999999</v>
      </c>
      <c r="BR24" s="145">
        <f t="shared" si="74"/>
        <v>604.27418078247183</v>
      </c>
      <c r="BT24" s="3">
        <f t="shared" si="75"/>
        <v>-1</v>
      </c>
      <c r="BU24" s="3">
        <v>-1</v>
      </c>
      <c r="BV24">
        <v>1</v>
      </c>
      <c r="BW24" s="3">
        <v>1</v>
      </c>
      <c r="BX24">
        <f t="shared" si="54"/>
        <v>0</v>
      </c>
      <c r="BY24">
        <f t="shared" si="55"/>
        <v>1</v>
      </c>
      <c r="BZ24" s="189">
        <v>1.6701129279400002E-2</v>
      </c>
      <c r="CA24" s="2">
        <v>10</v>
      </c>
      <c r="CB24">
        <v>60</v>
      </c>
      <c r="CC24" t="str">
        <f t="shared" si="56"/>
        <v>TRUE</v>
      </c>
      <c r="CD24">
        <f>VLOOKUP($A24,'FuturesInfo (3)'!$A$2:$V$80,22)</f>
        <v>4</v>
      </c>
      <c r="CE24">
        <f t="shared" si="57"/>
        <v>4</v>
      </c>
      <c r="CF24">
        <f t="shared" si="57"/>
        <v>4</v>
      </c>
      <c r="CG24" s="139">
        <f>VLOOKUP($A24,'FuturesInfo (3)'!$A$2:$O$80,15)*CE24</f>
        <v>127239.99999999999</v>
      </c>
      <c r="CH24" s="145">
        <f t="shared" si="58"/>
        <v>-2125.0516895108558</v>
      </c>
      <c r="CI24" s="145">
        <f t="shared" si="76"/>
        <v>2125.0516895108558</v>
      </c>
      <c r="CK24" s="3">
        <f t="shared" si="59"/>
        <v>-1</v>
      </c>
      <c r="CL24" s="3">
        <v>1</v>
      </c>
      <c r="CM24">
        <v>1</v>
      </c>
      <c r="CN24" s="3">
        <v>1</v>
      </c>
      <c r="CO24">
        <f t="shared" si="118"/>
        <v>1</v>
      </c>
      <c r="CP24">
        <f t="shared" si="60"/>
        <v>1</v>
      </c>
      <c r="CQ24" s="5">
        <v>2.5504615866099999E-2</v>
      </c>
      <c r="CR24" s="2">
        <v>10</v>
      </c>
      <c r="CS24">
        <v>60</v>
      </c>
      <c r="CT24" t="str">
        <f t="shared" si="61"/>
        <v>TRUE</v>
      </c>
      <c r="CU24">
        <f>VLOOKUP($A24,'FuturesInfo (3)'!$A$2:$V$80,22)</f>
        <v>4</v>
      </c>
      <c r="CV24">
        <f t="shared" si="62"/>
        <v>5</v>
      </c>
      <c r="CW24">
        <f t="shared" si="77"/>
        <v>4</v>
      </c>
      <c r="CX24" s="139">
        <f>VLOOKUP($A24,'FuturesInfo (3)'!$A$2:$O$80,15)*CW24</f>
        <v>127239.99999999999</v>
      </c>
      <c r="CY24" s="200">
        <f t="shared" si="78"/>
        <v>3245.2073228025633</v>
      </c>
      <c r="CZ24" s="200">
        <f t="shared" si="79"/>
        <v>3245.2073228025633</v>
      </c>
      <c r="DB24" s="3">
        <f t="shared" si="63"/>
        <v>1</v>
      </c>
      <c r="DC24" s="3">
        <v>1</v>
      </c>
      <c r="DD24">
        <v>1</v>
      </c>
      <c r="DE24" s="3">
        <v>1</v>
      </c>
      <c r="DF24">
        <f t="shared" si="119"/>
        <v>1</v>
      </c>
      <c r="DG24">
        <f t="shared" si="64"/>
        <v>1</v>
      </c>
      <c r="DH24" s="5">
        <v>4.57735733903E-3</v>
      </c>
      <c r="DI24" s="2">
        <v>10</v>
      </c>
      <c r="DJ24">
        <v>60</v>
      </c>
      <c r="DK24" t="str">
        <f t="shared" si="65"/>
        <v>TRUE</v>
      </c>
      <c r="DL24">
        <f>VLOOKUP($A24,'FuturesInfo (3)'!$A$2:$V$80,22)</f>
        <v>4</v>
      </c>
      <c r="DM24">
        <f t="shared" si="66"/>
        <v>5</v>
      </c>
      <c r="DN24" s="186">
        <f>DM24</f>
        <v>5</v>
      </c>
      <c r="DO24" s="139">
        <f>VLOOKUP($A24,'FuturesInfo (3)'!$A$2:$O$80,15)*DN24</f>
        <v>159049.99999999997</v>
      </c>
      <c r="DP24" s="200">
        <f t="shared" si="67"/>
        <v>728.02868477272136</v>
      </c>
      <c r="DQ24" s="200">
        <f t="shared" si="81"/>
        <v>728.02868477272136</v>
      </c>
      <c r="DS24" s="3">
        <v>1</v>
      </c>
      <c r="DT24" s="3">
        <v>-1</v>
      </c>
      <c r="DU24">
        <v>1</v>
      </c>
      <c r="DV24" s="3">
        <v>1</v>
      </c>
      <c r="DW24">
        <v>0</v>
      </c>
      <c r="DX24">
        <v>1</v>
      </c>
      <c r="DY24" s="5">
        <v>1.8226002430100001E-3</v>
      </c>
      <c r="DZ24" s="2">
        <v>10</v>
      </c>
      <c r="EA24">
        <v>60</v>
      </c>
      <c r="EB24" t="s">
        <v>1274</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1274</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1274</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1274</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1274</v>
      </c>
      <c r="HK24">
        <v>3</v>
      </c>
      <c r="HL24" s="257"/>
      <c r="HM24">
        <v>3</v>
      </c>
      <c r="HN24" s="139">
        <v>95864.999999999985</v>
      </c>
      <c r="HO24" s="200">
        <v>-254.32350187274412</v>
      </c>
      <c r="HP24" s="200">
        <v>254.32350187274412</v>
      </c>
      <c r="HQ24" s="200">
        <v>-254.32350187274412</v>
      </c>
      <c r="HR24" s="200">
        <v>254.32350187274412</v>
      </c>
      <c r="HT24">
        <f t="shared" si="82"/>
        <v>1</v>
      </c>
      <c r="HU24" s="246">
        <v>1</v>
      </c>
      <c r="HV24" s="218">
        <v>-1</v>
      </c>
      <c r="HW24" s="245">
        <v>6</v>
      </c>
      <c r="HX24">
        <f t="shared" si="123"/>
        <v>-1</v>
      </c>
      <c r="HY24">
        <f t="shared" si="84"/>
        <v>-1</v>
      </c>
      <c r="HZ24" s="250">
        <v>-1</v>
      </c>
      <c r="IA24">
        <f t="shared" si="120"/>
        <v>0</v>
      </c>
      <c r="IB24">
        <f t="shared" si="85"/>
        <v>1</v>
      </c>
      <c r="IC24">
        <f t="shared" si="86"/>
        <v>1</v>
      </c>
      <c r="ID24">
        <f t="shared" si="87"/>
        <v>1</v>
      </c>
      <c r="IE24" s="251">
        <v>-4.5376310436600004E-3</v>
      </c>
      <c r="IF24" s="268">
        <v>42501</v>
      </c>
      <c r="IG24">
        <v>60</v>
      </c>
      <c r="IH24" t="str">
        <f t="shared" si="68"/>
        <v>TRUE</v>
      </c>
      <c r="II24">
        <f>VLOOKUP($A24,'FuturesInfo (3)'!$A$2:$V$80,22)</f>
        <v>4</v>
      </c>
      <c r="IJ24" s="257">
        <v>1</v>
      </c>
      <c r="IK24">
        <f t="shared" si="88"/>
        <v>4</v>
      </c>
      <c r="IL24" s="139">
        <f>VLOOKUP($A24,'FuturesInfo (3)'!$A$2:$O$80,15)*II24</f>
        <v>127239.99999999999</v>
      </c>
      <c r="IM24" s="139">
        <f>VLOOKUP($A24,'FuturesInfo (3)'!$A$2:$O$80,15)*IK24</f>
        <v>127239.99999999999</v>
      </c>
      <c r="IN24" s="200">
        <f t="shared" si="69"/>
        <v>-577.36817399529843</v>
      </c>
      <c r="IO24" s="200">
        <f t="shared" si="89"/>
        <v>-577.36817399529843</v>
      </c>
      <c r="IP24" s="200">
        <f t="shared" si="90"/>
        <v>577.36817399529843</v>
      </c>
      <c r="IQ24" s="200">
        <f t="shared" si="91"/>
        <v>577.36817399529843</v>
      </c>
      <c r="IR24" s="200">
        <f t="shared" si="126"/>
        <v>577.36817399529843</v>
      </c>
      <c r="IT24">
        <f t="shared" si="93"/>
        <v>1</v>
      </c>
      <c r="IU24" s="246">
        <v>1</v>
      </c>
      <c r="IV24" s="218">
        <v>-1</v>
      </c>
      <c r="IW24" s="245">
        <v>-5</v>
      </c>
      <c r="IX24">
        <f t="shared" si="124"/>
        <v>1</v>
      </c>
      <c r="IY24">
        <f t="shared" si="95"/>
        <v>1</v>
      </c>
      <c r="IZ24" s="250"/>
      <c r="JA24">
        <f t="shared" si="121"/>
        <v>0</v>
      </c>
      <c r="JB24">
        <f t="shared" si="96"/>
        <v>0</v>
      </c>
      <c r="JC24">
        <f t="shared" si="97"/>
        <v>0</v>
      </c>
      <c r="JD24">
        <f t="shared" si="98"/>
        <v>0</v>
      </c>
      <c r="JE24" s="251"/>
      <c r="JF24" s="268">
        <v>42501</v>
      </c>
      <c r="JG24">
        <v>60</v>
      </c>
      <c r="JH24" t="str">
        <f t="shared" si="70"/>
        <v>TRUE</v>
      </c>
      <c r="JI24">
        <f>VLOOKUP($A24,'FuturesInfo (3)'!$A$2:$V$80,22)</f>
        <v>4</v>
      </c>
      <c r="JJ24" s="257">
        <v>1</v>
      </c>
      <c r="JK24">
        <f t="shared" si="99"/>
        <v>4</v>
      </c>
      <c r="JL24" s="139">
        <f>VLOOKUP($A24,'FuturesInfo (3)'!$A$2:$O$80,15)*JI24</f>
        <v>127239.99999999999</v>
      </c>
      <c r="JM24" s="139">
        <f>VLOOKUP($A24,'FuturesInfo (3)'!$A$2:$O$80,15)*JK24</f>
        <v>127239.99999999999</v>
      </c>
      <c r="JN24" s="200">
        <f t="shared" si="71"/>
        <v>0</v>
      </c>
      <c r="JO24" s="200">
        <f t="shared" si="100"/>
        <v>0</v>
      </c>
      <c r="JP24" s="200">
        <f t="shared" si="101"/>
        <v>0</v>
      </c>
      <c r="JQ24" s="200">
        <f t="shared" si="102"/>
        <v>0</v>
      </c>
      <c r="JR24" s="200">
        <f t="shared" si="127"/>
        <v>0</v>
      </c>
      <c r="JT24">
        <f t="shared" si="104"/>
        <v>1</v>
      </c>
      <c r="JU24" s="246"/>
      <c r="JV24" s="218"/>
      <c r="JW24" s="245"/>
      <c r="JX24">
        <f t="shared" si="125"/>
        <v>0</v>
      </c>
      <c r="JY24">
        <f t="shared" si="106"/>
        <v>0</v>
      </c>
      <c r="JZ24" s="250"/>
      <c r="KA24">
        <f t="shared" si="122"/>
        <v>1</v>
      </c>
      <c r="KB24">
        <f t="shared" si="107"/>
        <v>1</v>
      </c>
      <c r="KC24">
        <f t="shared" si="108"/>
        <v>1</v>
      </c>
      <c r="KD24">
        <f t="shared" si="109"/>
        <v>1</v>
      </c>
      <c r="KE24" s="251"/>
      <c r="KF24" s="268"/>
      <c r="KG24">
        <v>60</v>
      </c>
      <c r="KH24" t="str">
        <f t="shared" si="72"/>
        <v>FALSE</v>
      </c>
      <c r="KI24">
        <f>VLOOKUP($A24,'FuturesInfo (3)'!$A$2:$V$80,22)</f>
        <v>4</v>
      </c>
      <c r="KJ24" s="257"/>
      <c r="KK24">
        <f t="shared" si="110"/>
        <v>5</v>
      </c>
      <c r="KL24" s="139">
        <f>VLOOKUP($A24,'FuturesInfo (3)'!$A$2:$O$80,15)*KI24</f>
        <v>127239.99999999999</v>
      </c>
      <c r="KM24" s="139">
        <f>VLOOKUP($A24,'FuturesInfo (3)'!$A$2:$O$80,15)*KK24</f>
        <v>159049.99999999997</v>
      </c>
      <c r="KN24" s="200">
        <f t="shared" si="111"/>
        <v>0</v>
      </c>
      <c r="KO24" s="200">
        <f t="shared" si="112"/>
        <v>0</v>
      </c>
      <c r="KP24" s="200">
        <f t="shared" si="113"/>
        <v>0</v>
      </c>
      <c r="KQ24" s="200">
        <f t="shared" si="114"/>
        <v>0</v>
      </c>
      <c r="KR24" s="200">
        <f t="shared" si="128"/>
        <v>0</v>
      </c>
    </row>
    <row r="25" spans="1:304"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9"/>
        <v>TRUE</v>
      </c>
      <c r="N25">
        <f>ROUND(VLOOKUP($B25,MARGIN!$A$42:$P$172,16),0)</f>
        <v>1</v>
      </c>
      <c r="P25">
        <f t="shared" si="130"/>
        <v>0</v>
      </c>
      <c r="Q25">
        <v>-1</v>
      </c>
      <c r="R25">
        <v>-1</v>
      </c>
      <c r="S25" t="s">
        <v>955</v>
      </c>
      <c r="T25" s="2" t="s">
        <v>30</v>
      </c>
      <c r="U25">
        <v>60</v>
      </c>
      <c r="V25" t="str">
        <f t="shared" si="131"/>
        <v>TRUE</v>
      </c>
      <c r="W25">
        <f>ROUND(VLOOKUP($B25,MARGIN!$A$42:$P$172,16),0)</f>
        <v>1</v>
      </c>
      <c r="X25">
        <f t="shared" si="132"/>
        <v>1</v>
      </c>
      <c r="Z25">
        <f t="shared" si="133"/>
        <v>2</v>
      </c>
      <c r="AA25">
        <v>1</v>
      </c>
      <c r="AB25">
        <v>-1</v>
      </c>
      <c r="AC25" t="s">
        <v>955</v>
      </c>
      <c r="AD25" s="2" t="s">
        <v>30</v>
      </c>
      <c r="AE25">
        <v>60</v>
      </c>
      <c r="AF25" t="str">
        <f t="shared" si="134"/>
        <v>TRUE</v>
      </c>
      <c r="AG25">
        <f>ROUND(VLOOKUP($B25,MARGIN!$A$42:$P$172,16),0)</f>
        <v>1</v>
      </c>
      <c r="AH25">
        <f t="shared" si="135"/>
        <v>1</v>
      </c>
      <c r="AI25" s="139" t="e">
        <f>VLOOKUP($B25,#REF!,2)*AH25</f>
        <v>#REF!</v>
      </c>
      <c r="AK25">
        <f t="shared" si="136"/>
        <v>2</v>
      </c>
      <c r="AL25">
        <v>1</v>
      </c>
      <c r="AM25">
        <v>-1</v>
      </c>
      <c r="AN25" t="s">
        <v>955</v>
      </c>
      <c r="AO25" s="2" t="s">
        <v>30</v>
      </c>
      <c r="AP25">
        <v>60</v>
      </c>
      <c r="AQ25" t="str">
        <f t="shared" si="137"/>
        <v>TRUE</v>
      </c>
      <c r="AR25">
        <f>ROUND(VLOOKUP($B25,MARGIN!$A$42:$P$172,16),0)</f>
        <v>1</v>
      </c>
      <c r="AS25">
        <f t="shared" si="138"/>
        <v>1</v>
      </c>
      <c r="AT25" s="139" t="e">
        <f>VLOOKUP($B25,#REF!,2)*AS25</f>
        <v>#REF!</v>
      </c>
      <c r="AV25">
        <f t="shared" si="139"/>
        <v>2</v>
      </c>
      <c r="AW25">
        <v>1</v>
      </c>
      <c r="AX25">
        <v>1</v>
      </c>
      <c r="AY25">
        <v>5.0763701707100001E-3</v>
      </c>
      <c r="AZ25" s="2" t="s">
        <v>30</v>
      </c>
      <c r="BA25">
        <v>60</v>
      </c>
      <c r="BB25" t="str">
        <f t="shared" si="140"/>
        <v>TRUE</v>
      </c>
      <c r="BC25">
        <f>ROUND(VLOOKUP($B25,MARGIN!$A$42:$P$172,16),0)</f>
        <v>1</v>
      </c>
      <c r="BD25">
        <f t="shared" si="141"/>
        <v>1</v>
      </c>
      <c r="BE25" s="139" t="e">
        <f>VLOOKUP($B25,#REF!,2)*BD25</f>
        <v>#REF!</v>
      </c>
      <c r="BG25">
        <f t="shared" si="116"/>
        <v>-2</v>
      </c>
      <c r="BH25">
        <v>-1</v>
      </c>
      <c r="BI25">
        <v>-1</v>
      </c>
      <c r="BJ25">
        <f t="shared" si="73"/>
        <v>1</v>
      </c>
      <c r="BK25" s="1">
        <v>-2.9946810888100001E-3</v>
      </c>
      <c r="BL25" s="2">
        <v>10</v>
      </c>
      <c r="BM25">
        <v>60</v>
      </c>
      <c r="BN25" t="str">
        <f t="shared" si="117"/>
        <v>TRUE</v>
      </c>
      <c r="BO25">
        <f>VLOOKUP($A25,'FuturesInfo (3)'!$A$2:$V$80,22)</f>
        <v>2</v>
      </c>
      <c r="BP25">
        <f t="shared" si="53"/>
        <v>2</v>
      </c>
      <c r="BQ25" s="139">
        <f>VLOOKUP($A25,'FuturesInfo (3)'!$A$2:$O$80,15)*BP25</f>
        <v>282562.5</v>
      </c>
      <c r="BR25" s="145">
        <f t="shared" si="74"/>
        <v>846.18457515687567</v>
      </c>
      <c r="BT25">
        <f t="shared" si="75"/>
        <v>-1</v>
      </c>
      <c r="BU25">
        <v>1</v>
      </c>
      <c r="BV25">
        <v>1</v>
      </c>
      <c r="BW25">
        <v>1</v>
      </c>
      <c r="BX25">
        <f t="shared" si="54"/>
        <v>1</v>
      </c>
      <c r="BY25">
        <f t="shared" si="55"/>
        <v>1</v>
      </c>
      <c r="BZ25" s="188">
        <v>1.74840849996E-2</v>
      </c>
      <c r="CA25" s="2">
        <v>10</v>
      </c>
      <c r="CB25">
        <v>60</v>
      </c>
      <c r="CC25" t="str">
        <f t="shared" si="56"/>
        <v>TRUE</v>
      </c>
      <c r="CD25">
        <f>VLOOKUP($A25,'FuturesInfo (3)'!$A$2:$V$80,22)</f>
        <v>2</v>
      </c>
      <c r="CE25">
        <f t="shared" si="57"/>
        <v>2</v>
      </c>
      <c r="CF25">
        <f t="shared" si="57"/>
        <v>2</v>
      </c>
      <c r="CG25" s="139">
        <f>VLOOKUP($A25,'FuturesInfo (3)'!$A$2:$O$80,15)*CE25</f>
        <v>282562.5</v>
      </c>
      <c r="CH25" s="145">
        <f t="shared" si="58"/>
        <v>4940.3467676994751</v>
      </c>
      <c r="CI25" s="145">
        <f t="shared" si="76"/>
        <v>4940.3467676994751</v>
      </c>
      <c r="CK25">
        <f t="shared" si="59"/>
        <v>1</v>
      </c>
      <c r="CL25">
        <v>-1</v>
      </c>
      <c r="CM25">
        <v>1</v>
      </c>
      <c r="CN25">
        <v>1</v>
      </c>
      <c r="CO25">
        <f t="shared" si="118"/>
        <v>0</v>
      </c>
      <c r="CP25">
        <f t="shared" si="60"/>
        <v>1</v>
      </c>
      <c r="CQ25" s="1">
        <v>2.4673951357099999E-3</v>
      </c>
      <c r="CR25" s="2">
        <v>10</v>
      </c>
      <c r="CS25">
        <v>60</v>
      </c>
      <c r="CT25" t="str">
        <f t="shared" si="61"/>
        <v>TRUE</v>
      </c>
      <c r="CU25">
        <f>VLOOKUP($A25,'FuturesInfo (3)'!$A$2:$V$80,22)</f>
        <v>2</v>
      </c>
      <c r="CV25">
        <f t="shared" si="62"/>
        <v>2</v>
      </c>
      <c r="CW25">
        <f t="shared" si="77"/>
        <v>2</v>
      </c>
      <c r="CX25" s="139">
        <f>VLOOKUP($A25,'FuturesInfo (3)'!$A$2:$O$80,15)*CW25</f>
        <v>282562.5</v>
      </c>
      <c r="CY25" s="200">
        <f t="shared" si="78"/>
        <v>-697.19333803405686</v>
      </c>
      <c r="CZ25" s="200">
        <f t="shared" si="79"/>
        <v>697.19333803405686</v>
      </c>
      <c r="DB25">
        <f t="shared" si="63"/>
        <v>-1</v>
      </c>
      <c r="DC25">
        <v>-1</v>
      </c>
      <c r="DD25">
        <v>1</v>
      </c>
      <c r="DE25">
        <v>-1</v>
      </c>
      <c r="DF25">
        <f t="shared" si="119"/>
        <v>1</v>
      </c>
      <c r="DG25">
        <f t="shared" si="64"/>
        <v>0</v>
      </c>
      <c r="DH25" s="1">
        <v>-1.01090014065E-3</v>
      </c>
      <c r="DI25" s="2">
        <v>10</v>
      </c>
      <c r="DJ25">
        <v>60</v>
      </c>
      <c r="DK25" t="str">
        <f t="shared" si="65"/>
        <v>TRUE</v>
      </c>
      <c r="DL25">
        <f>VLOOKUP($A25,'FuturesInfo (3)'!$A$2:$V$80,22)</f>
        <v>2</v>
      </c>
      <c r="DM25">
        <f t="shared" si="66"/>
        <v>2</v>
      </c>
      <c r="DN25">
        <f t="shared" si="80"/>
        <v>2</v>
      </c>
      <c r="DO25" s="139">
        <f>VLOOKUP($A25,'FuturesInfo (3)'!$A$2:$O$80,15)*DN25</f>
        <v>282562.5</v>
      </c>
      <c r="DP25" s="200">
        <f t="shared" si="67"/>
        <v>285.64247099241561</v>
      </c>
      <c r="DQ25" s="200">
        <f t="shared" si="81"/>
        <v>-285.64247099241561</v>
      </c>
      <c r="DS25">
        <v>-1</v>
      </c>
      <c r="DT25">
        <v>-1</v>
      </c>
      <c r="DU25">
        <v>1</v>
      </c>
      <c r="DV25">
        <v>1</v>
      </c>
      <c r="DW25">
        <v>0</v>
      </c>
      <c r="DX25">
        <v>1</v>
      </c>
      <c r="DY25" s="1">
        <v>3.0357692815300001E-3</v>
      </c>
      <c r="DZ25" s="2">
        <v>10</v>
      </c>
      <c r="EA25">
        <v>60</v>
      </c>
      <c r="EB25" t="s">
        <v>1274</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1274</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1274</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1274</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1274</v>
      </c>
      <c r="HK25">
        <v>2</v>
      </c>
      <c r="HL25" s="257"/>
      <c r="HM25">
        <v>2</v>
      </c>
      <c r="HN25" s="139">
        <v>281050</v>
      </c>
      <c r="HO25" s="200">
        <v>2232.1302506179982</v>
      </c>
      <c r="HP25" s="200">
        <v>-2232.1302506179982</v>
      </c>
      <c r="HQ25" s="200">
        <v>2232.1302506179982</v>
      </c>
      <c r="HR25" s="200">
        <v>2232.1302506179982</v>
      </c>
      <c r="HT25">
        <f t="shared" si="82"/>
        <v>-1</v>
      </c>
      <c r="HU25" s="244">
        <v>1</v>
      </c>
      <c r="HV25" s="218">
        <v>1</v>
      </c>
      <c r="HW25" s="245">
        <v>-4</v>
      </c>
      <c r="HX25">
        <f t="shared" si="123"/>
        <v>-1</v>
      </c>
      <c r="HY25">
        <f t="shared" si="84"/>
        <v>-1</v>
      </c>
      <c r="HZ25" s="218">
        <v>1</v>
      </c>
      <c r="IA25">
        <f t="shared" si="120"/>
        <v>1</v>
      </c>
      <c r="IB25">
        <f t="shared" si="85"/>
        <v>1</v>
      </c>
      <c r="IC25">
        <f t="shared" si="86"/>
        <v>0</v>
      </c>
      <c r="ID25">
        <f t="shared" si="87"/>
        <v>0</v>
      </c>
      <c r="IE25" s="253">
        <v>5.3816046966700002E-3</v>
      </c>
      <c r="IF25" s="268">
        <v>42492</v>
      </c>
      <c r="IG25">
        <v>60</v>
      </c>
      <c r="IH25" t="str">
        <f t="shared" si="68"/>
        <v>TRUE</v>
      </c>
      <c r="II25">
        <f>VLOOKUP($A25,'FuturesInfo (3)'!$A$2:$V$80,22)</f>
        <v>2</v>
      </c>
      <c r="IJ25" s="257">
        <v>2</v>
      </c>
      <c r="IK25">
        <f t="shared" si="88"/>
        <v>3</v>
      </c>
      <c r="IL25" s="139">
        <f>VLOOKUP($A25,'FuturesInfo (3)'!$A$2:$O$80,15)*II25</f>
        <v>282562.5</v>
      </c>
      <c r="IM25" s="139">
        <f>VLOOKUP($A25,'FuturesInfo (3)'!$A$2:$O$80,15)*IK25</f>
        <v>423843.75</v>
      </c>
      <c r="IN25" s="200">
        <f t="shared" si="69"/>
        <v>1520.6396771028169</v>
      </c>
      <c r="IO25" s="200">
        <f t="shared" si="89"/>
        <v>2280.9595156542255</v>
      </c>
      <c r="IP25" s="200">
        <f t="shared" si="90"/>
        <v>1520.6396771028169</v>
      </c>
      <c r="IQ25" s="200">
        <f t="shared" si="91"/>
        <v>-1520.6396771028169</v>
      </c>
      <c r="IR25" s="200">
        <f t="shared" si="126"/>
        <v>-1520.6396771028169</v>
      </c>
      <c r="IT25">
        <f t="shared" si="93"/>
        <v>1</v>
      </c>
      <c r="IU25" s="244">
        <v>1</v>
      </c>
      <c r="IV25" s="218">
        <v>1</v>
      </c>
      <c r="IW25" s="245">
        <v>-5</v>
      </c>
      <c r="IX25">
        <f t="shared" si="124"/>
        <v>-1</v>
      </c>
      <c r="IY25">
        <f t="shared" si="95"/>
        <v>-1</v>
      </c>
      <c r="IZ25" s="218"/>
      <c r="JA25">
        <f t="shared" si="121"/>
        <v>0</v>
      </c>
      <c r="JB25">
        <f t="shared" si="96"/>
        <v>0</v>
      </c>
      <c r="JC25">
        <f t="shared" si="97"/>
        <v>0</v>
      </c>
      <c r="JD25">
        <f t="shared" si="98"/>
        <v>0</v>
      </c>
      <c r="JE25" s="253"/>
      <c r="JF25" s="268">
        <v>42515</v>
      </c>
      <c r="JG25">
        <v>60</v>
      </c>
      <c r="JH25" t="str">
        <f t="shared" si="70"/>
        <v>TRUE</v>
      </c>
      <c r="JI25">
        <f>VLOOKUP($A25,'FuturesInfo (3)'!$A$2:$V$80,22)</f>
        <v>2</v>
      </c>
      <c r="JJ25" s="257">
        <v>2</v>
      </c>
      <c r="JK25">
        <f t="shared" si="99"/>
        <v>3</v>
      </c>
      <c r="JL25" s="139">
        <f>VLOOKUP($A25,'FuturesInfo (3)'!$A$2:$O$80,15)*JI25</f>
        <v>282562.5</v>
      </c>
      <c r="JM25" s="139">
        <f>VLOOKUP($A25,'FuturesInfo (3)'!$A$2:$O$80,15)*JK25</f>
        <v>423843.75</v>
      </c>
      <c r="JN25" s="200">
        <f t="shared" si="71"/>
        <v>0</v>
      </c>
      <c r="JO25" s="200">
        <f t="shared" si="100"/>
        <v>0</v>
      </c>
      <c r="JP25" s="200">
        <f t="shared" si="101"/>
        <v>0</v>
      </c>
      <c r="JQ25" s="200">
        <f t="shared" si="102"/>
        <v>0</v>
      </c>
      <c r="JR25" s="200">
        <f t="shared" si="127"/>
        <v>0</v>
      </c>
      <c r="JT25">
        <f t="shared" si="104"/>
        <v>1</v>
      </c>
      <c r="JU25" s="244"/>
      <c r="JV25" s="218"/>
      <c r="JW25" s="245"/>
      <c r="JX25">
        <f t="shared" si="125"/>
        <v>0</v>
      </c>
      <c r="JY25">
        <f t="shared" si="106"/>
        <v>0</v>
      </c>
      <c r="JZ25" s="218"/>
      <c r="KA25">
        <f t="shared" si="122"/>
        <v>1</v>
      </c>
      <c r="KB25">
        <f t="shared" si="107"/>
        <v>1</v>
      </c>
      <c r="KC25">
        <f t="shared" si="108"/>
        <v>1</v>
      </c>
      <c r="KD25">
        <f t="shared" si="109"/>
        <v>1</v>
      </c>
      <c r="KE25" s="253"/>
      <c r="KF25" s="268"/>
      <c r="KG25">
        <v>60</v>
      </c>
      <c r="KH25" t="str">
        <f t="shared" si="72"/>
        <v>FALSE</v>
      </c>
      <c r="KI25">
        <f>VLOOKUP($A25,'FuturesInfo (3)'!$A$2:$V$80,22)</f>
        <v>2</v>
      </c>
      <c r="KJ25" s="257"/>
      <c r="KK25">
        <f t="shared" si="110"/>
        <v>3</v>
      </c>
      <c r="KL25" s="139">
        <f>VLOOKUP($A25,'FuturesInfo (3)'!$A$2:$O$80,15)*KI25</f>
        <v>282562.5</v>
      </c>
      <c r="KM25" s="139">
        <f>VLOOKUP($A25,'FuturesInfo (3)'!$A$2:$O$80,15)*KK25</f>
        <v>423843.75</v>
      </c>
      <c r="KN25" s="200">
        <f t="shared" si="111"/>
        <v>0</v>
      </c>
      <c r="KO25" s="200">
        <f t="shared" si="112"/>
        <v>0</v>
      </c>
      <c r="KP25" s="200">
        <f t="shared" si="113"/>
        <v>0</v>
      </c>
      <c r="KQ25" s="200">
        <f t="shared" si="114"/>
        <v>0</v>
      </c>
      <c r="KR25" s="200">
        <f t="shared" si="128"/>
        <v>0</v>
      </c>
    </row>
    <row r="26" spans="1:304"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9"/>
        <v>TRUE</v>
      </c>
      <c r="N26">
        <f>ROUND(VLOOKUP($B26,MARGIN!$A$42:$P$172,16),0)</f>
        <v>3</v>
      </c>
      <c r="P26">
        <f t="shared" si="130"/>
        <v>0</v>
      </c>
      <c r="Q26">
        <v>1</v>
      </c>
      <c r="R26">
        <v>1</v>
      </c>
      <c r="S26" t="s">
        <v>989</v>
      </c>
      <c r="T26" s="2" t="s">
        <v>30</v>
      </c>
      <c r="U26">
        <v>60</v>
      </c>
      <c r="V26" t="str">
        <f t="shared" si="131"/>
        <v>TRUE</v>
      </c>
      <c r="W26">
        <f>ROUND(VLOOKUP($B26,MARGIN!$A$42:$P$172,16),0)</f>
        <v>3</v>
      </c>
      <c r="X26">
        <f t="shared" si="132"/>
        <v>4</v>
      </c>
      <c r="Z26">
        <f t="shared" si="133"/>
        <v>0</v>
      </c>
      <c r="AA26">
        <v>1</v>
      </c>
      <c r="AB26">
        <v>1</v>
      </c>
      <c r="AC26" t="s">
        <v>973</v>
      </c>
      <c r="AD26" s="2" t="s">
        <v>30</v>
      </c>
      <c r="AE26">
        <v>60</v>
      </c>
      <c r="AF26" t="str">
        <f t="shared" si="134"/>
        <v>TRUE</v>
      </c>
      <c r="AG26">
        <f>ROUND(VLOOKUP($B26,MARGIN!$A$42:$P$172,16),0)</f>
        <v>3</v>
      </c>
      <c r="AH26">
        <f t="shared" si="135"/>
        <v>4</v>
      </c>
      <c r="AI26" s="139" t="e">
        <f>VLOOKUP($B26,#REF!,2)*AH26</f>
        <v>#REF!</v>
      </c>
      <c r="AK26">
        <f t="shared" si="136"/>
        <v>0</v>
      </c>
      <c r="AL26">
        <v>1</v>
      </c>
      <c r="AM26">
        <v>1</v>
      </c>
      <c r="AN26" t="s">
        <v>973</v>
      </c>
      <c r="AO26" s="2" t="s">
        <v>30</v>
      </c>
      <c r="AP26">
        <v>60</v>
      </c>
      <c r="AQ26" t="str">
        <f t="shared" si="137"/>
        <v>TRUE</v>
      </c>
      <c r="AR26">
        <f>ROUND(VLOOKUP($B26,MARGIN!$A$42:$P$172,16),0)</f>
        <v>3</v>
      </c>
      <c r="AS26">
        <f t="shared" si="138"/>
        <v>4</v>
      </c>
      <c r="AT26" s="139" t="e">
        <f>VLOOKUP($B26,#REF!,2)*AS26</f>
        <v>#REF!</v>
      </c>
      <c r="AV26">
        <f t="shared" si="139"/>
        <v>0</v>
      </c>
      <c r="AW26">
        <v>1</v>
      </c>
      <c r="AX26">
        <v>-1</v>
      </c>
      <c r="AY26">
        <v>-4.4014268132399996E-3</v>
      </c>
      <c r="AZ26" s="2" t="s">
        <v>30</v>
      </c>
      <c r="BA26">
        <v>60</v>
      </c>
      <c r="BB26" t="str">
        <f t="shared" si="140"/>
        <v>TRUE</v>
      </c>
      <c r="BC26">
        <f>ROUND(VLOOKUP($B26,MARGIN!$A$42:$P$172,16),0)</f>
        <v>3</v>
      </c>
      <c r="BD26">
        <f t="shared" si="141"/>
        <v>2</v>
      </c>
      <c r="BE26" s="139" t="e">
        <f>VLOOKUP($B26,#REF!,2)*BD26</f>
        <v>#REF!</v>
      </c>
      <c r="BG26">
        <f t="shared" si="116"/>
        <v>2</v>
      </c>
      <c r="BH26">
        <v>1</v>
      </c>
      <c r="BI26">
        <v>1</v>
      </c>
      <c r="BJ26">
        <f t="shared" si="73"/>
        <v>1</v>
      </c>
      <c r="BK26" s="1">
        <v>1.1523633925599999E-3</v>
      </c>
      <c r="BL26" s="2">
        <v>10</v>
      </c>
      <c r="BM26">
        <v>60</v>
      </c>
      <c r="BN26" t="str">
        <f t="shared" si="117"/>
        <v>TRUE</v>
      </c>
      <c r="BO26">
        <f>VLOOKUP($A26,'FuturesInfo (3)'!$A$2:$V$80,22)</f>
        <v>4</v>
      </c>
      <c r="BP26">
        <f t="shared" si="53"/>
        <v>4</v>
      </c>
      <c r="BQ26" s="139">
        <f>VLOOKUP($A26,'FuturesInfo (3)'!$A$2:$O$80,15)*BP26</f>
        <v>378720</v>
      </c>
      <c r="BR26" s="145">
        <f t="shared" si="74"/>
        <v>436.42306403032319</v>
      </c>
      <c r="BT26">
        <f t="shared" si="75"/>
        <v>1</v>
      </c>
      <c r="BU26">
        <v>1</v>
      </c>
      <c r="BV26">
        <v>-1</v>
      </c>
      <c r="BW26">
        <v>-1</v>
      </c>
      <c r="BX26">
        <f t="shared" si="54"/>
        <v>0</v>
      </c>
      <c r="BY26">
        <f t="shared" si="55"/>
        <v>1</v>
      </c>
      <c r="BZ26" s="188">
        <v>-1.6093589770399999E-2</v>
      </c>
      <c r="CA26" s="2">
        <v>10</v>
      </c>
      <c r="CB26">
        <v>60</v>
      </c>
      <c r="CC26" t="str">
        <f t="shared" si="56"/>
        <v>TRUE</v>
      </c>
      <c r="CD26">
        <f>VLOOKUP($A26,'FuturesInfo (3)'!$A$2:$V$80,22)</f>
        <v>4</v>
      </c>
      <c r="CE26">
        <f t="shared" si="57"/>
        <v>4</v>
      </c>
      <c r="CF26">
        <f t="shared" si="57"/>
        <v>4</v>
      </c>
      <c r="CG26" s="139">
        <f>VLOOKUP($A26,'FuturesInfo (3)'!$A$2:$O$80,15)*CE26</f>
        <v>378720</v>
      </c>
      <c r="CH26" s="145">
        <f t="shared" si="58"/>
        <v>-6094.9643178458873</v>
      </c>
      <c r="CI26" s="145">
        <f t="shared" si="76"/>
        <v>6094.9643178458873</v>
      </c>
      <c r="CK26">
        <f t="shared" si="59"/>
        <v>1</v>
      </c>
      <c r="CL26">
        <v>1</v>
      </c>
      <c r="CM26">
        <v>-1</v>
      </c>
      <c r="CN26">
        <v>-1</v>
      </c>
      <c r="CO26">
        <f t="shared" si="118"/>
        <v>0</v>
      </c>
      <c r="CP26">
        <f t="shared" si="60"/>
        <v>1</v>
      </c>
      <c r="CQ26" s="1">
        <v>-1.4676479346600001E-3</v>
      </c>
      <c r="CR26" s="2">
        <v>10</v>
      </c>
      <c r="CS26">
        <v>60</v>
      </c>
      <c r="CT26" t="str">
        <f t="shared" si="61"/>
        <v>TRUE</v>
      </c>
      <c r="CU26">
        <f>VLOOKUP($A26,'FuturesInfo (3)'!$A$2:$V$80,22)</f>
        <v>4</v>
      </c>
      <c r="CV26">
        <f t="shared" si="62"/>
        <v>3</v>
      </c>
      <c r="CW26">
        <f t="shared" si="77"/>
        <v>4</v>
      </c>
      <c r="CX26" s="139">
        <f>VLOOKUP($A26,'FuturesInfo (3)'!$A$2:$O$80,15)*CW26</f>
        <v>378720</v>
      </c>
      <c r="CY26" s="200">
        <f t="shared" si="78"/>
        <v>-555.82762581443524</v>
      </c>
      <c r="CZ26" s="200">
        <f t="shared" si="79"/>
        <v>555.82762581443524</v>
      </c>
      <c r="DB26">
        <f t="shared" si="63"/>
        <v>1</v>
      </c>
      <c r="DC26">
        <v>1</v>
      </c>
      <c r="DD26">
        <v>-1</v>
      </c>
      <c r="DE26">
        <v>-1</v>
      </c>
      <c r="DF26">
        <f t="shared" si="119"/>
        <v>0</v>
      </c>
      <c r="DG26">
        <f t="shared" si="64"/>
        <v>1</v>
      </c>
      <c r="DH26" s="1">
        <v>-6.1774416870799998E-4</v>
      </c>
      <c r="DI26" s="2">
        <v>10</v>
      </c>
      <c r="DJ26">
        <v>60</v>
      </c>
      <c r="DK26" t="str">
        <f t="shared" si="65"/>
        <v>TRUE</v>
      </c>
      <c r="DL26">
        <f>VLOOKUP($A26,'FuturesInfo (3)'!$A$2:$V$80,22)</f>
        <v>4</v>
      </c>
      <c r="DM26">
        <f t="shared" si="66"/>
        <v>3</v>
      </c>
      <c r="DN26">
        <f t="shared" si="80"/>
        <v>4</v>
      </c>
      <c r="DO26" s="139">
        <f>VLOOKUP($A26,'FuturesInfo (3)'!$A$2:$O$80,15)*DN26</f>
        <v>378720</v>
      </c>
      <c r="DP26" s="200">
        <f t="shared" si="67"/>
        <v>-233.95207157309375</v>
      </c>
      <c r="DQ26" s="200">
        <f t="shared" si="81"/>
        <v>233.95207157309375</v>
      </c>
      <c r="DS26">
        <v>1</v>
      </c>
      <c r="DT26">
        <v>1</v>
      </c>
      <c r="DU26">
        <v>-1</v>
      </c>
      <c r="DV26">
        <v>-1</v>
      </c>
      <c r="DW26">
        <v>0</v>
      </c>
      <c r="DX26">
        <v>1</v>
      </c>
      <c r="DY26" s="1">
        <v>-2.6856509506399998E-3</v>
      </c>
      <c r="DZ26" s="2">
        <v>10</v>
      </c>
      <c r="EA26">
        <v>60</v>
      </c>
      <c r="EB26" t="s">
        <v>1274</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1274</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1274</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1274</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1274</v>
      </c>
      <c r="HK26">
        <v>4</v>
      </c>
      <c r="HL26" s="257"/>
      <c r="HM26">
        <v>4</v>
      </c>
      <c r="HN26" s="139">
        <v>380160</v>
      </c>
      <c r="HO26" s="200">
        <v>-2492.2320246552963</v>
      </c>
      <c r="HP26" s="200">
        <v>-2492.2320246552963</v>
      </c>
      <c r="HQ26" s="200">
        <v>-2492.2320246552963</v>
      </c>
      <c r="HR26" s="200">
        <v>2492.2320246552963</v>
      </c>
      <c r="HT26">
        <f t="shared" si="82"/>
        <v>-1</v>
      </c>
      <c r="HU26" s="244">
        <v>-1</v>
      </c>
      <c r="HV26" s="218">
        <v>-1</v>
      </c>
      <c r="HW26" s="245">
        <v>-7</v>
      </c>
      <c r="HX26">
        <f t="shared" si="123"/>
        <v>-1</v>
      </c>
      <c r="HY26">
        <f t="shared" si="84"/>
        <v>1</v>
      </c>
      <c r="HZ26" s="218">
        <v>-1</v>
      </c>
      <c r="IA26">
        <f t="shared" si="120"/>
        <v>1</v>
      </c>
      <c r="IB26">
        <f t="shared" si="85"/>
        <v>1</v>
      </c>
      <c r="IC26">
        <f t="shared" si="86"/>
        <v>1</v>
      </c>
      <c r="ID26">
        <f t="shared" si="87"/>
        <v>0</v>
      </c>
      <c r="IE26" s="253">
        <v>-3.7878787878800001E-3</v>
      </c>
      <c r="IF26" s="268">
        <v>42492</v>
      </c>
      <c r="IG26">
        <v>60</v>
      </c>
      <c r="IH26" t="str">
        <f t="shared" si="68"/>
        <v>TRUE</v>
      </c>
      <c r="II26">
        <f>VLOOKUP($A26,'FuturesInfo (3)'!$A$2:$V$80,22)</f>
        <v>4</v>
      </c>
      <c r="IJ26" s="257">
        <v>2</v>
      </c>
      <c r="IK26">
        <f t="shared" si="88"/>
        <v>5</v>
      </c>
      <c r="IL26" s="139">
        <f>VLOOKUP($A26,'FuturesInfo (3)'!$A$2:$O$80,15)*II26</f>
        <v>378720</v>
      </c>
      <c r="IM26" s="139">
        <f>VLOOKUP($A26,'FuturesInfo (3)'!$A$2:$O$80,15)*IK26</f>
        <v>473400</v>
      </c>
      <c r="IN26" s="200">
        <f t="shared" si="69"/>
        <v>1434.5454545459136</v>
      </c>
      <c r="IO26" s="200">
        <f t="shared" si="89"/>
        <v>1793.1818181823921</v>
      </c>
      <c r="IP26" s="200">
        <f t="shared" si="90"/>
        <v>1434.5454545459136</v>
      </c>
      <c r="IQ26" s="200">
        <f t="shared" si="91"/>
        <v>1434.5454545459136</v>
      </c>
      <c r="IR26" s="200">
        <f t="shared" si="126"/>
        <v>-1434.5454545459136</v>
      </c>
      <c r="IT26">
        <f t="shared" si="93"/>
        <v>-1</v>
      </c>
      <c r="IU26" s="244">
        <v>-1</v>
      </c>
      <c r="IV26" s="218">
        <v>-1</v>
      </c>
      <c r="IW26" s="245">
        <v>-8</v>
      </c>
      <c r="IX26">
        <f t="shared" si="124"/>
        <v>1</v>
      </c>
      <c r="IY26">
        <f t="shared" si="95"/>
        <v>1</v>
      </c>
      <c r="IZ26" s="218"/>
      <c r="JA26">
        <f t="shared" si="121"/>
        <v>0</v>
      </c>
      <c r="JB26">
        <f t="shared" si="96"/>
        <v>0</v>
      </c>
      <c r="JC26">
        <f t="shared" si="97"/>
        <v>0</v>
      </c>
      <c r="JD26">
        <f t="shared" si="98"/>
        <v>0</v>
      </c>
      <c r="JE26" s="253"/>
      <c r="JF26" s="268">
        <v>42492</v>
      </c>
      <c r="JG26">
        <v>60</v>
      </c>
      <c r="JH26" t="str">
        <f t="shared" si="70"/>
        <v>TRUE</v>
      </c>
      <c r="JI26">
        <f>VLOOKUP($A26,'FuturesInfo (3)'!$A$2:$V$80,22)</f>
        <v>4</v>
      </c>
      <c r="JJ26" s="257">
        <v>2</v>
      </c>
      <c r="JK26">
        <f t="shared" si="99"/>
        <v>5</v>
      </c>
      <c r="JL26" s="139">
        <f>VLOOKUP($A26,'FuturesInfo (3)'!$A$2:$O$80,15)*JI26</f>
        <v>378720</v>
      </c>
      <c r="JM26" s="139">
        <f>VLOOKUP($A26,'FuturesInfo (3)'!$A$2:$O$80,15)*JK26</f>
        <v>473400</v>
      </c>
      <c r="JN26" s="200">
        <f t="shared" si="71"/>
        <v>0</v>
      </c>
      <c r="JO26" s="200">
        <f t="shared" si="100"/>
        <v>0</v>
      </c>
      <c r="JP26" s="200">
        <f t="shared" si="101"/>
        <v>0</v>
      </c>
      <c r="JQ26" s="200">
        <f t="shared" si="102"/>
        <v>0</v>
      </c>
      <c r="JR26" s="200">
        <f t="shared" si="127"/>
        <v>0</v>
      </c>
      <c r="JT26">
        <f t="shared" si="104"/>
        <v>-1</v>
      </c>
      <c r="JU26" s="244"/>
      <c r="JV26" s="218"/>
      <c r="JW26" s="245"/>
      <c r="JX26">
        <f t="shared" si="125"/>
        <v>0</v>
      </c>
      <c r="JY26">
        <f t="shared" si="106"/>
        <v>0</v>
      </c>
      <c r="JZ26" s="218"/>
      <c r="KA26">
        <f t="shared" si="122"/>
        <v>1</v>
      </c>
      <c r="KB26">
        <f t="shared" si="107"/>
        <v>1</v>
      </c>
      <c r="KC26">
        <f t="shared" si="108"/>
        <v>1</v>
      </c>
      <c r="KD26">
        <f t="shared" si="109"/>
        <v>1</v>
      </c>
      <c r="KE26" s="253"/>
      <c r="KF26" s="268"/>
      <c r="KG26">
        <v>60</v>
      </c>
      <c r="KH26" t="str">
        <f t="shared" si="72"/>
        <v>FALSE</v>
      </c>
      <c r="KI26">
        <f>VLOOKUP($A26,'FuturesInfo (3)'!$A$2:$V$80,22)</f>
        <v>4</v>
      </c>
      <c r="KJ26" s="257"/>
      <c r="KK26">
        <f t="shared" si="110"/>
        <v>5</v>
      </c>
      <c r="KL26" s="139">
        <f>VLOOKUP($A26,'FuturesInfo (3)'!$A$2:$O$80,15)*KI26</f>
        <v>378720</v>
      </c>
      <c r="KM26" s="139">
        <f>VLOOKUP($A26,'FuturesInfo (3)'!$A$2:$O$80,15)*KK26</f>
        <v>473400</v>
      </c>
      <c r="KN26" s="200">
        <f t="shared" si="111"/>
        <v>0</v>
      </c>
      <c r="KO26" s="200">
        <f t="shared" si="112"/>
        <v>0</v>
      </c>
      <c r="KP26" s="200">
        <f t="shared" si="113"/>
        <v>0</v>
      </c>
      <c r="KQ26" s="200">
        <f t="shared" si="114"/>
        <v>0</v>
      </c>
      <c r="KR26" s="200">
        <f t="shared" si="128"/>
        <v>0</v>
      </c>
    </row>
    <row r="27" spans="1:304"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9"/>
        <v>TRUE</v>
      </c>
      <c r="N27">
        <f>ROUND(VLOOKUP($B27,MARGIN!$A$42:$P$172,16),0)</f>
        <v>2</v>
      </c>
      <c r="P27">
        <f t="shared" si="130"/>
        <v>0</v>
      </c>
      <c r="Q27">
        <v>1</v>
      </c>
      <c r="R27">
        <v>1</v>
      </c>
      <c r="S27" t="s">
        <v>988</v>
      </c>
      <c r="T27" s="2" t="s">
        <v>30</v>
      </c>
      <c r="U27">
        <v>60</v>
      </c>
      <c r="V27" t="str">
        <f t="shared" si="131"/>
        <v>TRUE</v>
      </c>
      <c r="W27">
        <f>ROUND(VLOOKUP($B27,MARGIN!$A$42:$P$172,16),0)</f>
        <v>2</v>
      </c>
      <c r="X27">
        <f t="shared" si="132"/>
        <v>3</v>
      </c>
      <c r="Z27">
        <f t="shared" si="133"/>
        <v>-2</v>
      </c>
      <c r="AA27">
        <v>-1</v>
      </c>
      <c r="AB27">
        <v>1</v>
      </c>
      <c r="AC27" t="s">
        <v>993</v>
      </c>
      <c r="AD27" s="2" t="s">
        <v>30</v>
      </c>
      <c r="AE27">
        <v>60</v>
      </c>
      <c r="AF27" t="str">
        <f t="shared" si="134"/>
        <v>TRUE</v>
      </c>
      <c r="AG27">
        <f>ROUND(VLOOKUP($B27,MARGIN!$A$42:$P$172,16),0)</f>
        <v>2</v>
      </c>
      <c r="AH27">
        <f t="shared" si="135"/>
        <v>2</v>
      </c>
      <c r="AI27" s="139" t="e">
        <f>VLOOKUP($B27,#REF!,2)*AH27</f>
        <v>#REF!</v>
      </c>
      <c r="AK27">
        <f t="shared" si="136"/>
        <v>-2</v>
      </c>
      <c r="AL27">
        <v>-1</v>
      </c>
      <c r="AM27">
        <v>1</v>
      </c>
      <c r="AN27" t="s">
        <v>993</v>
      </c>
      <c r="AO27" s="2" t="s">
        <v>30</v>
      </c>
      <c r="AP27">
        <v>60</v>
      </c>
      <c r="AQ27" t="str">
        <f t="shared" si="137"/>
        <v>TRUE</v>
      </c>
      <c r="AR27">
        <f>ROUND(VLOOKUP($B27,MARGIN!$A$42:$P$172,16),0)</f>
        <v>2</v>
      </c>
      <c r="AS27">
        <f t="shared" si="138"/>
        <v>2</v>
      </c>
      <c r="AT27" s="139" t="e">
        <f>VLOOKUP($B27,#REF!,2)*AS27</f>
        <v>#REF!</v>
      </c>
      <c r="AV27">
        <f t="shared" si="139"/>
        <v>-2</v>
      </c>
      <c r="AW27">
        <v>-1</v>
      </c>
      <c r="AX27">
        <v>1</v>
      </c>
      <c r="AY27">
        <v>1.0977617856900001E-3</v>
      </c>
      <c r="AZ27" s="2" t="s">
        <v>30</v>
      </c>
      <c r="BA27">
        <v>60</v>
      </c>
      <c r="BB27" t="str">
        <f t="shared" si="140"/>
        <v>TRUE</v>
      </c>
      <c r="BC27">
        <f>ROUND(VLOOKUP($B27,MARGIN!$A$42:$P$172,16),0)</f>
        <v>2</v>
      </c>
      <c r="BD27">
        <f t="shared" si="141"/>
        <v>2</v>
      </c>
      <c r="BE27" s="139" t="e">
        <f>VLOOKUP($B27,#REF!,2)*BD27</f>
        <v>#REF!</v>
      </c>
      <c r="BG27">
        <f t="shared" si="116"/>
        <v>-2</v>
      </c>
      <c r="BH27">
        <v>-1</v>
      </c>
      <c r="BI27">
        <v>1</v>
      </c>
      <c r="BJ27">
        <f t="shared" si="73"/>
        <v>0</v>
      </c>
      <c r="BK27" s="1">
        <v>2.0712762717000001E-3</v>
      </c>
      <c r="BL27" s="2">
        <v>10</v>
      </c>
      <c r="BM27">
        <v>60</v>
      </c>
      <c r="BN27" t="str">
        <f t="shared" si="117"/>
        <v>TRUE</v>
      </c>
      <c r="BO27">
        <f>VLOOKUP($A27,'FuturesInfo (3)'!$A$2:$V$80,22)</f>
        <v>3</v>
      </c>
      <c r="BP27">
        <f t="shared" si="53"/>
        <v>3</v>
      </c>
      <c r="BQ27" s="139">
        <f>VLOOKUP($A27,'FuturesInfo (3)'!$A$2:$O$80,15)*BP27</f>
        <v>557035.60680000007</v>
      </c>
      <c r="BR27" s="145">
        <f t="shared" si="74"/>
        <v>-1153.7746348568514</v>
      </c>
      <c r="BT27">
        <f t="shared" si="75"/>
        <v>-1</v>
      </c>
      <c r="BU27">
        <v>1</v>
      </c>
      <c r="BV27">
        <v>1</v>
      </c>
      <c r="BW27">
        <v>1</v>
      </c>
      <c r="BX27">
        <f t="shared" si="54"/>
        <v>1</v>
      </c>
      <c r="BY27">
        <f t="shared" si="55"/>
        <v>1</v>
      </c>
      <c r="BZ27" s="188">
        <v>3.7084321235299998E-3</v>
      </c>
      <c r="CA27" s="2">
        <v>10</v>
      </c>
      <c r="CB27">
        <v>60</v>
      </c>
      <c r="CC27" t="str">
        <f t="shared" si="56"/>
        <v>TRUE</v>
      </c>
      <c r="CD27">
        <f>VLOOKUP($A27,'FuturesInfo (3)'!$A$2:$V$80,22)</f>
        <v>3</v>
      </c>
      <c r="CE27">
        <f t="shared" si="57"/>
        <v>3</v>
      </c>
      <c r="CF27">
        <f t="shared" si="57"/>
        <v>3</v>
      </c>
      <c r="CG27" s="139">
        <f>VLOOKUP($A27,'FuturesInfo (3)'!$A$2:$O$80,15)*CE27</f>
        <v>557035.60680000007</v>
      </c>
      <c r="CH27" s="145">
        <f t="shared" si="58"/>
        <v>2065.7287382071463</v>
      </c>
      <c r="CI27" s="145">
        <f t="shared" si="76"/>
        <v>2065.7287382071463</v>
      </c>
      <c r="CK27">
        <f t="shared" si="59"/>
        <v>1</v>
      </c>
      <c r="CL27">
        <v>1</v>
      </c>
      <c r="CM27">
        <v>1</v>
      </c>
      <c r="CN27">
        <v>-1</v>
      </c>
      <c r="CO27">
        <f t="shared" si="118"/>
        <v>0</v>
      </c>
      <c r="CP27">
        <f t="shared" si="60"/>
        <v>0</v>
      </c>
      <c r="CQ27" s="1">
        <v>-9.0854027861900005E-4</v>
      </c>
      <c r="CR27" s="2">
        <v>10</v>
      </c>
      <c r="CS27">
        <v>60</v>
      </c>
      <c r="CT27" t="str">
        <f t="shared" si="61"/>
        <v>TRUE</v>
      </c>
      <c r="CU27">
        <f>VLOOKUP($A27,'FuturesInfo (3)'!$A$2:$V$80,22)</f>
        <v>3</v>
      </c>
      <c r="CV27">
        <f t="shared" si="62"/>
        <v>4</v>
      </c>
      <c r="CW27">
        <f t="shared" si="77"/>
        <v>3</v>
      </c>
      <c r="CX27" s="139">
        <f>VLOOKUP($A27,'FuturesInfo (3)'!$A$2:$O$80,15)*CW27</f>
        <v>557035.60680000007</v>
      </c>
      <c r="CY27" s="200">
        <f t="shared" si="78"/>
        <v>-506.08928540277583</v>
      </c>
      <c r="CZ27" s="200">
        <f t="shared" si="79"/>
        <v>-506.08928540277583</v>
      </c>
      <c r="DB27">
        <f t="shared" si="63"/>
        <v>1</v>
      </c>
      <c r="DC27">
        <v>-1</v>
      </c>
      <c r="DD27">
        <v>1</v>
      </c>
      <c r="DE27">
        <v>1</v>
      </c>
      <c r="DF27">
        <f t="shared" si="119"/>
        <v>0</v>
      </c>
      <c r="DG27">
        <f t="shared" si="64"/>
        <v>1</v>
      </c>
      <c r="DH27" s="1">
        <v>2.60685054981E-3</v>
      </c>
      <c r="DI27" s="2">
        <v>10</v>
      </c>
      <c r="DJ27">
        <v>60</v>
      </c>
      <c r="DK27" t="str">
        <f t="shared" si="65"/>
        <v>TRUE</v>
      </c>
      <c r="DL27">
        <f>VLOOKUP($A27,'FuturesInfo (3)'!$A$2:$V$80,22)</f>
        <v>3</v>
      </c>
      <c r="DM27">
        <f t="shared" si="66"/>
        <v>2</v>
      </c>
      <c r="DN27">
        <f t="shared" si="80"/>
        <v>3</v>
      </c>
      <c r="DO27" s="139">
        <f>VLOOKUP($A27,'FuturesInfo (3)'!$A$2:$O$80,15)*DN27</f>
        <v>557035.60680000007</v>
      </c>
      <c r="DP27" s="200">
        <f t="shared" si="67"/>
        <v>-1452.1085778503273</v>
      </c>
      <c r="DQ27" s="200">
        <f t="shared" si="81"/>
        <v>1452.1085778503273</v>
      </c>
      <c r="DS27">
        <v>-1</v>
      </c>
      <c r="DT27">
        <v>1</v>
      </c>
      <c r="DU27">
        <v>1</v>
      </c>
      <c r="DV27">
        <v>-1</v>
      </c>
      <c r="DW27">
        <v>0</v>
      </c>
      <c r="DX27">
        <v>0</v>
      </c>
      <c r="DY27" s="1">
        <v>-4.86499635125E-4</v>
      </c>
      <c r="DZ27" s="2">
        <v>10</v>
      </c>
      <c r="EA27">
        <v>60</v>
      </c>
      <c r="EB27" t="s">
        <v>1274</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1274</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1274</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1274</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1274</v>
      </c>
      <c r="HK27">
        <v>3</v>
      </c>
      <c r="HL27" s="257"/>
      <c r="HM27">
        <v>3</v>
      </c>
      <c r="HN27" s="139">
        <v>556934.47470000002</v>
      </c>
      <c r="HO27" s="200">
        <v>1724.569411637711</v>
      </c>
      <c r="HP27" s="200">
        <v>-1724.569411637711</v>
      </c>
      <c r="HQ27" s="200">
        <v>-1724.569411637711</v>
      </c>
      <c r="HR27" s="200">
        <v>1724.569411637711</v>
      </c>
      <c r="HT27">
        <f t="shared" si="82"/>
        <v>1</v>
      </c>
      <c r="HU27" s="244">
        <v>1</v>
      </c>
      <c r="HV27" s="218">
        <v>-1</v>
      </c>
      <c r="HW27" s="245">
        <v>-5</v>
      </c>
      <c r="HX27">
        <f t="shared" si="123"/>
        <v>1</v>
      </c>
      <c r="HY27">
        <f t="shared" si="84"/>
        <v>1</v>
      </c>
      <c r="HZ27" s="218">
        <v>1</v>
      </c>
      <c r="IA27">
        <f t="shared" si="120"/>
        <v>1</v>
      </c>
      <c r="IB27">
        <f t="shared" si="85"/>
        <v>0</v>
      </c>
      <c r="IC27">
        <f t="shared" si="86"/>
        <v>1</v>
      </c>
      <c r="ID27">
        <f t="shared" si="87"/>
        <v>1</v>
      </c>
      <c r="IE27" s="253">
        <v>1.81587071E-4</v>
      </c>
      <c r="IF27" s="268">
        <v>42488</v>
      </c>
      <c r="IG27">
        <v>60</v>
      </c>
      <c r="IH27" t="str">
        <f t="shared" si="68"/>
        <v>TRUE</v>
      </c>
      <c r="II27">
        <f>VLOOKUP($A27,'FuturesInfo (3)'!$A$2:$V$80,22)</f>
        <v>3</v>
      </c>
      <c r="IJ27" s="257">
        <v>2</v>
      </c>
      <c r="IK27">
        <f t="shared" si="88"/>
        <v>4</v>
      </c>
      <c r="IL27" s="139">
        <f>VLOOKUP($A27,'FuturesInfo (3)'!$A$2:$O$80,15)*II27</f>
        <v>557035.60680000007</v>
      </c>
      <c r="IM27" s="139">
        <f>VLOOKUP($A27,'FuturesInfo (3)'!$A$2:$O$80,15)*IK27</f>
        <v>742714.14240000013</v>
      </c>
      <c r="IN27" s="200">
        <f t="shared" si="69"/>
        <v>101.15046428151969</v>
      </c>
      <c r="IO27" s="200">
        <f t="shared" si="89"/>
        <v>134.86728570869292</v>
      </c>
      <c r="IP27" s="200">
        <f t="shared" si="90"/>
        <v>-101.15046428151969</v>
      </c>
      <c r="IQ27" s="200">
        <f t="shared" si="91"/>
        <v>101.15046428151969</v>
      </c>
      <c r="IR27" s="200">
        <f t="shared" si="126"/>
        <v>101.15046428151969</v>
      </c>
      <c r="IT27">
        <f t="shared" si="93"/>
        <v>1</v>
      </c>
      <c r="IU27" s="244">
        <v>1</v>
      </c>
      <c r="IV27" s="218">
        <v>-1</v>
      </c>
      <c r="IW27" s="245">
        <v>-6</v>
      </c>
      <c r="IX27">
        <f t="shared" si="124"/>
        <v>1</v>
      </c>
      <c r="IY27">
        <f t="shared" si="95"/>
        <v>1</v>
      </c>
      <c r="IZ27" s="218"/>
      <c r="JA27">
        <f t="shared" si="121"/>
        <v>0</v>
      </c>
      <c r="JB27">
        <f t="shared" si="96"/>
        <v>0</v>
      </c>
      <c r="JC27">
        <f t="shared" si="97"/>
        <v>0</v>
      </c>
      <c r="JD27">
        <f t="shared" si="98"/>
        <v>0</v>
      </c>
      <c r="JE27" s="253"/>
      <c r="JF27" s="268">
        <v>42488</v>
      </c>
      <c r="JG27">
        <v>60</v>
      </c>
      <c r="JH27" t="str">
        <f t="shared" si="70"/>
        <v>TRUE</v>
      </c>
      <c r="JI27">
        <f>VLOOKUP($A27,'FuturesInfo (3)'!$A$2:$V$80,22)</f>
        <v>3</v>
      </c>
      <c r="JJ27" s="257">
        <v>2</v>
      </c>
      <c r="JK27">
        <f t="shared" si="99"/>
        <v>4</v>
      </c>
      <c r="JL27" s="139">
        <f>VLOOKUP($A27,'FuturesInfo (3)'!$A$2:$O$80,15)*JI27</f>
        <v>557035.60680000007</v>
      </c>
      <c r="JM27" s="139">
        <f>VLOOKUP($A27,'FuturesInfo (3)'!$A$2:$O$80,15)*JK27</f>
        <v>742714.14240000013</v>
      </c>
      <c r="JN27" s="200">
        <f t="shared" si="71"/>
        <v>0</v>
      </c>
      <c r="JO27" s="200">
        <f t="shared" si="100"/>
        <v>0</v>
      </c>
      <c r="JP27" s="200">
        <f t="shared" si="101"/>
        <v>0</v>
      </c>
      <c r="JQ27" s="200">
        <f t="shared" si="102"/>
        <v>0</v>
      </c>
      <c r="JR27" s="200">
        <f t="shared" si="127"/>
        <v>0</v>
      </c>
      <c r="JT27">
        <f t="shared" si="104"/>
        <v>1</v>
      </c>
      <c r="JU27" s="244"/>
      <c r="JV27" s="218"/>
      <c r="JW27" s="245"/>
      <c r="JX27">
        <f t="shared" si="125"/>
        <v>0</v>
      </c>
      <c r="JY27">
        <f t="shared" si="106"/>
        <v>0</v>
      </c>
      <c r="JZ27" s="218"/>
      <c r="KA27">
        <f t="shared" si="122"/>
        <v>1</v>
      </c>
      <c r="KB27">
        <f t="shared" si="107"/>
        <v>1</v>
      </c>
      <c r="KC27">
        <f t="shared" si="108"/>
        <v>1</v>
      </c>
      <c r="KD27">
        <f t="shared" si="109"/>
        <v>1</v>
      </c>
      <c r="KE27" s="253"/>
      <c r="KF27" s="268"/>
      <c r="KG27">
        <v>60</v>
      </c>
      <c r="KH27" t="str">
        <f t="shared" si="72"/>
        <v>FALSE</v>
      </c>
      <c r="KI27">
        <f>VLOOKUP($A27,'FuturesInfo (3)'!$A$2:$V$80,22)</f>
        <v>3</v>
      </c>
      <c r="KJ27" s="257"/>
      <c r="KK27">
        <f t="shared" si="110"/>
        <v>4</v>
      </c>
      <c r="KL27" s="139">
        <f>VLOOKUP($A27,'FuturesInfo (3)'!$A$2:$O$80,15)*KI27</f>
        <v>557035.60680000007</v>
      </c>
      <c r="KM27" s="139">
        <f>VLOOKUP($A27,'FuturesInfo (3)'!$A$2:$O$80,15)*KK27</f>
        <v>742714.14240000013</v>
      </c>
      <c r="KN27" s="200">
        <f t="shared" si="111"/>
        <v>0</v>
      </c>
      <c r="KO27" s="200">
        <f t="shared" si="112"/>
        <v>0</v>
      </c>
      <c r="KP27" s="200">
        <f t="shared" si="113"/>
        <v>0</v>
      </c>
      <c r="KQ27" s="200">
        <f t="shared" si="114"/>
        <v>0</v>
      </c>
      <c r="KR27" s="200">
        <f t="shared" si="128"/>
        <v>0</v>
      </c>
    </row>
    <row r="28" spans="1:304"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9"/>
        <v>TRUE</v>
      </c>
      <c r="N28">
        <f>ROUND(VLOOKUP($B28,MARGIN!$A$42:$P$172,16),0)</f>
        <v>7</v>
      </c>
      <c r="P28">
        <f t="shared" si="130"/>
        <v>2</v>
      </c>
      <c r="Q28">
        <v>1</v>
      </c>
      <c r="R28">
        <v>1</v>
      </c>
      <c r="S28" t="s">
        <v>940</v>
      </c>
      <c r="T28" s="2" t="s">
        <v>30</v>
      </c>
      <c r="U28">
        <v>60</v>
      </c>
      <c r="V28" t="str">
        <f t="shared" si="131"/>
        <v>TRUE</v>
      </c>
      <c r="W28">
        <f>ROUND(VLOOKUP($B28,MARGIN!$A$42:$P$172,16),0)</f>
        <v>7</v>
      </c>
      <c r="X28">
        <f t="shared" si="132"/>
        <v>9</v>
      </c>
      <c r="Z28">
        <f t="shared" si="133"/>
        <v>0</v>
      </c>
      <c r="AA28">
        <v>1</v>
      </c>
      <c r="AB28">
        <v>1</v>
      </c>
      <c r="AC28" t="s">
        <v>940</v>
      </c>
      <c r="AD28" s="2" t="s">
        <v>30</v>
      </c>
      <c r="AE28">
        <v>60</v>
      </c>
      <c r="AF28" t="str">
        <f t="shared" si="134"/>
        <v>TRUE</v>
      </c>
      <c r="AG28">
        <f>ROUND(VLOOKUP($B28,MARGIN!$A$42:$P$172,16),0)</f>
        <v>7</v>
      </c>
      <c r="AH28">
        <f t="shared" si="135"/>
        <v>9</v>
      </c>
      <c r="AI28" s="139" t="e">
        <f>VLOOKUP($B28,#REF!,2)*AH28</f>
        <v>#REF!</v>
      </c>
      <c r="AK28">
        <f t="shared" si="136"/>
        <v>0</v>
      </c>
      <c r="AL28">
        <v>1</v>
      </c>
      <c r="AM28">
        <v>1</v>
      </c>
      <c r="AN28" t="s">
        <v>940</v>
      </c>
      <c r="AO28" s="2" t="s">
        <v>30</v>
      </c>
      <c r="AP28">
        <v>60</v>
      </c>
      <c r="AQ28" t="str">
        <f t="shared" si="137"/>
        <v>TRUE</v>
      </c>
      <c r="AR28">
        <f>ROUND(VLOOKUP($B28,MARGIN!$A$42:$P$172,16),0)</f>
        <v>7</v>
      </c>
      <c r="AS28">
        <f t="shared" si="138"/>
        <v>9</v>
      </c>
      <c r="AT28" s="139" t="e">
        <f>VLOOKUP($B28,#REF!,2)*AS28</f>
        <v>#REF!</v>
      </c>
      <c r="AV28">
        <f t="shared" si="139"/>
        <v>0</v>
      </c>
      <c r="AW28">
        <v>1</v>
      </c>
      <c r="AX28">
        <v>1</v>
      </c>
      <c r="AY28">
        <v>5.3280560206999999E-4</v>
      </c>
      <c r="AZ28" s="2" t="s">
        <v>30</v>
      </c>
      <c r="BA28">
        <v>60</v>
      </c>
      <c r="BB28" t="str">
        <f t="shared" si="140"/>
        <v>TRUE</v>
      </c>
      <c r="BC28">
        <f>ROUND(VLOOKUP($B28,MARGIN!$A$42:$P$172,16),0)</f>
        <v>7</v>
      </c>
      <c r="BD28">
        <f t="shared" si="141"/>
        <v>9</v>
      </c>
      <c r="BE28" s="139" t="e">
        <f>VLOOKUP($B28,#REF!,2)*BD28</f>
        <v>#REF!</v>
      </c>
      <c r="BG28">
        <f t="shared" si="116"/>
        <v>0</v>
      </c>
      <c r="BH28">
        <v>1</v>
      </c>
      <c r="BI28">
        <v>1</v>
      </c>
      <c r="BJ28">
        <f t="shared" si="73"/>
        <v>1</v>
      </c>
      <c r="BK28" s="174">
        <v>7.60745530621E-5</v>
      </c>
      <c r="BL28" s="2">
        <v>10</v>
      </c>
      <c r="BM28">
        <v>60</v>
      </c>
      <c r="BN28" t="str">
        <f t="shared" si="117"/>
        <v>TRUE</v>
      </c>
      <c r="BO28">
        <f>VLOOKUP($A28,'FuturesInfo (3)'!$A$2:$V$80,22)</f>
        <v>13</v>
      </c>
      <c r="BP28">
        <f t="shared" si="53"/>
        <v>13</v>
      </c>
      <c r="BQ28" s="139">
        <f>VLOOKUP($A28,'FuturesInfo (3)'!$A$2:$O$80,15)*BP28</f>
        <v>1943444.3288</v>
      </c>
      <c r="BR28" s="145">
        <f t="shared" si="74"/>
        <v>147.84665871453291</v>
      </c>
      <c r="BT28">
        <f t="shared" si="75"/>
        <v>1</v>
      </c>
      <c r="BU28">
        <v>-1</v>
      </c>
      <c r="BV28">
        <v>1</v>
      </c>
      <c r="BW28">
        <v>1</v>
      </c>
      <c r="BX28">
        <f t="shared" si="54"/>
        <v>0</v>
      </c>
      <c r="BY28">
        <f t="shared" si="55"/>
        <v>1</v>
      </c>
      <c r="BZ28" s="188">
        <v>1.0649627263E-3</v>
      </c>
      <c r="CA28" s="2">
        <v>10</v>
      </c>
      <c r="CB28">
        <v>60</v>
      </c>
      <c r="CC28" t="str">
        <f t="shared" si="56"/>
        <v>TRUE</v>
      </c>
      <c r="CD28">
        <f>VLOOKUP($A28,'FuturesInfo (3)'!$A$2:$V$80,22)</f>
        <v>13</v>
      </c>
      <c r="CE28">
        <f t="shared" si="57"/>
        <v>13</v>
      </c>
      <c r="CF28">
        <f t="shared" si="57"/>
        <v>13</v>
      </c>
      <c r="CG28" s="139">
        <f>VLOOKUP($A28,'FuturesInfo (3)'!$A$2:$O$80,15)*CE28</f>
        <v>1943444.3288</v>
      </c>
      <c r="CH28" s="145">
        <f t="shared" si="58"/>
        <v>-2069.6957708111217</v>
      </c>
      <c r="CI28" s="145">
        <f t="shared" si="76"/>
        <v>2069.6957708111217</v>
      </c>
      <c r="CK28">
        <f t="shared" si="59"/>
        <v>-1</v>
      </c>
      <c r="CL28">
        <v>1</v>
      </c>
      <c r="CM28">
        <v>1</v>
      </c>
      <c r="CN28">
        <v>1</v>
      </c>
      <c r="CO28">
        <f t="shared" si="118"/>
        <v>1</v>
      </c>
      <c r="CP28">
        <f t="shared" si="60"/>
        <v>1</v>
      </c>
      <c r="CQ28" s="174">
        <v>0</v>
      </c>
      <c r="CR28" s="2">
        <v>10</v>
      </c>
      <c r="CS28">
        <v>60</v>
      </c>
      <c r="CT28" t="str">
        <f t="shared" si="61"/>
        <v>TRUE</v>
      </c>
      <c r="CU28">
        <f>VLOOKUP($A28,'FuturesInfo (3)'!$A$2:$V$80,22)</f>
        <v>13</v>
      </c>
      <c r="CV28">
        <f t="shared" si="62"/>
        <v>16</v>
      </c>
      <c r="CW28">
        <f t="shared" si="77"/>
        <v>13</v>
      </c>
      <c r="CX28" s="139">
        <f>VLOOKUP($A28,'FuturesInfo (3)'!$A$2:$O$80,15)*CW28</f>
        <v>1943444.3288</v>
      </c>
      <c r="CY28" s="200">
        <f t="shared" si="78"/>
        <v>0</v>
      </c>
      <c r="CZ28" s="200">
        <f t="shared" si="79"/>
        <v>0</v>
      </c>
      <c r="DB28">
        <f t="shared" si="63"/>
        <v>1</v>
      </c>
      <c r="DC28">
        <v>1</v>
      </c>
      <c r="DD28">
        <v>-1</v>
      </c>
      <c r="DE28">
        <v>1</v>
      </c>
      <c r="DF28">
        <f t="shared" si="119"/>
        <v>1</v>
      </c>
      <c r="DG28">
        <f t="shared" si="64"/>
        <v>0</v>
      </c>
      <c r="DH28" s="174">
        <v>9.1185409898399995E-4</v>
      </c>
      <c r="DI28" s="2">
        <v>10</v>
      </c>
      <c r="DJ28">
        <v>60</v>
      </c>
      <c r="DK28" t="str">
        <f t="shared" si="65"/>
        <v>TRUE</v>
      </c>
      <c r="DL28">
        <f>VLOOKUP($A28,'FuturesInfo (3)'!$A$2:$V$80,22)</f>
        <v>13</v>
      </c>
      <c r="DM28">
        <f t="shared" si="66"/>
        <v>10</v>
      </c>
      <c r="DN28">
        <f t="shared" si="80"/>
        <v>13</v>
      </c>
      <c r="DO28" s="139">
        <f>VLOOKUP($A28,'FuturesInfo (3)'!$A$2:$O$80,15)*DN28</f>
        <v>1943444.3288</v>
      </c>
      <c r="DP28" s="200">
        <f t="shared" si="67"/>
        <v>1772.1376773634886</v>
      </c>
      <c r="DQ28" s="200">
        <f t="shared" si="81"/>
        <v>-1772.1376773634886</v>
      </c>
      <c r="DS28">
        <v>1</v>
      </c>
      <c r="DT28">
        <v>1</v>
      </c>
      <c r="DU28">
        <v>-1</v>
      </c>
      <c r="DV28">
        <v>1</v>
      </c>
      <c r="DW28">
        <v>1</v>
      </c>
      <c r="DX28">
        <v>0</v>
      </c>
      <c r="DY28" s="174">
        <v>0</v>
      </c>
      <c r="DZ28" s="2">
        <v>10</v>
      </c>
      <c r="EA28">
        <v>60</v>
      </c>
      <c r="EB28" t="s">
        <v>1274</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1274</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1274</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1274</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1274</v>
      </c>
      <c r="HK28">
        <v>13</v>
      </c>
      <c r="HL28" s="257"/>
      <c r="HM28">
        <v>13</v>
      </c>
      <c r="HN28" s="139">
        <v>1942567.8506000002</v>
      </c>
      <c r="HO28" s="200">
        <v>3805.5126669333713</v>
      </c>
      <c r="HP28" s="200">
        <v>-3805.5126669333713</v>
      </c>
      <c r="HQ28" s="200">
        <v>-3805.5126669333713</v>
      </c>
      <c r="HR28" s="200">
        <v>-3805.5126669333713</v>
      </c>
      <c r="HT28">
        <f t="shared" si="82"/>
        <v>1</v>
      </c>
      <c r="HU28" s="244">
        <v>1</v>
      </c>
      <c r="HV28" s="218">
        <v>-1</v>
      </c>
      <c r="HW28" s="245">
        <v>17</v>
      </c>
      <c r="HX28">
        <f t="shared" si="123"/>
        <v>1</v>
      </c>
      <c r="HY28">
        <f t="shared" si="84"/>
        <v>-1</v>
      </c>
      <c r="HZ28" s="218">
        <v>1</v>
      </c>
      <c r="IA28">
        <f t="shared" si="120"/>
        <v>1</v>
      </c>
      <c r="IB28">
        <f t="shared" si="85"/>
        <v>0</v>
      </c>
      <c r="IC28">
        <f t="shared" si="86"/>
        <v>1</v>
      </c>
      <c r="ID28">
        <f t="shared" si="87"/>
        <v>0</v>
      </c>
      <c r="IE28" s="254">
        <v>4.5119566852200001E-4</v>
      </c>
      <c r="IF28" s="268">
        <v>42510</v>
      </c>
      <c r="IG28">
        <v>60</v>
      </c>
      <c r="IH28" t="str">
        <f t="shared" si="68"/>
        <v>TRUE</v>
      </c>
      <c r="II28">
        <f>VLOOKUP($A28,'FuturesInfo (3)'!$A$2:$V$80,22)</f>
        <v>13</v>
      </c>
      <c r="IJ28" s="257">
        <v>2</v>
      </c>
      <c r="IK28">
        <f t="shared" si="88"/>
        <v>16</v>
      </c>
      <c r="IL28" s="139">
        <f>VLOOKUP($A28,'FuturesInfo (3)'!$A$2:$O$80,15)*II28</f>
        <v>1943444.3288</v>
      </c>
      <c r="IM28" s="139">
        <f>VLOOKUP($A28,'FuturesInfo (3)'!$A$2:$O$80,15)*IK28</f>
        <v>2391931.4816000001</v>
      </c>
      <c r="IN28" s="200">
        <f t="shared" si="69"/>
        <v>876.87366316820555</v>
      </c>
      <c r="IO28" s="200">
        <f t="shared" si="89"/>
        <v>1079.22912389933</v>
      </c>
      <c r="IP28" s="200">
        <f t="shared" si="90"/>
        <v>-876.87366316820555</v>
      </c>
      <c r="IQ28" s="200">
        <f t="shared" si="91"/>
        <v>876.87366316820555</v>
      </c>
      <c r="IR28" s="200">
        <f t="shared" si="126"/>
        <v>-876.87366316820555</v>
      </c>
      <c r="IT28">
        <f t="shared" si="93"/>
        <v>1</v>
      </c>
      <c r="IU28" s="244">
        <v>1</v>
      </c>
      <c r="IV28" s="218">
        <v>-1</v>
      </c>
      <c r="IW28" s="245">
        <v>18</v>
      </c>
      <c r="IX28">
        <f t="shared" si="124"/>
        <v>1</v>
      </c>
      <c r="IY28">
        <f t="shared" si="95"/>
        <v>-1</v>
      </c>
      <c r="IZ28" s="218"/>
      <c r="JA28">
        <f t="shared" si="121"/>
        <v>0</v>
      </c>
      <c r="JB28">
        <f t="shared" si="96"/>
        <v>0</v>
      </c>
      <c r="JC28">
        <f t="shared" si="97"/>
        <v>0</v>
      </c>
      <c r="JD28">
        <f t="shared" si="98"/>
        <v>0</v>
      </c>
      <c r="JE28" s="254"/>
      <c r="JF28" s="268">
        <v>42510</v>
      </c>
      <c r="JG28">
        <v>60</v>
      </c>
      <c r="JH28" t="str">
        <f t="shared" si="70"/>
        <v>TRUE</v>
      </c>
      <c r="JI28">
        <f>VLOOKUP($A28,'FuturesInfo (3)'!$A$2:$V$80,22)</f>
        <v>13</v>
      </c>
      <c r="JJ28" s="257">
        <v>2</v>
      </c>
      <c r="JK28">
        <f t="shared" si="99"/>
        <v>16</v>
      </c>
      <c r="JL28" s="139">
        <f>VLOOKUP($A28,'FuturesInfo (3)'!$A$2:$O$80,15)*JI28</f>
        <v>1943444.3288</v>
      </c>
      <c r="JM28" s="139">
        <f>VLOOKUP($A28,'FuturesInfo (3)'!$A$2:$O$80,15)*JK28</f>
        <v>2391931.4816000001</v>
      </c>
      <c r="JN28" s="200">
        <f t="shared" si="71"/>
        <v>0</v>
      </c>
      <c r="JO28" s="200">
        <f t="shared" si="100"/>
        <v>0</v>
      </c>
      <c r="JP28" s="200">
        <f t="shared" si="101"/>
        <v>0</v>
      </c>
      <c r="JQ28" s="200">
        <f t="shared" si="102"/>
        <v>0</v>
      </c>
      <c r="JR28" s="200">
        <f t="shared" si="127"/>
        <v>0</v>
      </c>
      <c r="JT28">
        <f t="shared" si="104"/>
        <v>1</v>
      </c>
      <c r="JU28" s="244"/>
      <c r="JV28" s="218"/>
      <c r="JW28" s="245"/>
      <c r="JX28">
        <f t="shared" si="125"/>
        <v>0</v>
      </c>
      <c r="JY28">
        <f t="shared" si="106"/>
        <v>0</v>
      </c>
      <c r="JZ28" s="218"/>
      <c r="KA28">
        <f t="shared" si="122"/>
        <v>1</v>
      </c>
      <c r="KB28">
        <f t="shared" si="107"/>
        <v>1</v>
      </c>
      <c r="KC28">
        <f t="shared" si="108"/>
        <v>1</v>
      </c>
      <c r="KD28">
        <f t="shared" si="109"/>
        <v>1</v>
      </c>
      <c r="KE28" s="254"/>
      <c r="KF28" s="268"/>
      <c r="KG28">
        <v>60</v>
      </c>
      <c r="KH28" t="str">
        <f t="shared" si="72"/>
        <v>FALSE</v>
      </c>
      <c r="KI28">
        <f>VLOOKUP($A28,'FuturesInfo (3)'!$A$2:$V$80,22)</f>
        <v>13</v>
      </c>
      <c r="KJ28" s="257"/>
      <c r="KK28">
        <f t="shared" si="110"/>
        <v>16</v>
      </c>
      <c r="KL28" s="139">
        <f>VLOOKUP($A28,'FuturesInfo (3)'!$A$2:$O$80,15)*KI28</f>
        <v>1943444.3288</v>
      </c>
      <c r="KM28" s="139">
        <f>VLOOKUP($A28,'FuturesInfo (3)'!$A$2:$O$80,15)*KK28</f>
        <v>2391931.4816000001</v>
      </c>
      <c r="KN28" s="200">
        <f t="shared" si="111"/>
        <v>0</v>
      </c>
      <c r="KO28" s="200">
        <f t="shared" si="112"/>
        <v>0</v>
      </c>
      <c r="KP28" s="200">
        <f t="shared" si="113"/>
        <v>0</v>
      </c>
      <c r="KQ28" s="200">
        <f t="shared" si="114"/>
        <v>0</v>
      </c>
      <c r="KR28" s="200">
        <f t="shared" si="128"/>
        <v>0</v>
      </c>
    </row>
    <row r="29" spans="1:304"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9"/>
        <v>TRUE</v>
      </c>
      <c r="N29">
        <f>ROUND(VLOOKUP($B29,MARGIN!$A$42:$P$172,16),0)</f>
        <v>18</v>
      </c>
      <c r="P29">
        <f t="shared" si="130"/>
        <v>0</v>
      </c>
      <c r="Q29">
        <v>-1</v>
      </c>
      <c r="R29">
        <v>1</v>
      </c>
      <c r="S29" t="s">
        <v>940</v>
      </c>
      <c r="T29" s="2" t="s">
        <v>30</v>
      </c>
      <c r="U29">
        <v>60</v>
      </c>
      <c r="V29" t="str">
        <f t="shared" si="131"/>
        <v>TRUE</v>
      </c>
      <c r="W29">
        <f>ROUND(VLOOKUP($B29,MARGIN!$A$42:$P$172,16),0)</f>
        <v>18</v>
      </c>
      <c r="X29">
        <f t="shared" si="132"/>
        <v>18</v>
      </c>
      <c r="Z29">
        <f t="shared" si="133"/>
        <v>2</v>
      </c>
      <c r="AA29">
        <v>1</v>
      </c>
      <c r="AB29">
        <v>1</v>
      </c>
      <c r="AC29" t="s">
        <v>940</v>
      </c>
      <c r="AD29" s="2" t="s">
        <v>30</v>
      </c>
      <c r="AE29">
        <v>60</v>
      </c>
      <c r="AF29" t="str">
        <f t="shared" si="134"/>
        <v>TRUE</v>
      </c>
      <c r="AG29">
        <f>ROUND(VLOOKUP($B29,MARGIN!$A$42:$P$172,16),0)</f>
        <v>18</v>
      </c>
      <c r="AH29">
        <f t="shared" si="135"/>
        <v>23</v>
      </c>
      <c r="AI29" s="139" t="e">
        <f>VLOOKUP($B29,#REF!,2)*AH29</f>
        <v>#REF!</v>
      </c>
      <c r="AK29">
        <f t="shared" si="136"/>
        <v>0</v>
      </c>
      <c r="AL29">
        <v>1</v>
      </c>
      <c r="AM29">
        <v>1</v>
      </c>
      <c r="AN29" t="s">
        <v>940</v>
      </c>
      <c r="AO29" s="2" t="s">
        <v>30</v>
      </c>
      <c r="AP29">
        <v>60</v>
      </c>
      <c r="AQ29" t="str">
        <f t="shared" si="137"/>
        <v>TRUE</v>
      </c>
      <c r="AR29">
        <f>ROUND(VLOOKUP($B29,MARGIN!$A$42:$P$172,16),0)</f>
        <v>18</v>
      </c>
      <c r="AS29">
        <f t="shared" si="138"/>
        <v>23</v>
      </c>
      <c r="AT29" s="139" t="e">
        <f>VLOOKUP($B29,#REF!,2)*AS29</f>
        <v>#REF!</v>
      </c>
      <c r="AV29">
        <f t="shared" si="139"/>
        <v>0</v>
      </c>
      <c r="AW29">
        <v>1</v>
      </c>
      <c r="AX29">
        <v>1</v>
      </c>
      <c r="AY29">
        <v>1.7884288652400001E-4</v>
      </c>
      <c r="AZ29" s="2" t="s">
        <v>30</v>
      </c>
      <c r="BA29">
        <v>60</v>
      </c>
      <c r="BB29" t="str">
        <f t="shared" si="140"/>
        <v>TRUE</v>
      </c>
      <c r="BC29">
        <f>ROUND(VLOOKUP($B29,MARGIN!$A$42:$P$172,16),0)</f>
        <v>18</v>
      </c>
      <c r="BD29">
        <f t="shared" si="141"/>
        <v>23</v>
      </c>
      <c r="BE29" s="139" t="e">
        <f>VLOOKUP($B29,#REF!,2)*BD29</f>
        <v>#REF!</v>
      </c>
      <c r="BG29">
        <f t="shared" si="116"/>
        <v>0</v>
      </c>
      <c r="BH29">
        <v>1</v>
      </c>
      <c r="BI29">
        <v>-1</v>
      </c>
      <c r="BJ29">
        <f t="shared" si="73"/>
        <v>0</v>
      </c>
      <c r="BK29" s="174">
        <v>-4.4702726866299998E-5</v>
      </c>
      <c r="BL29" s="2">
        <v>10</v>
      </c>
      <c r="BM29">
        <v>60</v>
      </c>
      <c r="BN29" t="str">
        <f t="shared" si="117"/>
        <v>TRUE</v>
      </c>
      <c r="BO29">
        <f>VLOOKUP($A29,'FuturesInfo (3)'!$A$2:$V$80,22)</f>
        <v>0</v>
      </c>
      <c r="BP29">
        <f t="shared" si="53"/>
        <v>0</v>
      </c>
      <c r="BQ29" s="139">
        <f>VLOOKUP($A29,'FuturesInfo (3)'!$A$2:$O$80,15)*BP29</f>
        <v>0</v>
      </c>
      <c r="BR29" s="145">
        <f t="shared" si="74"/>
        <v>0</v>
      </c>
      <c r="BT29">
        <f t="shared" si="75"/>
        <v>1</v>
      </c>
      <c r="BU29">
        <v>-1</v>
      </c>
      <c r="BV29">
        <v>1</v>
      </c>
      <c r="BW29">
        <v>1</v>
      </c>
      <c r="BX29">
        <f t="shared" si="54"/>
        <v>0</v>
      </c>
      <c r="BY29">
        <f t="shared" si="55"/>
        <v>1</v>
      </c>
      <c r="BZ29" s="188">
        <v>2.6822835173700001E-4</v>
      </c>
      <c r="CA29" s="2">
        <v>10</v>
      </c>
      <c r="CB29">
        <v>60</v>
      </c>
      <c r="CC29" t="str">
        <f t="shared" si="56"/>
        <v>TRUE</v>
      </c>
      <c r="CD29">
        <f>VLOOKUP($A29,'FuturesInfo (3)'!$A$2:$V$80,22)</f>
        <v>0</v>
      </c>
      <c r="CE29">
        <f t="shared" si="57"/>
        <v>0</v>
      </c>
      <c r="CF29">
        <f t="shared" si="57"/>
        <v>0</v>
      </c>
      <c r="CG29" s="139">
        <f>VLOOKUP($A29,'FuturesInfo (3)'!$A$2:$O$80,15)*CE29</f>
        <v>0</v>
      </c>
      <c r="CH29" s="145">
        <f t="shared" si="58"/>
        <v>0</v>
      </c>
      <c r="CI29" s="145">
        <f t="shared" si="76"/>
        <v>0</v>
      </c>
      <c r="CK29">
        <f t="shared" si="59"/>
        <v>-1</v>
      </c>
      <c r="CL29">
        <v>-1</v>
      </c>
      <c r="CM29">
        <v>1</v>
      </c>
      <c r="CN29">
        <v>1</v>
      </c>
      <c r="CO29">
        <f t="shared" si="118"/>
        <v>0</v>
      </c>
      <c r="CP29">
        <f t="shared" si="60"/>
        <v>1</v>
      </c>
      <c r="CQ29" s="174">
        <v>2.68156424581E-4</v>
      </c>
      <c r="CR29" s="2">
        <v>10</v>
      </c>
      <c r="CS29">
        <v>60</v>
      </c>
      <c r="CT29" t="str">
        <f t="shared" si="61"/>
        <v>TRUE</v>
      </c>
      <c r="CU29">
        <f>VLOOKUP($A29,'FuturesInfo (3)'!$A$2:$V$80,22)</f>
        <v>0</v>
      </c>
      <c r="CV29">
        <f t="shared" si="62"/>
        <v>0</v>
      </c>
      <c r="CW29">
        <f t="shared" si="77"/>
        <v>0</v>
      </c>
      <c r="CX29" s="139">
        <f>VLOOKUP($A29,'FuturesInfo (3)'!$A$2:$O$80,15)*CW29</f>
        <v>0</v>
      </c>
      <c r="CY29" s="200">
        <f t="shared" si="78"/>
        <v>0</v>
      </c>
      <c r="CZ29" s="200">
        <f t="shared" si="79"/>
        <v>0</v>
      </c>
      <c r="DB29">
        <f t="shared" si="63"/>
        <v>-1</v>
      </c>
      <c r="DC29">
        <v>1</v>
      </c>
      <c r="DD29">
        <v>-1</v>
      </c>
      <c r="DE29">
        <v>1</v>
      </c>
      <c r="DF29">
        <f t="shared" si="119"/>
        <v>1</v>
      </c>
      <c r="DG29">
        <f t="shared" si="64"/>
        <v>0</v>
      </c>
      <c r="DH29" s="174">
        <v>8.93615255413E-5</v>
      </c>
      <c r="DI29" s="2">
        <v>10</v>
      </c>
      <c r="DJ29">
        <v>60</v>
      </c>
      <c r="DK29" t="str">
        <f t="shared" si="65"/>
        <v>TRUE</v>
      </c>
      <c r="DL29">
        <f>VLOOKUP($A29,'FuturesInfo (3)'!$A$2:$V$80,22)</f>
        <v>0</v>
      </c>
      <c r="DM29">
        <f t="shared" si="66"/>
        <v>0</v>
      </c>
      <c r="DN29">
        <f t="shared" si="80"/>
        <v>0</v>
      </c>
      <c r="DO29" s="139">
        <f>VLOOKUP($A29,'FuturesInfo (3)'!$A$2:$O$80,15)*DN29</f>
        <v>0</v>
      </c>
      <c r="DP29" s="200">
        <f t="shared" si="67"/>
        <v>0</v>
      </c>
      <c r="DQ29" s="200">
        <f t="shared" si="81"/>
        <v>0</v>
      </c>
      <c r="DS29">
        <v>1</v>
      </c>
      <c r="DT29">
        <v>1</v>
      </c>
      <c r="DU29">
        <v>-1</v>
      </c>
      <c r="DV29">
        <v>-1</v>
      </c>
      <c r="DW29">
        <v>0</v>
      </c>
      <c r="DX29">
        <v>1</v>
      </c>
      <c r="DY29" s="174">
        <v>-4.47067238913E-5</v>
      </c>
      <c r="DZ29" s="2">
        <v>10</v>
      </c>
      <c r="EA29">
        <v>60</v>
      </c>
      <c r="EB29" t="s">
        <v>1274</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1274</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1274</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1274</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1274</v>
      </c>
      <c r="HK29">
        <v>0</v>
      </c>
      <c r="HL29" s="257"/>
      <c r="HM29">
        <v>0</v>
      </c>
      <c r="HN29" s="139">
        <v>0</v>
      </c>
      <c r="HO29" s="200">
        <v>0</v>
      </c>
      <c r="HP29" s="200">
        <v>0</v>
      </c>
      <c r="HQ29" s="200">
        <v>0</v>
      </c>
      <c r="HR29" s="200">
        <v>0</v>
      </c>
      <c r="HT29">
        <f t="shared" si="82"/>
        <v>1</v>
      </c>
      <c r="HU29" s="244">
        <v>1</v>
      </c>
      <c r="HV29" s="218">
        <v>-1</v>
      </c>
      <c r="HW29" s="245">
        <v>10</v>
      </c>
      <c r="HX29">
        <f t="shared" si="123"/>
        <v>1</v>
      </c>
      <c r="HY29">
        <f t="shared" si="84"/>
        <v>-1</v>
      </c>
      <c r="HZ29" s="218">
        <v>1</v>
      </c>
      <c r="IA29">
        <f t="shared" si="120"/>
        <v>1</v>
      </c>
      <c r="IB29">
        <f t="shared" si="85"/>
        <v>0</v>
      </c>
      <c r="IC29">
        <f t="shared" si="86"/>
        <v>1</v>
      </c>
      <c r="ID29">
        <f t="shared" si="87"/>
        <v>0</v>
      </c>
      <c r="IE29" s="254">
        <v>8.9341552756100004E-5</v>
      </c>
      <c r="IF29" s="268">
        <v>42514</v>
      </c>
      <c r="IG29">
        <v>60</v>
      </c>
      <c r="IH29" t="str">
        <f t="shared" si="68"/>
        <v>TRUE</v>
      </c>
      <c r="II29">
        <f>VLOOKUP($A29,'FuturesInfo (3)'!$A$2:$V$80,22)</f>
        <v>0</v>
      </c>
      <c r="IJ29" s="257">
        <v>2</v>
      </c>
      <c r="IK29">
        <f t="shared" si="88"/>
        <v>0</v>
      </c>
      <c r="IL29" s="139">
        <f>VLOOKUP($A29,'FuturesInfo (3)'!$A$2:$O$80,15)*II29</f>
        <v>0</v>
      </c>
      <c r="IM29" s="139">
        <f>VLOOKUP($A29,'FuturesInfo (3)'!$A$2:$O$80,15)*IK29</f>
        <v>0</v>
      </c>
      <c r="IN29" s="200">
        <f t="shared" si="69"/>
        <v>0</v>
      </c>
      <c r="IO29" s="200">
        <f t="shared" si="89"/>
        <v>0</v>
      </c>
      <c r="IP29" s="200">
        <f t="shared" si="90"/>
        <v>0</v>
      </c>
      <c r="IQ29" s="200">
        <f t="shared" si="91"/>
        <v>0</v>
      </c>
      <c r="IR29" s="200">
        <f t="shared" si="126"/>
        <v>0</v>
      </c>
      <c r="IT29">
        <f t="shared" si="93"/>
        <v>1</v>
      </c>
      <c r="IU29" s="244">
        <v>1</v>
      </c>
      <c r="IV29" s="218">
        <v>-1</v>
      </c>
      <c r="IW29" s="245">
        <v>11</v>
      </c>
      <c r="IX29">
        <f t="shared" si="124"/>
        <v>1</v>
      </c>
      <c r="IY29">
        <f t="shared" si="95"/>
        <v>-1</v>
      </c>
      <c r="IZ29" s="218"/>
      <c r="JA29">
        <f t="shared" si="121"/>
        <v>0</v>
      </c>
      <c r="JB29">
        <f t="shared" si="96"/>
        <v>0</v>
      </c>
      <c r="JC29">
        <f t="shared" si="97"/>
        <v>0</v>
      </c>
      <c r="JD29">
        <f t="shared" si="98"/>
        <v>0</v>
      </c>
      <c r="JE29" s="254"/>
      <c r="JF29" s="268">
        <v>42514</v>
      </c>
      <c r="JG29">
        <v>60</v>
      </c>
      <c r="JH29" t="str">
        <f t="shared" si="70"/>
        <v>TRUE</v>
      </c>
      <c r="JI29">
        <f>VLOOKUP($A29,'FuturesInfo (3)'!$A$2:$V$80,22)</f>
        <v>0</v>
      </c>
      <c r="JJ29" s="257">
        <v>2</v>
      </c>
      <c r="JK29">
        <f t="shared" si="99"/>
        <v>0</v>
      </c>
      <c r="JL29" s="139">
        <f>VLOOKUP($A29,'FuturesInfo (3)'!$A$2:$O$80,15)*JI29</f>
        <v>0</v>
      </c>
      <c r="JM29" s="139">
        <f>VLOOKUP($A29,'FuturesInfo (3)'!$A$2:$O$80,15)*JK29</f>
        <v>0</v>
      </c>
      <c r="JN29" s="200">
        <f t="shared" si="71"/>
        <v>0</v>
      </c>
      <c r="JO29" s="200">
        <f t="shared" si="100"/>
        <v>0</v>
      </c>
      <c r="JP29" s="200">
        <f t="shared" si="101"/>
        <v>0</v>
      </c>
      <c r="JQ29" s="200">
        <f t="shared" si="102"/>
        <v>0</v>
      </c>
      <c r="JR29" s="200">
        <f t="shared" si="127"/>
        <v>0</v>
      </c>
      <c r="JT29">
        <f t="shared" si="104"/>
        <v>1</v>
      </c>
      <c r="JU29" s="244"/>
      <c r="JV29" s="218"/>
      <c r="JW29" s="245"/>
      <c r="JX29">
        <f t="shared" si="125"/>
        <v>0</v>
      </c>
      <c r="JY29">
        <f t="shared" si="106"/>
        <v>0</v>
      </c>
      <c r="JZ29" s="218"/>
      <c r="KA29">
        <f t="shared" si="122"/>
        <v>1</v>
      </c>
      <c r="KB29">
        <f t="shared" si="107"/>
        <v>1</v>
      </c>
      <c r="KC29">
        <f t="shared" si="108"/>
        <v>1</v>
      </c>
      <c r="KD29">
        <f t="shared" si="109"/>
        <v>1</v>
      </c>
      <c r="KE29" s="254"/>
      <c r="KF29" s="268"/>
      <c r="KG29">
        <v>60</v>
      </c>
      <c r="KH29" t="str">
        <f t="shared" si="72"/>
        <v>FALSE</v>
      </c>
      <c r="KI29">
        <f>VLOOKUP($A29,'FuturesInfo (3)'!$A$2:$V$80,22)</f>
        <v>0</v>
      </c>
      <c r="KJ29" s="257"/>
      <c r="KK29">
        <f t="shared" si="110"/>
        <v>0</v>
      </c>
      <c r="KL29" s="139">
        <f>VLOOKUP($A29,'FuturesInfo (3)'!$A$2:$O$80,15)*KI29</f>
        <v>0</v>
      </c>
      <c r="KM29" s="139">
        <f>VLOOKUP($A29,'FuturesInfo (3)'!$A$2:$O$80,15)*KK29</f>
        <v>0</v>
      </c>
      <c r="KN29" s="200">
        <f t="shared" si="111"/>
        <v>0</v>
      </c>
      <c r="KO29" s="200">
        <f t="shared" si="112"/>
        <v>0</v>
      </c>
      <c r="KP29" s="200">
        <f t="shared" si="113"/>
        <v>0</v>
      </c>
      <c r="KQ29" s="200">
        <f t="shared" si="114"/>
        <v>0</v>
      </c>
      <c r="KR29" s="200">
        <f t="shared" si="128"/>
        <v>0</v>
      </c>
    </row>
    <row r="30" spans="1:304"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9"/>
        <v>TRUE</v>
      </c>
      <c r="N30">
        <f>ROUND(VLOOKUP($B30,MARGIN!$A$42:$P$172,16),0)</f>
        <v>21</v>
      </c>
      <c r="P30">
        <f t="shared" si="130"/>
        <v>0</v>
      </c>
      <c r="Q30">
        <v>1</v>
      </c>
      <c r="R30">
        <v>-1</v>
      </c>
      <c r="S30" s="113" t="s">
        <v>954</v>
      </c>
      <c r="T30" s="2" t="s">
        <v>30</v>
      </c>
      <c r="U30">
        <v>60</v>
      </c>
      <c r="V30" t="str">
        <f t="shared" si="131"/>
        <v>TRUE</v>
      </c>
      <c r="W30">
        <f>ROUND(VLOOKUP($B30,MARGIN!$A$42:$P$172,16),0)</f>
        <v>21</v>
      </c>
      <c r="X30">
        <f t="shared" si="132"/>
        <v>21</v>
      </c>
      <c r="Z30">
        <f t="shared" si="133"/>
        <v>0</v>
      </c>
      <c r="AA30">
        <v>1</v>
      </c>
      <c r="AB30">
        <v>-1</v>
      </c>
      <c r="AC30" s="113" t="s">
        <v>954</v>
      </c>
      <c r="AD30" s="2" t="s">
        <v>30</v>
      </c>
      <c r="AE30">
        <v>60</v>
      </c>
      <c r="AF30" t="str">
        <f t="shared" si="134"/>
        <v>TRUE</v>
      </c>
      <c r="AG30">
        <f>ROUND(VLOOKUP($B30,MARGIN!$A$42:$P$172,16),0)</f>
        <v>21</v>
      </c>
      <c r="AH30">
        <f t="shared" si="135"/>
        <v>16</v>
      </c>
      <c r="AI30" s="139" t="e">
        <f>VLOOKUP($B30,#REF!,2)*AH30</f>
        <v>#REF!</v>
      </c>
      <c r="AK30">
        <f t="shared" si="136"/>
        <v>2</v>
      </c>
      <c r="AL30">
        <v>1</v>
      </c>
      <c r="AM30">
        <v>-1</v>
      </c>
      <c r="AN30" s="113" t="s">
        <v>954</v>
      </c>
      <c r="AO30" s="2" t="s">
        <v>30</v>
      </c>
      <c r="AP30">
        <v>60</v>
      </c>
      <c r="AQ30" t="str">
        <f t="shared" si="137"/>
        <v>TRUE</v>
      </c>
      <c r="AR30">
        <f>ROUND(VLOOKUP($B30,MARGIN!$A$42:$P$172,16),0)</f>
        <v>21</v>
      </c>
      <c r="AS30">
        <f t="shared" si="138"/>
        <v>16</v>
      </c>
      <c r="AT30" s="139" t="e">
        <f>VLOOKUP($B30,#REF!,2)*AS30</f>
        <v>#REF!</v>
      </c>
      <c r="AV30">
        <f t="shared" si="139"/>
        <v>2</v>
      </c>
      <c r="AW30">
        <v>1</v>
      </c>
      <c r="AX30">
        <v>-1</v>
      </c>
      <c r="AY30" s="113">
        <v>-2.5237229961599998E-4</v>
      </c>
      <c r="AZ30" s="2" t="s">
        <v>30</v>
      </c>
      <c r="BA30">
        <v>60</v>
      </c>
      <c r="BB30" t="str">
        <f t="shared" si="140"/>
        <v>TRUE</v>
      </c>
      <c r="BC30">
        <f>ROUND(VLOOKUP($B30,MARGIN!$A$42:$P$172,16),0)</f>
        <v>21</v>
      </c>
      <c r="BD30">
        <f t="shared" si="141"/>
        <v>16</v>
      </c>
      <c r="BE30" s="139" t="e">
        <f>VLOOKUP($B30,#REF!,2)*BD30</f>
        <v>#REF!</v>
      </c>
      <c r="BG30">
        <f t="shared" si="116"/>
        <v>0</v>
      </c>
      <c r="BH30">
        <v>-1</v>
      </c>
      <c r="BI30">
        <v>1</v>
      </c>
      <c r="BJ30">
        <f t="shared" si="73"/>
        <v>0</v>
      </c>
      <c r="BK30" s="174">
        <v>5.0487201494600003E-5</v>
      </c>
      <c r="BL30" s="2">
        <v>10</v>
      </c>
      <c r="BM30">
        <v>60</v>
      </c>
      <c r="BN30" t="str">
        <f t="shared" si="117"/>
        <v>TRUE</v>
      </c>
      <c r="BO30">
        <f>VLOOKUP($A30,'FuturesInfo (3)'!$A$2:$V$80,22)</f>
        <v>0</v>
      </c>
      <c r="BP30">
        <f t="shared" si="53"/>
        <v>0</v>
      </c>
      <c r="BQ30" s="139">
        <f>VLOOKUP($A30,'FuturesInfo (3)'!$A$2:$O$80,15)*BP30</f>
        <v>0</v>
      </c>
      <c r="BR30" s="145">
        <f t="shared" si="74"/>
        <v>0</v>
      </c>
      <c r="BT30">
        <f t="shared" si="75"/>
        <v>-1</v>
      </c>
      <c r="BU30">
        <v>-1</v>
      </c>
      <c r="BV30">
        <v>1</v>
      </c>
      <c r="BW30">
        <v>1</v>
      </c>
      <c r="BX30">
        <f t="shared" si="54"/>
        <v>0</v>
      </c>
      <c r="BY30">
        <f t="shared" si="55"/>
        <v>1</v>
      </c>
      <c r="BZ30" s="188">
        <v>1.00969305331E-3</v>
      </c>
      <c r="CA30" s="2">
        <v>10</v>
      </c>
      <c r="CB30">
        <v>60</v>
      </c>
      <c r="CC30" t="str">
        <f t="shared" si="56"/>
        <v>TRUE</v>
      </c>
      <c r="CD30">
        <f>VLOOKUP($A30,'FuturesInfo (3)'!$A$2:$V$80,22)</f>
        <v>0</v>
      </c>
      <c r="CE30">
        <f t="shared" si="57"/>
        <v>0</v>
      </c>
      <c r="CF30">
        <f t="shared" si="57"/>
        <v>0</v>
      </c>
      <c r="CG30" s="139">
        <f>VLOOKUP($A30,'FuturesInfo (3)'!$A$2:$O$80,15)*CE30</f>
        <v>0</v>
      </c>
      <c r="CH30" s="145">
        <f t="shared" si="58"/>
        <v>0</v>
      </c>
      <c r="CI30" s="145">
        <f t="shared" si="76"/>
        <v>0</v>
      </c>
      <c r="CK30">
        <f t="shared" si="59"/>
        <v>-1</v>
      </c>
      <c r="CL30">
        <v>1</v>
      </c>
      <c r="CM30">
        <v>1</v>
      </c>
      <c r="CN30">
        <v>-1</v>
      </c>
      <c r="CO30">
        <f t="shared" si="118"/>
        <v>0</v>
      </c>
      <c r="CP30">
        <f t="shared" si="60"/>
        <v>0</v>
      </c>
      <c r="CQ30" s="174">
        <v>-1.00867460157E-4</v>
      </c>
      <c r="CR30" s="2">
        <v>10</v>
      </c>
      <c r="CS30">
        <v>60</v>
      </c>
      <c r="CT30" t="str">
        <f t="shared" si="61"/>
        <v>TRUE</v>
      </c>
      <c r="CU30">
        <f>VLOOKUP($A30,'FuturesInfo (3)'!$A$2:$V$80,22)</f>
        <v>0</v>
      </c>
      <c r="CV30">
        <f t="shared" si="62"/>
        <v>0</v>
      </c>
      <c r="CW30">
        <f t="shared" si="77"/>
        <v>0</v>
      </c>
      <c r="CX30" s="139">
        <f>VLOOKUP($A30,'FuturesInfo (3)'!$A$2:$O$80,15)*CW30</f>
        <v>0</v>
      </c>
      <c r="CY30" s="200">
        <f t="shared" si="78"/>
        <v>0</v>
      </c>
      <c r="CZ30" s="200">
        <f t="shared" si="79"/>
        <v>0</v>
      </c>
      <c r="DB30">
        <f t="shared" si="63"/>
        <v>1</v>
      </c>
      <c r="DC30">
        <v>1</v>
      </c>
      <c r="DD30">
        <v>1</v>
      </c>
      <c r="DE30">
        <v>1</v>
      </c>
      <c r="DF30">
        <f t="shared" si="119"/>
        <v>1</v>
      </c>
      <c r="DG30">
        <f t="shared" si="64"/>
        <v>1</v>
      </c>
      <c r="DH30" s="174">
        <v>1.51316453142E-4</v>
      </c>
      <c r="DI30" s="2">
        <v>10</v>
      </c>
      <c r="DJ30">
        <v>60</v>
      </c>
      <c r="DK30" t="str">
        <f t="shared" si="65"/>
        <v>TRUE</v>
      </c>
      <c r="DL30">
        <f>VLOOKUP($A30,'FuturesInfo (3)'!$A$2:$V$80,22)</f>
        <v>0</v>
      </c>
      <c r="DM30">
        <f t="shared" si="66"/>
        <v>0</v>
      </c>
      <c r="DN30">
        <f t="shared" si="80"/>
        <v>0</v>
      </c>
      <c r="DO30" s="139">
        <f>VLOOKUP($A30,'FuturesInfo (3)'!$A$2:$O$80,15)*DN30</f>
        <v>0</v>
      </c>
      <c r="DP30" s="200">
        <f t="shared" si="67"/>
        <v>0</v>
      </c>
      <c r="DQ30" s="200">
        <f t="shared" si="81"/>
        <v>0</v>
      </c>
      <c r="DS30">
        <v>1</v>
      </c>
      <c r="DT30">
        <v>1</v>
      </c>
      <c r="DU30">
        <v>1</v>
      </c>
      <c r="DV30">
        <v>1</v>
      </c>
      <c r="DW30">
        <v>1</v>
      </c>
      <c r="DX30">
        <v>1</v>
      </c>
      <c r="DY30" s="174">
        <v>5.0431186645799997E-5</v>
      </c>
      <c r="DZ30" s="2">
        <v>10</v>
      </c>
      <c r="EA30">
        <v>60</v>
      </c>
      <c r="EB30" t="s">
        <v>1274</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1274</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1274</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1274</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1274</v>
      </c>
      <c r="HK30">
        <v>0</v>
      </c>
      <c r="HL30" s="257"/>
      <c r="HM30">
        <v>0</v>
      </c>
      <c r="HN30" s="139">
        <v>0</v>
      </c>
      <c r="HO30" s="200">
        <v>0</v>
      </c>
      <c r="HP30" s="200">
        <v>0</v>
      </c>
      <c r="HQ30" s="200">
        <v>0</v>
      </c>
      <c r="HR30" s="200">
        <v>0</v>
      </c>
      <c r="HT30">
        <f t="shared" si="82"/>
        <v>1</v>
      </c>
      <c r="HU30" s="244">
        <v>-1</v>
      </c>
      <c r="HV30" s="218">
        <v>1</v>
      </c>
      <c r="HW30" s="245">
        <v>14</v>
      </c>
      <c r="HX30">
        <f t="shared" si="123"/>
        <v>-1</v>
      </c>
      <c r="HY30">
        <f t="shared" si="84"/>
        <v>1</v>
      </c>
      <c r="HZ30" s="218">
        <v>1</v>
      </c>
      <c r="IA30">
        <f t="shared" si="120"/>
        <v>0</v>
      </c>
      <c r="IB30">
        <f t="shared" si="85"/>
        <v>1</v>
      </c>
      <c r="IC30">
        <f t="shared" si="86"/>
        <v>0</v>
      </c>
      <c r="ID30">
        <f t="shared" si="87"/>
        <v>1</v>
      </c>
      <c r="IE30" s="254">
        <v>3.5287593890199998E-4</v>
      </c>
      <c r="IF30" s="268">
        <v>42514</v>
      </c>
      <c r="IG30">
        <v>60</v>
      </c>
      <c r="IH30" t="str">
        <f t="shared" si="68"/>
        <v>TRUE</v>
      </c>
      <c r="II30">
        <f>VLOOKUP($A30,'FuturesInfo (3)'!$A$2:$V$80,22)</f>
        <v>0</v>
      </c>
      <c r="IJ30" s="257">
        <v>1</v>
      </c>
      <c r="IK30">
        <f t="shared" si="88"/>
        <v>0</v>
      </c>
      <c r="IL30" s="139">
        <f>VLOOKUP($A30,'FuturesInfo (3)'!$A$2:$O$80,15)*II30</f>
        <v>0</v>
      </c>
      <c r="IM30" s="139">
        <f>VLOOKUP($A30,'FuturesInfo (3)'!$A$2:$O$80,15)*IK30</f>
        <v>0</v>
      </c>
      <c r="IN30" s="200">
        <f t="shared" si="69"/>
        <v>0</v>
      </c>
      <c r="IO30" s="200">
        <f t="shared" si="89"/>
        <v>0</v>
      </c>
      <c r="IP30" s="200">
        <f t="shared" si="90"/>
        <v>0</v>
      </c>
      <c r="IQ30" s="200">
        <f t="shared" si="91"/>
        <v>0</v>
      </c>
      <c r="IR30" s="200">
        <f t="shared" si="126"/>
        <v>0</v>
      </c>
      <c r="IT30">
        <f t="shared" si="93"/>
        <v>-1</v>
      </c>
      <c r="IU30" s="244">
        <v>-1</v>
      </c>
      <c r="IV30" s="218">
        <v>1</v>
      </c>
      <c r="IW30" s="245">
        <v>15</v>
      </c>
      <c r="IX30">
        <f t="shared" si="124"/>
        <v>-1</v>
      </c>
      <c r="IY30">
        <f t="shared" si="95"/>
        <v>1</v>
      </c>
      <c r="IZ30" s="218"/>
      <c r="JA30">
        <f t="shared" si="121"/>
        <v>0</v>
      </c>
      <c r="JB30">
        <f t="shared" si="96"/>
        <v>0</v>
      </c>
      <c r="JC30">
        <f t="shared" si="97"/>
        <v>0</v>
      </c>
      <c r="JD30">
        <f t="shared" si="98"/>
        <v>0</v>
      </c>
      <c r="JE30" s="254"/>
      <c r="JF30" s="268">
        <v>42514</v>
      </c>
      <c r="JG30">
        <v>60</v>
      </c>
      <c r="JH30" t="str">
        <f t="shared" si="70"/>
        <v>TRUE</v>
      </c>
      <c r="JI30">
        <f>VLOOKUP($A30,'FuturesInfo (3)'!$A$2:$V$80,22)</f>
        <v>0</v>
      </c>
      <c r="JJ30" s="257">
        <v>1</v>
      </c>
      <c r="JK30">
        <f t="shared" si="99"/>
        <v>0</v>
      </c>
      <c r="JL30" s="139">
        <f>VLOOKUP($A30,'FuturesInfo (3)'!$A$2:$O$80,15)*JI30</f>
        <v>0</v>
      </c>
      <c r="JM30" s="139">
        <f>VLOOKUP($A30,'FuturesInfo (3)'!$A$2:$O$80,15)*JK30</f>
        <v>0</v>
      </c>
      <c r="JN30" s="200">
        <f t="shared" si="71"/>
        <v>0</v>
      </c>
      <c r="JO30" s="200">
        <f t="shared" si="100"/>
        <v>0</v>
      </c>
      <c r="JP30" s="200">
        <f t="shared" si="101"/>
        <v>0</v>
      </c>
      <c r="JQ30" s="200">
        <f t="shared" si="102"/>
        <v>0</v>
      </c>
      <c r="JR30" s="200">
        <f t="shared" si="127"/>
        <v>0</v>
      </c>
      <c r="JT30">
        <f t="shared" si="104"/>
        <v>-1</v>
      </c>
      <c r="JU30" s="244"/>
      <c r="JV30" s="218"/>
      <c r="JW30" s="245"/>
      <c r="JX30">
        <f t="shared" si="125"/>
        <v>0</v>
      </c>
      <c r="JY30">
        <f t="shared" si="106"/>
        <v>0</v>
      </c>
      <c r="JZ30" s="218"/>
      <c r="KA30">
        <f t="shared" si="122"/>
        <v>1</v>
      </c>
      <c r="KB30">
        <f t="shared" si="107"/>
        <v>1</v>
      </c>
      <c r="KC30">
        <f t="shared" si="108"/>
        <v>1</v>
      </c>
      <c r="KD30">
        <f t="shared" si="109"/>
        <v>1</v>
      </c>
      <c r="KE30" s="254"/>
      <c r="KF30" s="268"/>
      <c r="KG30">
        <v>60</v>
      </c>
      <c r="KH30" t="str">
        <f t="shared" si="72"/>
        <v>FALSE</v>
      </c>
      <c r="KI30">
        <f>VLOOKUP($A30,'FuturesInfo (3)'!$A$2:$V$80,22)</f>
        <v>0</v>
      </c>
      <c r="KJ30" s="257"/>
      <c r="KK30">
        <f t="shared" si="110"/>
        <v>0</v>
      </c>
      <c r="KL30" s="139">
        <f>VLOOKUP($A30,'FuturesInfo (3)'!$A$2:$O$80,15)*KI30</f>
        <v>0</v>
      </c>
      <c r="KM30" s="139">
        <f>VLOOKUP($A30,'FuturesInfo (3)'!$A$2:$O$80,15)*KK30</f>
        <v>0</v>
      </c>
      <c r="KN30" s="200">
        <f t="shared" si="111"/>
        <v>0</v>
      </c>
      <c r="KO30" s="200">
        <f t="shared" si="112"/>
        <v>0</v>
      </c>
      <c r="KP30" s="200">
        <f t="shared" si="113"/>
        <v>0</v>
      </c>
      <c r="KQ30" s="200">
        <f t="shared" si="114"/>
        <v>0</v>
      </c>
      <c r="KR30" s="200">
        <f t="shared" si="128"/>
        <v>0</v>
      </c>
    </row>
    <row r="31" spans="1:304"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9"/>
        <v>TRUE</v>
      </c>
      <c r="N31">
        <f>ROUND(VLOOKUP($B31,MARGIN!$A$42:$P$172,16),0)</f>
        <v>1</v>
      </c>
      <c r="P31">
        <f t="shared" si="130"/>
        <v>0</v>
      </c>
      <c r="Q31">
        <v>-1</v>
      </c>
      <c r="R31">
        <v>1</v>
      </c>
      <c r="S31" t="s">
        <v>958</v>
      </c>
      <c r="T31" s="2" t="s">
        <v>433</v>
      </c>
      <c r="U31">
        <v>60</v>
      </c>
      <c r="V31" t="str">
        <f t="shared" si="131"/>
        <v>TRUE</v>
      </c>
      <c r="W31">
        <f>ROUND(VLOOKUP($B31,MARGIN!$A$42:$P$172,16),0)</f>
        <v>1</v>
      </c>
      <c r="X31">
        <f t="shared" si="132"/>
        <v>1</v>
      </c>
      <c r="Z31">
        <f t="shared" si="133"/>
        <v>0</v>
      </c>
      <c r="AA31">
        <v>-1</v>
      </c>
      <c r="AB31">
        <v>-1</v>
      </c>
      <c r="AC31" t="s">
        <v>978</v>
      </c>
      <c r="AD31" s="2" t="s">
        <v>433</v>
      </c>
      <c r="AE31">
        <v>60</v>
      </c>
      <c r="AF31" t="str">
        <f t="shared" si="134"/>
        <v>TRUE</v>
      </c>
      <c r="AG31">
        <f>ROUND(VLOOKUP($B31,MARGIN!$A$42:$P$172,16),0)</f>
        <v>1</v>
      </c>
      <c r="AH31">
        <f t="shared" si="135"/>
        <v>1</v>
      </c>
      <c r="AI31" s="139" t="e">
        <f>VLOOKUP($B31,#REF!,2)*AH31</f>
        <v>#REF!</v>
      </c>
      <c r="AK31">
        <f t="shared" si="136"/>
        <v>0</v>
      </c>
      <c r="AL31">
        <v>-1</v>
      </c>
      <c r="AM31">
        <v>-1</v>
      </c>
      <c r="AN31" t="s">
        <v>978</v>
      </c>
      <c r="AO31" s="2" t="s">
        <v>433</v>
      </c>
      <c r="AP31">
        <v>60</v>
      </c>
      <c r="AQ31" t="str">
        <f t="shared" si="137"/>
        <v>TRUE</v>
      </c>
      <c r="AR31">
        <f>ROUND(VLOOKUP($B31,MARGIN!$A$42:$P$172,16),0)</f>
        <v>1</v>
      </c>
      <c r="AS31">
        <f t="shared" si="138"/>
        <v>1</v>
      </c>
      <c r="AT31" s="139" t="e">
        <f>VLOOKUP($B31,#REF!,2)*AS31</f>
        <v>#REF!</v>
      </c>
      <c r="AV31">
        <f t="shared" si="139"/>
        <v>0</v>
      </c>
      <c r="AW31">
        <v>-1</v>
      </c>
      <c r="AX31">
        <v>1</v>
      </c>
      <c r="AY31">
        <v>4.6252848907400003E-3</v>
      </c>
      <c r="AZ31" s="2" t="s">
        <v>433</v>
      </c>
      <c r="BA31">
        <v>60</v>
      </c>
      <c r="BB31" t="str">
        <f t="shared" si="140"/>
        <v>TRUE</v>
      </c>
      <c r="BC31">
        <f>ROUND(VLOOKUP($B31,MARGIN!$A$42:$P$172,16),0)</f>
        <v>1</v>
      </c>
      <c r="BD31">
        <f t="shared" si="141"/>
        <v>1</v>
      </c>
      <c r="BE31" s="139" t="e">
        <f>VLOOKUP($B31,#REF!,2)*BD31</f>
        <v>#REF!</v>
      </c>
      <c r="BG31">
        <f t="shared" si="116"/>
        <v>0</v>
      </c>
      <c r="BH31">
        <v>1</v>
      </c>
      <c r="BI31">
        <v>1</v>
      </c>
      <c r="BJ31">
        <f t="shared" si="73"/>
        <v>1</v>
      </c>
      <c r="BK31" s="1">
        <v>6.0719290051399998E-3</v>
      </c>
      <c r="BL31" s="2">
        <v>10</v>
      </c>
      <c r="BM31">
        <v>60</v>
      </c>
      <c r="BN31" t="str">
        <f t="shared" si="117"/>
        <v>TRUE</v>
      </c>
      <c r="BO31">
        <f>VLOOKUP($A31,'FuturesInfo (3)'!$A$2:$V$80,22)</f>
        <v>1</v>
      </c>
      <c r="BP31">
        <f t="shared" si="53"/>
        <v>1</v>
      </c>
      <c r="BQ31" s="139">
        <f>VLOOKUP($A31,'FuturesInfo (3)'!$A$2:$O$80,15)*BP31</f>
        <v>147560</v>
      </c>
      <c r="BR31" s="145">
        <f t="shared" si="74"/>
        <v>895.97384399845839</v>
      </c>
      <c r="BT31">
        <f t="shared" si="75"/>
        <v>1</v>
      </c>
      <c r="BU31">
        <v>1</v>
      </c>
      <c r="BV31">
        <v>-1</v>
      </c>
      <c r="BW31">
        <v>-1</v>
      </c>
      <c r="BX31">
        <f t="shared" si="54"/>
        <v>0</v>
      </c>
      <c r="BY31">
        <f t="shared" si="55"/>
        <v>1</v>
      </c>
      <c r="BZ31" s="188">
        <v>-5.8363178140300002E-3</v>
      </c>
      <c r="CA31" s="2">
        <v>10</v>
      </c>
      <c r="CB31">
        <v>60</v>
      </c>
      <c r="CC31" t="str">
        <f t="shared" si="56"/>
        <v>TRUE</v>
      </c>
      <c r="CD31">
        <f>VLOOKUP($A31,'FuturesInfo (3)'!$A$2:$V$80,22)</f>
        <v>1</v>
      </c>
      <c r="CE31">
        <f t="shared" si="57"/>
        <v>1</v>
      </c>
      <c r="CF31">
        <f t="shared" si="57"/>
        <v>1</v>
      </c>
      <c r="CG31" s="139">
        <f>VLOOKUP($A31,'FuturesInfo (3)'!$A$2:$O$80,15)*CE31</f>
        <v>147560</v>
      </c>
      <c r="CH31" s="145">
        <f t="shared" si="58"/>
        <v>-861.20705663826686</v>
      </c>
      <c r="CI31" s="145">
        <f t="shared" si="76"/>
        <v>861.20705663826686</v>
      </c>
      <c r="CK31">
        <f t="shared" si="59"/>
        <v>1</v>
      </c>
      <c r="CL31">
        <v>1</v>
      </c>
      <c r="CM31">
        <v>-1</v>
      </c>
      <c r="CN31">
        <v>1</v>
      </c>
      <c r="CO31">
        <f t="shared" si="118"/>
        <v>1</v>
      </c>
      <c r="CP31">
        <f t="shared" si="60"/>
        <v>0</v>
      </c>
      <c r="CQ31" s="1">
        <v>9.2728485657099999E-3</v>
      </c>
      <c r="CR31" s="2">
        <v>10</v>
      </c>
      <c r="CS31">
        <v>60</v>
      </c>
      <c r="CT31" t="str">
        <f t="shared" si="61"/>
        <v>TRUE</v>
      </c>
      <c r="CU31">
        <f>VLOOKUP($A31,'FuturesInfo (3)'!$A$2:$V$80,22)</f>
        <v>1</v>
      </c>
      <c r="CV31">
        <f t="shared" si="62"/>
        <v>1</v>
      </c>
      <c r="CW31">
        <f t="shared" si="77"/>
        <v>1</v>
      </c>
      <c r="CX31" s="139">
        <f>VLOOKUP($A31,'FuturesInfo (3)'!$A$2:$O$80,15)*CW31</f>
        <v>147560</v>
      </c>
      <c r="CY31" s="200">
        <f t="shared" si="78"/>
        <v>1368.3015343561676</v>
      </c>
      <c r="CZ31" s="200">
        <f t="shared" si="79"/>
        <v>-1368.3015343561676</v>
      </c>
      <c r="DB31">
        <f t="shared" si="63"/>
        <v>1</v>
      </c>
      <c r="DC31">
        <v>1</v>
      </c>
      <c r="DD31">
        <v>-1</v>
      </c>
      <c r="DE31">
        <v>1</v>
      </c>
      <c r="DF31">
        <f t="shared" si="119"/>
        <v>1</v>
      </c>
      <c r="DG31">
        <f t="shared" si="64"/>
        <v>0</v>
      </c>
      <c r="DH31" s="1">
        <v>3.2388128759300002E-3</v>
      </c>
      <c r="DI31" s="2">
        <v>10</v>
      </c>
      <c r="DJ31">
        <v>60</v>
      </c>
      <c r="DK31" t="str">
        <f t="shared" si="65"/>
        <v>TRUE</v>
      </c>
      <c r="DL31">
        <f>VLOOKUP($A31,'FuturesInfo (3)'!$A$2:$V$80,22)</f>
        <v>1</v>
      </c>
      <c r="DM31">
        <f t="shared" si="66"/>
        <v>1</v>
      </c>
      <c r="DN31">
        <f t="shared" si="80"/>
        <v>1</v>
      </c>
      <c r="DO31" s="139">
        <f>VLOOKUP($A31,'FuturesInfo (3)'!$A$2:$O$80,15)*DN31</f>
        <v>147560</v>
      </c>
      <c r="DP31" s="200">
        <f t="shared" si="67"/>
        <v>477.91922797223083</v>
      </c>
      <c r="DQ31" s="200">
        <f t="shared" si="81"/>
        <v>-477.91922797223083</v>
      </c>
      <c r="DS31">
        <v>1</v>
      </c>
      <c r="DT31">
        <v>1</v>
      </c>
      <c r="DU31">
        <v>-1</v>
      </c>
      <c r="DV31">
        <v>1</v>
      </c>
      <c r="DW31">
        <v>1</v>
      </c>
      <c r="DX31">
        <v>0</v>
      </c>
      <c r="DY31" s="1">
        <v>4.2825141652399999E-3</v>
      </c>
      <c r="DZ31" s="2">
        <v>10</v>
      </c>
      <c r="EA31">
        <v>60</v>
      </c>
      <c r="EB31" t="s">
        <v>1274</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1274</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1274</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1274</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1274</v>
      </c>
      <c r="HK31">
        <v>1</v>
      </c>
      <c r="HL31" s="257"/>
      <c r="HM31">
        <v>1</v>
      </c>
      <c r="HN31" s="139">
        <v>147820</v>
      </c>
      <c r="HO31" s="200">
        <v>-279.47062795465399</v>
      </c>
      <c r="HP31" s="200">
        <v>-279.47062795465399</v>
      </c>
      <c r="HQ31" s="200">
        <v>-279.47062795465399</v>
      </c>
      <c r="HR31" s="200">
        <v>279.47062795465399</v>
      </c>
      <c r="HT31">
        <f t="shared" si="82"/>
        <v>1</v>
      </c>
      <c r="HU31" s="244">
        <v>1</v>
      </c>
      <c r="HV31" s="218">
        <v>-1</v>
      </c>
      <c r="HW31" s="245">
        <v>-8</v>
      </c>
      <c r="HX31">
        <f t="shared" si="123"/>
        <v>-1</v>
      </c>
      <c r="HY31">
        <f t="shared" si="84"/>
        <v>1</v>
      </c>
      <c r="HZ31" s="218">
        <v>1</v>
      </c>
      <c r="IA31">
        <f t="shared" si="120"/>
        <v>1</v>
      </c>
      <c r="IB31">
        <f t="shared" si="85"/>
        <v>0</v>
      </c>
      <c r="IC31">
        <f t="shared" si="86"/>
        <v>0</v>
      </c>
      <c r="ID31">
        <f t="shared" si="87"/>
        <v>1</v>
      </c>
      <c r="IE31" s="253">
        <v>9.4709781943699996E-4</v>
      </c>
      <c r="IF31" s="268">
        <v>42514</v>
      </c>
      <c r="IG31">
        <v>60</v>
      </c>
      <c r="IH31" t="str">
        <f t="shared" si="68"/>
        <v>TRUE</v>
      </c>
      <c r="II31">
        <f>VLOOKUP($A31,'FuturesInfo (3)'!$A$2:$V$80,22)</f>
        <v>1</v>
      </c>
      <c r="IJ31" s="257">
        <v>1</v>
      </c>
      <c r="IK31">
        <f t="shared" si="88"/>
        <v>1</v>
      </c>
      <c r="IL31" s="139">
        <f>VLOOKUP($A31,'FuturesInfo (3)'!$A$2:$O$80,15)*II31</f>
        <v>147560</v>
      </c>
      <c r="IM31" s="139">
        <f>VLOOKUP($A31,'FuturesInfo (3)'!$A$2:$O$80,15)*IK31</f>
        <v>147560</v>
      </c>
      <c r="IN31" s="200">
        <f t="shared" si="69"/>
        <v>139.75375423612371</v>
      </c>
      <c r="IO31" s="200">
        <f t="shared" si="89"/>
        <v>139.75375423612371</v>
      </c>
      <c r="IP31" s="200">
        <f t="shared" si="90"/>
        <v>-139.75375423612371</v>
      </c>
      <c r="IQ31" s="200">
        <f t="shared" si="91"/>
        <v>-139.75375423612371</v>
      </c>
      <c r="IR31" s="200">
        <f t="shared" si="126"/>
        <v>139.75375423612371</v>
      </c>
      <c r="IT31">
        <f t="shared" si="93"/>
        <v>1</v>
      </c>
      <c r="IU31" s="244">
        <v>1</v>
      </c>
      <c r="IV31" s="218">
        <v>-1</v>
      </c>
      <c r="IW31" s="245">
        <v>-9</v>
      </c>
      <c r="IX31">
        <f t="shared" si="124"/>
        <v>1</v>
      </c>
      <c r="IY31">
        <f t="shared" si="95"/>
        <v>1</v>
      </c>
      <c r="IZ31" s="218"/>
      <c r="JA31">
        <f t="shared" si="121"/>
        <v>0</v>
      </c>
      <c r="JB31">
        <f t="shared" si="96"/>
        <v>0</v>
      </c>
      <c r="JC31">
        <f t="shared" si="97"/>
        <v>0</v>
      </c>
      <c r="JD31">
        <f t="shared" si="98"/>
        <v>0</v>
      </c>
      <c r="JE31" s="253"/>
      <c r="JF31" s="268">
        <v>42514</v>
      </c>
      <c r="JG31">
        <v>60</v>
      </c>
      <c r="JH31" t="str">
        <f t="shared" si="70"/>
        <v>TRUE</v>
      </c>
      <c r="JI31">
        <f>VLOOKUP($A31,'FuturesInfo (3)'!$A$2:$V$80,22)</f>
        <v>1</v>
      </c>
      <c r="JJ31" s="257">
        <v>2</v>
      </c>
      <c r="JK31">
        <f t="shared" si="99"/>
        <v>1</v>
      </c>
      <c r="JL31" s="139">
        <f>VLOOKUP($A31,'FuturesInfo (3)'!$A$2:$O$80,15)*JI31</f>
        <v>147560</v>
      </c>
      <c r="JM31" s="139">
        <f>VLOOKUP($A31,'FuturesInfo (3)'!$A$2:$O$80,15)*JK31</f>
        <v>147560</v>
      </c>
      <c r="JN31" s="200">
        <f t="shared" si="71"/>
        <v>0</v>
      </c>
      <c r="JO31" s="200">
        <f t="shared" si="100"/>
        <v>0</v>
      </c>
      <c r="JP31" s="200">
        <f t="shared" si="101"/>
        <v>0</v>
      </c>
      <c r="JQ31" s="200">
        <f t="shared" si="102"/>
        <v>0</v>
      </c>
      <c r="JR31" s="200">
        <f t="shared" si="127"/>
        <v>0</v>
      </c>
      <c r="JT31">
        <f t="shared" si="104"/>
        <v>1</v>
      </c>
      <c r="JU31" s="244"/>
      <c r="JV31" s="218"/>
      <c r="JW31" s="245"/>
      <c r="JX31">
        <f t="shared" si="125"/>
        <v>0</v>
      </c>
      <c r="JY31">
        <f t="shared" si="106"/>
        <v>0</v>
      </c>
      <c r="JZ31" s="218"/>
      <c r="KA31">
        <f t="shared" si="122"/>
        <v>1</v>
      </c>
      <c r="KB31">
        <f t="shared" si="107"/>
        <v>1</v>
      </c>
      <c r="KC31">
        <f t="shared" si="108"/>
        <v>1</v>
      </c>
      <c r="KD31">
        <f t="shared" si="109"/>
        <v>1</v>
      </c>
      <c r="KE31" s="253"/>
      <c r="KF31" s="268"/>
      <c r="KG31">
        <v>60</v>
      </c>
      <c r="KH31" t="str">
        <f t="shared" si="72"/>
        <v>FALSE</v>
      </c>
      <c r="KI31">
        <f>VLOOKUP($A31,'FuturesInfo (3)'!$A$2:$V$80,22)</f>
        <v>1</v>
      </c>
      <c r="KJ31" s="257"/>
      <c r="KK31">
        <f t="shared" si="110"/>
        <v>1</v>
      </c>
      <c r="KL31" s="139">
        <f>VLOOKUP($A31,'FuturesInfo (3)'!$A$2:$O$80,15)*KI31</f>
        <v>147560</v>
      </c>
      <c r="KM31" s="139">
        <f>VLOOKUP($A31,'FuturesInfo (3)'!$A$2:$O$80,15)*KK31</f>
        <v>147560</v>
      </c>
      <c r="KN31" s="200">
        <f t="shared" si="111"/>
        <v>0</v>
      </c>
      <c r="KO31" s="200">
        <f t="shared" si="112"/>
        <v>0</v>
      </c>
      <c r="KP31" s="200">
        <f t="shared" si="113"/>
        <v>0</v>
      </c>
      <c r="KQ31" s="200">
        <f t="shared" si="114"/>
        <v>0</v>
      </c>
      <c r="KR31" s="200">
        <f t="shared" si="128"/>
        <v>0</v>
      </c>
    </row>
    <row r="32" spans="1:304"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9"/>
        <v>TRUE</v>
      </c>
      <c r="N32">
        <f>ROUND(VLOOKUP($B32,MARGIN!$A$42:$P$172,16),0)</f>
        <v>2</v>
      </c>
      <c r="P32">
        <f t="shared" si="130"/>
        <v>2</v>
      </c>
      <c r="Q32">
        <v>1</v>
      </c>
      <c r="R32">
        <v>1</v>
      </c>
      <c r="S32" t="s">
        <v>956</v>
      </c>
      <c r="T32" s="2" t="s">
        <v>30</v>
      </c>
      <c r="U32">
        <v>60</v>
      </c>
      <c r="V32" t="str">
        <f t="shared" si="131"/>
        <v>TRUE</v>
      </c>
      <c r="W32">
        <f>ROUND(VLOOKUP($B32,MARGIN!$A$42:$P$172,16),0)</f>
        <v>2</v>
      </c>
      <c r="X32">
        <f t="shared" si="132"/>
        <v>3</v>
      </c>
      <c r="Z32">
        <f t="shared" si="133"/>
        <v>0</v>
      </c>
      <c r="AA32">
        <v>1</v>
      </c>
      <c r="AB32">
        <v>1</v>
      </c>
      <c r="AC32" t="s">
        <v>956</v>
      </c>
      <c r="AD32" s="2" t="s">
        <v>30</v>
      </c>
      <c r="AE32">
        <v>60</v>
      </c>
      <c r="AF32" t="str">
        <f t="shared" si="134"/>
        <v>TRUE</v>
      </c>
      <c r="AG32">
        <f>ROUND(VLOOKUP($B32,MARGIN!$A$42:$P$172,16),0)</f>
        <v>2</v>
      </c>
      <c r="AH32">
        <f t="shared" si="135"/>
        <v>3</v>
      </c>
      <c r="AI32" s="139" t="e">
        <f>VLOOKUP($B32,#REF!,2)*AH32</f>
        <v>#REF!</v>
      </c>
      <c r="AK32">
        <f t="shared" si="136"/>
        <v>0</v>
      </c>
      <c r="AL32">
        <v>1</v>
      </c>
      <c r="AM32">
        <v>1</v>
      </c>
      <c r="AN32" t="s">
        <v>956</v>
      </c>
      <c r="AO32" s="2" t="s">
        <v>30</v>
      </c>
      <c r="AP32">
        <v>60</v>
      </c>
      <c r="AQ32" t="str">
        <f t="shared" si="137"/>
        <v>TRUE</v>
      </c>
      <c r="AR32">
        <f>ROUND(VLOOKUP($B32,MARGIN!$A$42:$P$172,16),0)</f>
        <v>2</v>
      </c>
      <c r="AS32">
        <f t="shared" si="138"/>
        <v>3</v>
      </c>
      <c r="AT32" s="139" t="e">
        <f>VLOOKUP($B32,#REF!,2)*AS32</f>
        <v>#REF!</v>
      </c>
      <c r="AV32">
        <f t="shared" si="139"/>
        <v>0</v>
      </c>
      <c r="AW32">
        <v>1</v>
      </c>
      <c r="AX32" s="5">
        <v>1</v>
      </c>
      <c r="AY32">
        <v>1.4319809069200001E-3</v>
      </c>
      <c r="AZ32" s="2" t="s">
        <v>30</v>
      </c>
      <c r="BA32">
        <v>60</v>
      </c>
      <c r="BB32" t="str">
        <f t="shared" si="140"/>
        <v>TRUE</v>
      </c>
      <c r="BC32">
        <f>ROUND(VLOOKUP($B32,MARGIN!$A$42:$P$172,16),0)</f>
        <v>2</v>
      </c>
      <c r="BD32">
        <f t="shared" si="141"/>
        <v>3</v>
      </c>
      <c r="BE32" s="139" t="e">
        <f>VLOOKUP($B32,#REF!,2)*BD32</f>
        <v>#REF!</v>
      </c>
      <c r="BG32">
        <f t="shared" si="116"/>
        <v>-2</v>
      </c>
      <c r="BH32">
        <v>-1</v>
      </c>
      <c r="BI32">
        <v>1</v>
      </c>
      <c r="BJ32">
        <f t="shared" si="73"/>
        <v>0</v>
      </c>
      <c r="BK32" s="1">
        <v>2.7407054337499999E-3</v>
      </c>
      <c r="BL32" s="2">
        <v>10</v>
      </c>
      <c r="BM32">
        <v>60</v>
      </c>
      <c r="BN32" t="str">
        <f t="shared" si="117"/>
        <v>TRUE</v>
      </c>
      <c r="BO32">
        <f>VLOOKUP($A32,'FuturesInfo (3)'!$A$2:$V$80,22)</f>
        <v>2</v>
      </c>
      <c r="BP32">
        <f t="shared" si="53"/>
        <v>2</v>
      </c>
      <c r="BQ32" s="139">
        <f>VLOOKUP($A32,'FuturesInfo (3)'!$A$2:$O$80,15)*BP32</f>
        <v>206350</v>
      </c>
      <c r="BR32" s="145">
        <f t="shared" si="74"/>
        <v>-565.54456625431249</v>
      </c>
      <c r="BT32">
        <f t="shared" si="75"/>
        <v>-1</v>
      </c>
      <c r="BU32">
        <v>1</v>
      </c>
      <c r="BV32">
        <v>-1</v>
      </c>
      <c r="BW32">
        <v>-1</v>
      </c>
      <c r="BX32">
        <f t="shared" si="54"/>
        <v>0</v>
      </c>
      <c r="BY32">
        <f t="shared" si="55"/>
        <v>1</v>
      </c>
      <c r="BZ32" s="188">
        <v>-2.8520499108699998E-3</v>
      </c>
      <c r="CA32" s="2">
        <v>10</v>
      </c>
      <c r="CB32">
        <v>60</v>
      </c>
      <c r="CC32" t="str">
        <f t="shared" si="56"/>
        <v>TRUE</v>
      </c>
      <c r="CD32">
        <f>VLOOKUP($A32,'FuturesInfo (3)'!$A$2:$V$80,22)</f>
        <v>2</v>
      </c>
      <c r="CE32">
        <f t="shared" si="57"/>
        <v>2</v>
      </c>
      <c r="CF32">
        <f t="shared" si="57"/>
        <v>2</v>
      </c>
      <c r="CG32" s="139">
        <f>VLOOKUP($A32,'FuturesInfo (3)'!$A$2:$O$80,15)*CE32</f>
        <v>206350</v>
      </c>
      <c r="CH32" s="145">
        <f t="shared" si="58"/>
        <v>-588.52049910802441</v>
      </c>
      <c r="CI32" s="145">
        <f t="shared" si="76"/>
        <v>588.52049910802441</v>
      </c>
      <c r="CK32">
        <f t="shared" si="59"/>
        <v>1</v>
      </c>
      <c r="CL32">
        <v>-1</v>
      </c>
      <c r="CM32">
        <v>-1</v>
      </c>
      <c r="CN32">
        <v>1</v>
      </c>
      <c r="CO32">
        <f t="shared" si="118"/>
        <v>0</v>
      </c>
      <c r="CP32">
        <f t="shared" si="60"/>
        <v>0</v>
      </c>
      <c r="CQ32" s="1">
        <v>5.0053628888099997E-3</v>
      </c>
      <c r="CR32" s="2">
        <v>10</v>
      </c>
      <c r="CS32">
        <v>60</v>
      </c>
      <c r="CT32" t="str">
        <f t="shared" si="61"/>
        <v>TRUE</v>
      </c>
      <c r="CU32">
        <f>VLOOKUP($A32,'FuturesInfo (3)'!$A$2:$V$80,22)</f>
        <v>2</v>
      </c>
      <c r="CV32">
        <f t="shared" si="62"/>
        <v>3</v>
      </c>
      <c r="CW32">
        <f t="shared" si="77"/>
        <v>2</v>
      </c>
      <c r="CX32" s="139">
        <f>VLOOKUP($A32,'FuturesInfo (3)'!$A$2:$O$80,15)*CW32</f>
        <v>206350</v>
      </c>
      <c r="CY32" s="200">
        <f t="shared" si="78"/>
        <v>-1032.8566321059434</v>
      </c>
      <c r="CZ32" s="200">
        <f t="shared" si="79"/>
        <v>-1032.8566321059434</v>
      </c>
      <c r="DB32">
        <f t="shared" si="63"/>
        <v>-1</v>
      </c>
      <c r="DC32">
        <v>1</v>
      </c>
      <c r="DD32">
        <v>-1</v>
      </c>
      <c r="DE32">
        <v>1</v>
      </c>
      <c r="DF32">
        <f t="shared" si="119"/>
        <v>1</v>
      </c>
      <c r="DG32">
        <f t="shared" si="64"/>
        <v>0</v>
      </c>
      <c r="DH32" s="1">
        <v>9.4865409699999999E-4</v>
      </c>
      <c r="DI32" s="2">
        <v>10</v>
      </c>
      <c r="DJ32">
        <v>60</v>
      </c>
      <c r="DK32" t="str">
        <f t="shared" si="65"/>
        <v>TRUE</v>
      </c>
      <c r="DL32">
        <f>VLOOKUP($A32,'FuturesInfo (3)'!$A$2:$V$80,22)</f>
        <v>2</v>
      </c>
      <c r="DM32">
        <f t="shared" si="66"/>
        <v>2</v>
      </c>
      <c r="DN32">
        <f t="shared" si="80"/>
        <v>2</v>
      </c>
      <c r="DO32" s="139">
        <f>VLOOKUP($A32,'FuturesInfo (3)'!$A$2:$O$80,15)*DN32</f>
        <v>206350</v>
      </c>
      <c r="DP32" s="200">
        <f t="shared" si="67"/>
        <v>195.75477291594999</v>
      </c>
      <c r="DQ32" s="200">
        <f t="shared" si="81"/>
        <v>-195.75477291594999</v>
      </c>
      <c r="DS32">
        <v>1</v>
      </c>
      <c r="DT32">
        <v>1</v>
      </c>
      <c r="DU32">
        <v>-1</v>
      </c>
      <c r="DV32">
        <v>1</v>
      </c>
      <c r="DW32">
        <v>1</v>
      </c>
      <c r="DX32">
        <v>0</v>
      </c>
      <c r="DY32" s="1">
        <v>3.67255064566E-3</v>
      </c>
      <c r="DZ32" s="2">
        <v>10</v>
      </c>
      <c r="EA32">
        <v>60</v>
      </c>
      <c r="EB32" t="s">
        <v>1274</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1274</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1274</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1274</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1274</v>
      </c>
      <c r="HK32">
        <v>2</v>
      </c>
      <c r="HL32" s="257"/>
      <c r="HM32">
        <v>2</v>
      </c>
      <c r="HN32" s="139">
        <v>207450</v>
      </c>
      <c r="HO32" s="200">
        <v>-424.13108839450649</v>
      </c>
      <c r="HP32" s="200">
        <v>424.13108839450649</v>
      </c>
      <c r="HQ32" s="200">
        <v>424.13108839450649</v>
      </c>
      <c r="HR32" s="200">
        <v>-424.13108839450649</v>
      </c>
      <c r="HT32">
        <f t="shared" si="82"/>
        <v>1</v>
      </c>
      <c r="HU32" s="244">
        <v>1</v>
      </c>
      <c r="HV32" s="218">
        <v>-1</v>
      </c>
      <c r="HW32" s="245">
        <v>-28</v>
      </c>
      <c r="HX32">
        <f t="shared" si="123"/>
        <v>-1</v>
      </c>
      <c r="HY32">
        <f t="shared" si="84"/>
        <v>1</v>
      </c>
      <c r="HZ32" s="218">
        <v>-1</v>
      </c>
      <c r="IA32">
        <f t="shared" si="120"/>
        <v>0</v>
      </c>
      <c r="IB32">
        <f t="shared" si="85"/>
        <v>1</v>
      </c>
      <c r="IC32">
        <f t="shared" si="86"/>
        <v>1</v>
      </c>
      <c r="ID32">
        <f t="shared" si="87"/>
        <v>0</v>
      </c>
      <c r="IE32" s="253">
        <v>-1.3256206299900001E-3</v>
      </c>
      <c r="IF32" s="268">
        <v>42494</v>
      </c>
      <c r="IG32">
        <v>60</v>
      </c>
      <c r="IH32" t="str">
        <f t="shared" si="68"/>
        <v>TRUE</v>
      </c>
      <c r="II32">
        <f>VLOOKUP($A32,'FuturesInfo (3)'!$A$2:$V$80,22)</f>
        <v>2</v>
      </c>
      <c r="IJ32" s="257">
        <v>1</v>
      </c>
      <c r="IK32">
        <f t="shared" si="88"/>
        <v>2</v>
      </c>
      <c r="IL32" s="139">
        <f>VLOOKUP($A32,'FuturesInfo (3)'!$A$2:$O$80,15)*II32</f>
        <v>206350</v>
      </c>
      <c r="IM32" s="139">
        <f>VLOOKUP($A32,'FuturesInfo (3)'!$A$2:$O$80,15)*IK32</f>
        <v>206350</v>
      </c>
      <c r="IN32" s="200">
        <f t="shared" si="69"/>
        <v>-273.5418169984365</v>
      </c>
      <c r="IO32" s="200">
        <f t="shared" si="89"/>
        <v>-273.5418169984365</v>
      </c>
      <c r="IP32" s="200">
        <f t="shared" si="90"/>
        <v>273.5418169984365</v>
      </c>
      <c r="IQ32" s="200">
        <f t="shared" si="91"/>
        <v>273.5418169984365</v>
      </c>
      <c r="IR32" s="200">
        <f t="shared" si="126"/>
        <v>-273.5418169984365</v>
      </c>
      <c r="IT32">
        <f t="shared" si="93"/>
        <v>1</v>
      </c>
      <c r="IU32" s="244">
        <v>1</v>
      </c>
      <c r="IV32" s="218">
        <v>-1</v>
      </c>
      <c r="IW32" s="245">
        <v>-29</v>
      </c>
      <c r="IX32">
        <f t="shared" si="124"/>
        <v>1</v>
      </c>
      <c r="IY32">
        <f t="shared" si="95"/>
        <v>1</v>
      </c>
      <c r="IZ32" s="218"/>
      <c r="JA32">
        <f t="shared" si="121"/>
        <v>0</v>
      </c>
      <c r="JB32">
        <f t="shared" si="96"/>
        <v>0</v>
      </c>
      <c r="JC32">
        <f t="shared" si="97"/>
        <v>0</v>
      </c>
      <c r="JD32">
        <f t="shared" si="98"/>
        <v>0</v>
      </c>
      <c r="JE32" s="253"/>
      <c r="JF32" s="268">
        <v>42494</v>
      </c>
      <c r="JG32">
        <v>60</v>
      </c>
      <c r="JH32" t="str">
        <f t="shared" si="70"/>
        <v>TRUE</v>
      </c>
      <c r="JI32">
        <f>VLOOKUP($A32,'FuturesInfo (3)'!$A$2:$V$80,22)</f>
        <v>2</v>
      </c>
      <c r="JJ32" s="257">
        <v>1</v>
      </c>
      <c r="JK32">
        <f t="shared" si="99"/>
        <v>2</v>
      </c>
      <c r="JL32" s="139">
        <f>VLOOKUP($A32,'FuturesInfo (3)'!$A$2:$O$80,15)*JI32</f>
        <v>206350</v>
      </c>
      <c r="JM32" s="139">
        <f>VLOOKUP($A32,'FuturesInfo (3)'!$A$2:$O$80,15)*JK32</f>
        <v>206350</v>
      </c>
      <c r="JN32" s="200">
        <f t="shared" si="71"/>
        <v>0</v>
      </c>
      <c r="JO32" s="200">
        <f t="shared" si="100"/>
        <v>0</v>
      </c>
      <c r="JP32" s="200">
        <f t="shared" si="101"/>
        <v>0</v>
      </c>
      <c r="JQ32" s="200">
        <f t="shared" si="102"/>
        <v>0</v>
      </c>
      <c r="JR32" s="200">
        <f t="shared" si="127"/>
        <v>0</v>
      </c>
      <c r="JT32">
        <f t="shared" si="104"/>
        <v>1</v>
      </c>
      <c r="JU32" s="244"/>
      <c r="JV32" s="218"/>
      <c r="JW32" s="245"/>
      <c r="JX32">
        <f t="shared" si="125"/>
        <v>0</v>
      </c>
      <c r="JY32">
        <f t="shared" si="106"/>
        <v>0</v>
      </c>
      <c r="JZ32" s="218"/>
      <c r="KA32">
        <f t="shared" si="122"/>
        <v>1</v>
      </c>
      <c r="KB32">
        <f t="shared" si="107"/>
        <v>1</v>
      </c>
      <c r="KC32">
        <f t="shared" si="108"/>
        <v>1</v>
      </c>
      <c r="KD32">
        <f t="shared" si="109"/>
        <v>1</v>
      </c>
      <c r="KE32" s="253"/>
      <c r="KF32" s="268"/>
      <c r="KG32">
        <v>60</v>
      </c>
      <c r="KH32" t="str">
        <f t="shared" si="72"/>
        <v>FALSE</v>
      </c>
      <c r="KI32">
        <f>VLOOKUP($A32,'FuturesInfo (3)'!$A$2:$V$80,22)</f>
        <v>2</v>
      </c>
      <c r="KJ32" s="257"/>
      <c r="KK32">
        <f t="shared" si="110"/>
        <v>3</v>
      </c>
      <c r="KL32" s="139">
        <f>VLOOKUP($A32,'FuturesInfo (3)'!$A$2:$O$80,15)*KI32</f>
        <v>206350</v>
      </c>
      <c r="KM32" s="139">
        <f>VLOOKUP($A32,'FuturesInfo (3)'!$A$2:$O$80,15)*KK32</f>
        <v>309525</v>
      </c>
      <c r="KN32" s="200">
        <f t="shared" si="111"/>
        <v>0</v>
      </c>
      <c r="KO32" s="200">
        <f t="shared" si="112"/>
        <v>0</v>
      </c>
      <c r="KP32" s="200">
        <f t="shared" si="113"/>
        <v>0</v>
      </c>
      <c r="KQ32" s="200">
        <f t="shared" si="114"/>
        <v>0</v>
      </c>
      <c r="KR32" s="200">
        <f t="shared" si="128"/>
        <v>0</v>
      </c>
    </row>
    <row r="33" spans="1:304"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9"/>
        <v>TRUE</v>
      </c>
      <c r="N33">
        <f>ROUND(VLOOKUP($B33,MARGIN!$A$42:$P$172,16),0)</f>
        <v>2</v>
      </c>
      <c r="P33">
        <f t="shared" si="130"/>
        <v>0</v>
      </c>
      <c r="Q33" s="5">
        <v>-1</v>
      </c>
      <c r="R33" s="5">
        <v>1</v>
      </c>
      <c r="S33" s="5" t="s">
        <v>952</v>
      </c>
      <c r="T33" s="2" t="s">
        <v>30</v>
      </c>
      <c r="U33">
        <v>60</v>
      </c>
      <c r="V33" t="str">
        <f t="shared" si="131"/>
        <v>TRUE</v>
      </c>
      <c r="W33">
        <f>ROUND(VLOOKUP($B33,MARGIN!$A$42:$P$172,16),0)</f>
        <v>2</v>
      </c>
      <c r="X33">
        <f t="shared" si="132"/>
        <v>2</v>
      </c>
      <c r="Z33">
        <f t="shared" si="133"/>
        <v>2</v>
      </c>
      <c r="AA33" s="5">
        <v>1</v>
      </c>
      <c r="AB33" s="5">
        <v>1</v>
      </c>
      <c r="AC33" s="5" t="s">
        <v>952</v>
      </c>
      <c r="AD33" s="2" t="s">
        <v>30</v>
      </c>
      <c r="AE33">
        <v>60</v>
      </c>
      <c r="AF33" t="str">
        <f t="shared" si="134"/>
        <v>TRUE</v>
      </c>
      <c r="AG33">
        <f>ROUND(VLOOKUP($B33,MARGIN!$A$42:$P$172,16),0)</f>
        <v>2</v>
      </c>
      <c r="AH33">
        <f t="shared" si="135"/>
        <v>3</v>
      </c>
      <c r="AI33" s="139" t="e">
        <f>VLOOKUP($B33,#REF!,2)*AH33</f>
        <v>#REF!</v>
      </c>
      <c r="AK33">
        <f t="shared" si="136"/>
        <v>0</v>
      </c>
      <c r="AL33" s="5">
        <v>1</v>
      </c>
      <c r="AM33" s="5">
        <v>1</v>
      </c>
      <c r="AN33" s="5" t="s">
        <v>952</v>
      </c>
      <c r="AO33" s="2" t="s">
        <v>30</v>
      </c>
      <c r="AP33">
        <v>60</v>
      </c>
      <c r="AQ33" t="str">
        <f t="shared" si="137"/>
        <v>TRUE</v>
      </c>
      <c r="AR33">
        <f>ROUND(VLOOKUP($B33,MARGIN!$A$42:$P$172,16),0)</f>
        <v>2</v>
      </c>
      <c r="AS33">
        <f t="shared" si="138"/>
        <v>3</v>
      </c>
      <c r="AT33" s="139" t="e">
        <f>VLOOKUP($B33,#REF!,2)*AS33</f>
        <v>#REF!</v>
      </c>
      <c r="AV33">
        <f t="shared" si="139"/>
        <v>0</v>
      </c>
      <c r="AW33" s="5">
        <v>1</v>
      </c>
      <c r="AX33">
        <v>-1</v>
      </c>
      <c r="AY33" s="5">
        <v>-4.5887151597599997E-3</v>
      </c>
      <c r="AZ33" s="2" t="s">
        <v>30</v>
      </c>
      <c r="BA33">
        <v>60</v>
      </c>
      <c r="BB33" t="str">
        <f t="shared" si="140"/>
        <v>TRUE</v>
      </c>
      <c r="BC33">
        <f>ROUND(VLOOKUP($B33,MARGIN!$A$42:$P$172,16),0)</f>
        <v>2</v>
      </c>
      <c r="BD33">
        <f t="shared" si="141"/>
        <v>2</v>
      </c>
      <c r="BE33" s="139" t="e">
        <f>VLOOKUP($B33,#REF!,2)*BD33</f>
        <v>#REF!</v>
      </c>
      <c r="BG33">
        <f t="shared" si="116"/>
        <v>2</v>
      </c>
      <c r="BH33" s="5">
        <v>1</v>
      </c>
      <c r="BI33" s="5">
        <v>-1</v>
      </c>
      <c r="BJ33">
        <f t="shared" si="73"/>
        <v>0</v>
      </c>
      <c r="BK33" s="5">
        <v>-1.7073587160699999E-4</v>
      </c>
      <c r="BL33" s="2">
        <v>10</v>
      </c>
      <c r="BM33">
        <v>60</v>
      </c>
      <c r="BN33" t="str">
        <f t="shared" si="117"/>
        <v>TRUE</v>
      </c>
      <c r="BO33">
        <f>VLOOKUP($A33,'FuturesInfo (3)'!$A$2:$V$80,22)</f>
        <v>1</v>
      </c>
      <c r="BP33">
        <f t="shared" si="53"/>
        <v>1</v>
      </c>
      <c r="BQ33" s="139">
        <f>VLOOKUP($A33,'FuturesInfo (3)'!$A$2:$O$80,15)*BP33</f>
        <v>70125</v>
      </c>
      <c r="BR33" s="145">
        <f t="shared" si="74"/>
        <v>-11.972852996440874</v>
      </c>
      <c r="BT33" s="5">
        <f t="shared" si="75"/>
        <v>1</v>
      </c>
      <c r="BU33" s="5">
        <v>-1</v>
      </c>
      <c r="BV33">
        <v>1</v>
      </c>
      <c r="BW33" s="5">
        <v>1</v>
      </c>
      <c r="BX33">
        <f t="shared" si="54"/>
        <v>0</v>
      </c>
      <c r="BY33">
        <f t="shared" si="55"/>
        <v>1</v>
      </c>
      <c r="BZ33" s="189">
        <v>1.8784153005500001E-3</v>
      </c>
      <c r="CA33" s="2">
        <v>10</v>
      </c>
      <c r="CB33">
        <v>60</v>
      </c>
      <c r="CC33" t="str">
        <f t="shared" si="56"/>
        <v>TRUE</v>
      </c>
      <c r="CD33">
        <f>VLOOKUP($A33,'FuturesInfo (3)'!$A$2:$V$80,22)</f>
        <v>1</v>
      </c>
      <c r="CE33">
        <f t="shared" si="57"/>
        <v>1</v>
      </c>
      <c r="CF33">
        <f t="shared" si="57"/>
        <v>1</v>
      </c>
      <c r="CG33" s="139">
        <f>VLOOKUP($A33,'FuturesInfo (3)'!$A$2:$O$80,15)*CE33</f>
        <v>70125</v>
      </c>
      <c r="CH33" s="145">
        <f t="shared" si="58"/>
        <v>-131.72387295106876</v>
      </c>
      <c r="CI33" s="145">
        <f t="shared" si="76"/>
        <v>131.72387295106876</v>
      </c>
      <c r="CK33" s="5">
        <f t="shared" si="59"/>
        <v>-1</v>
      </c>
      <c r="CL33" s="5">
        <v>-1</v>
      </c>
      <c r="CM33">
        <v>1</v>
      </c>
      <c r="CN33" s="5">
        <v>-1</v>
      </c>
      <c r="CO33">
        <f t="shared" si="118"/>
        <v>1</v>
      </c>
      <c r="CP33">
        <f t="shared" si="60"/>
        <v>0</v>
      </c>
      <c r="CQ33" s="5">
        <v>-7.8404636100200004E-3</v>
      </c>
      <c r="CR33" s="2">
        <v>10</v>
      </c>
      <c r="CS33">
        <v>60</v>
      </c>
      <c r="CT33" t="str">
        <f t="shared" si="61"/>
        <v>TRUE</v>
      </c>
      <c r="CU33">
        <f>VLOOKUP($A33,'FuturesInfo (3)'!$A$2:$V$80,22)</f>
        <v>1</v>
      </c>
      <c r="CV33">
        <f t="shared" si="62"/>
        <v>1</v>
      </c>
      <c r="CW33">
        <f t="shared" si="77"/>
        <v>1</v>
      </c>
      <c r="CX33" s="139">
        <f>VLOOKUP($A33,'FuturesInfo (3)'!$A$2:$O$80,15)*CW33</f>
        <v>70125</v>
      </c>
      <c r="CY33" s="200">
        <f t="shared" si="78"/>
        <v>549.81251065265258</v>
      </c>
      <c r="CZ33" s="200">
        <f t="shared" si="79"/>
        <v>-549.81251065265258</v>
      </c>
      <c r="DB33" s="5">
        <f t="shared" si="63"/>
        <v>-1</v>
      </c>
      <c r="DC33" s="5">
        <v>-1</v>
      </c>
      <c r="DD33">
        <v>1</v>
      </c>
      <c r="DE33" s="5">
        <v>-1</v>
      </c>
      <c r="DF33">
        <f t="shared" si="119"/>
        <v>1</v>
      </c>
      <c r="DG33">
        <f t="shared" si="64"/>
        <v>0</v>
      </c>
      <c r="DH33" s="5">
        <v>-5.1537536505799999E-4</v>
      </c>
      <c r="DI33" s="2">
        <v>10</v>
      </c>
      <c r="DJ33">
        <v>60</v>
      </c>
      <c r="DK33" t="str">
        <f t="shared" si="65"/>
        <v>TRUE</v>
      </c>
      <c r="DL33">
        <f>VLOOKUP($A33,'FuturesInfo (3)'!$A$2:$V$80,22)</f>
        <v>1</v>
      </c>
      <c r="DM33">
        <f t="shared" si="66"/>
        <v>1</v>
      </c>
      <c r="DN33">
        <f t="shared" si="80"/>
        <v>1</v>
      </c>
      <c r="DO33" s="139">
        <f>VLOOKUP($A33,'FuturesInfo (3)'!$A$2:$O$80,15)*DN33</f>
        <v>70125</v>
      </c>
      <c r="DP33" s="200">
        <f t="shared" si="67"/>
        <v>36.140697474692246</v>
      </c>
      <c r="DQ33" s="200">
        <f t="shared" si="81"/>
        <v>-36.140697474692246</v>
      </c>
      <c r="DS33" s="5">
        <v>-1</v>
      </c>
      <c r="DT33" s="5">
        <v>-1</v>
      </c>
      <c r="DU33">
        <v>1</v>
      </c>
      <c r="DV33" s="5">
        <v>1</v>
      </c>
      <c r="DW33">
        <v>0</v>
      </c>
      <c r="DX33">
        <v>1</v>
      </c>
      <c r="DY33" s="5">
        <v>1.32347885871E-2</v>
      </c>
      <c r="DZ33" s="2">
        <v>10</v>
      </c>
      <c r="EA33">
        <v>60</v>
      </c>
      <c r="EB33" t="s">
        <v>1274</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1274</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1274</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1274</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1274</v>
      </c>
      <c r="HK33">
        <v>1</v>
      </c>
      <c r="HL33" s="257"/>
      <c r="HM33">
        <v>1</v>
      </c>
      <c r="HN33" s="139">
        <v>71075</v>
      </c>
      <c r="HO33" s="200">
        <v>554.28925912773548</v>
      </c>
      <c r="HP33" s="200">
        <v>554.28925912773548</v>
      </c>
      <c r="HQ33" s="200">
        <v>-554.28925912773548</v>
      </c>
      <c r="HR33" s="200">
        <v>-554.28925912773548</v>
      </c>
      <c r="HT33">
        <f t="shared" si="82"/>
        <v>1</v>
      </c>
      <c r="HU33" s="247">
        <v>1</v>
      </c>
      <c r="HV33" s="218">
        <v>1</v>
      </c>
      <c r="HW33" s="245">
        <v>-25</v>
      </c>
      <c r="HX33">
        <f t="shared" si="123"/>
        <v>1</v>
      </c>
      <c r="HY33">
        <f t="shared" si="84"/>
        <v>-1</v>
      </c>
      <c r="HZ33" s="251">
        <v>-1</v>
      </c>
      <c r="IA33">
        <f t="shared" si="120"/>
        <v>0</v>
      </c>
      <c r="IB33">
        <f t="shared" si="85"/>
        <v>0</v>
      </c>
      <c r="IC33">
        <f t="shared" si="86"/>
        <v>0</v>
      </c>
      <c r="ID33">
        <f t="shared" si="87"/>
        <v>1</v>
      </c>
      <c r="IE33" s="251">
        <v>-1.33661625044E-2</v>
      </c>
      <c r="IF33" s="268">
        <v>42499</v>
      </c>
      <c r="IG33">
        <v>60</v>
      </c>
      <c r="IH33" t="str">
        <f t="shared" si="68"/>
        <v>TRUE</v>
      </c>
      <c r="II33">
        <f>VLOOKUP($A33,'FuturesInfo (3)'!$A$2:$V$80,22)</f>
        <v>1</v>
      </c>
      <c r="IJ33" s="257">
        <v>2</v>
      </c>
      <c r="IK33">
        <f t="shared" si="88"/>
        <v>1</v>
      </c>
      <c r="IL33" s="139">
        <f>VLOOKUP($A33,'FuturesInfo (3)'!$A$2:$O$80,15)*II33</f>
        <v>70125</v>
      </c>
      <c r="IM33" s="139">
        <f>VLOOKUP($A33,'FuturesInfo (3)'!$A$2:$O$80,15)*IK33</f>
        <v>70125</v>
      </c>
      <c r="IN33" s="200">
        <f t="shared" si="69"/>
        <v>-937.30214562105004</v>
      </c>
      <c r="IO33" s="200">
        <f t="shared" si="89"/>
        <v>-937.30214562105004</v>
      </c>
      <c r="IP33" s="200">
        <f t="shared" si="90"/>
        <v>-937.30214562105004</v>
      </c>
      <c r="IQ33" s="200">
        <f t="shared" si="91"/>
        <v>-937.30214562105004</v>
      </c>
      <c r="IR33" s="200">
        <f t="shared" si="126"/>
        <v>937.30214562105004</v>
      </c>
      <c r="IT33">
        <f t="shared" si="93"/>
        <v>1</v>
      </c>
      <c r="IU33" s="247">
        <v>-1</v>
      </c>
      <c r="IV33" s="218">
        <v>1</v>
      </c>
      <c r="IW33" s="245">
        <v>-26</v>
      </c>
      <c r="IX33">
        <f t="shared" si="124"/>
        <v>-1</v>
      </c>
      <c r="IY33">
        <f t="shared" si="95"/>
        <v>-1</v>
      </c>
      <c r="IZ33" s="251"/>
      <c r="JA33">
        <f t="shared" si="121"/>
        <v>0</v>
      </c>
      <c r="JB33">
        <f t="shared" si="96"/>
        <v>0</v>
      </c>
      <c r="JC33">
        <f t="shared" si="97"/>
        <v>0</v>
      </c>
      <c r="JD33">
        <f t="shared" si="98"/>
        <v>0</v>
      </c>
      <c r="JE33" s="251"/>
      <c r="JF33" s="268">
        <v>42499</v>
      </c>
      <c r="JG33">
        <v>60</v>
      </c>
      <c r="JH33" t="str">
        <f t="shared" si="70"/>
        <v>TRUE</v>
      </c>
      <c r="JI33">
        <f>VLOOKUP($A33,'FuturesInfo (3)'!$A$2:$V$80,22)</f>
        <v>1</v>
      </c>
      <c r="JJ33" s="257">
        <v>1</v>
      </c>
      <c r="JK33">
        <f t="shared" si="99"/>
        <v>1</v>
      </c>
      <c r="JL33" s="139">
        <f>VLOOKUP($A33,'FuturesInfo (3)'!$A$2:$O$80,15)*JI33</f>
        <v>70125</v>
      </c>
      <c r="JM33" s="139">
        <f>VLOOKUP($A33,'FuturesInfo (3)'!$A$2:$O$80,15)*JK33</f>
        <v>70125</v>
      </c>
      <c r="JN33" s="200">
        <f t="shared" si="71"/>
        <v>0</v>
      </c>
      <c r="JO33" s="200">
        <f t="shared" si="100"/>
        <v>0</v>
      </c>
      <c r="JP33" s="200">
        <f t="shared" si="101"/>
        <v>0</v>
      </c>
      <c r="JQ33" s="200">
        <f t="shared" si="102"/>
        <v>0</v>
      </c>
      <c r="JR33" s="200">
        <f t="shared" si="127"/>
        <v>0</v>
      </c>
      <c r="JT33">
        <f t="shared" si="104"/>
        <v>-1</v>
      </c>
      <c r="JU33" s="247"/>
      <c r="JV33" s="218"/>
      <c r="JW33" s="245"/>
      <c r="JX33">
        <f t="shared" si="125"/>
        <v>0</v>
      </c>
      <c r="JY33">
        <f t="shared" si="106"/>
        <v>0</v>
      </c>
      <c r="JZ33" s="251"/>
      <c r="KA33">
        <f t="shared" si="122"/>
        <v>1</v>
      </c>
      <c r="KB33">
        <f t="shared" si="107"/>
        <v>1</v>
      </c>
      <c r="KC33">
        <f t="shared" si="108"/>
        <v>1</v>
      </c>
      <c r="KD33">
        <f t="shared" si="109"/>
        <v>1</v>
      </c>
      <c r="KE33" s="251"/>
      <c r="KF33" s="268"/>
      <c r="KG33">
        <v>60</v>
      </c>
      <c r="KH33" t="str">
        <f t="shared" si="72"/>
        <v>FALSE</v>
      </c>
      <c r="KI33">
        <f>VLOOKUP($A33,'FuturesInfo (3)'!$A$2:$V$80,22)</f>
        <v>1</v>
      </c>
      <c r="KJ33" s="257"/>
      <c r="KK33">
        <f t="shared" si="110"/>
        <v>1</v>
      </c>
      <c r="KL33" s="139">
        <f>VLOOKUP($A33,'FuturesInfo (3)'!$A$2:$O$80,15)*KI33</f>
        <v>70125</v>
      </c>
      <c r="KM33" s="139">
        <f>VLOOKUP($A33,'FuturesInfo (3)'!$A$2:$O$80,15)*KK33</f>
        <v>70125</v>
      </c>
      <c r="KN33" s="200">
        <f t="shared" si="111"/>
        <v>0</v>
      </c>
      <c r="KO33" s="200">
        <f t="shared" si="112"/>
        <v>0</v>
      </c>
      <c r="KP33" s="200">
        <f t="shared" si="113"/>
        <v>0</v>
      </c>
      <c r="KQ33" s="200">
        <f t="shared" si="114"/>
        <v>0</v>
      </c>
      <c r="KR33" s="200">
        <f t="shared" si="128"/>
        <v>0</v>
      </c>
    </row>
    <row r="34" spans="1:304"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9"/>
        <v>TRUE</v>
      </c>
      <c r="N34">
        <f>ROUND(VLOOKUP($B34,MARGIN!$A$42:$P$172,16),0)</f>
        <v>4</v>
      </c>
      <c r="P34">
        <f t="shared" si="130"/>
        <v>0</v>
      </c>
      <c r="Q34">
        <v>-1</v>
      </c>
      <c r="R34">
        <v>1</v>
      </c>
      <c r="S34" s="113" t="s">
        <v>935</v>
      </c>
      <c r="T34" s="2" t="s">
        <v>30</v>
      </c>
      <c r="U34">
        <v>60</v>
      </c>
      <c r="V34" t="str">
        <f t="shared" si="131"/>
        <v>TRUE</v>
      </c>
      <c r="W34">
        <f>ROUND(VLOOKUP($B34,MARGIN!$A$42:$P$172,16),0)</f>
        <v>4</v>
      </c>
      <c r="X34">
        <f t="shared" si="132"/>
        <v>4</v>
      </c>
      <c r="Z34">
        <f t="shared" si="133"/>
        <v>0</v>
      </c>
      <c r="AA34">
        <v>-1</v>
      </c>
      <c r="AB34">
        <v>1</v>
      </c>
      <c r="AC34" s="113" t="s">
        <v>935</v>
      </c>
      <c r="AD34" s="2" t="s">
        <v>30</v>
      </c>
      <c r="AE34">
        <v>60</v>
      </c>
      <c r="AF34" t="str">
        <f t="shared" si="134"/>
        <v>TRUE</v>
      </c>
      <c r="AG34">
        <f>ROUND(VLOOKUP($B34,MARGIN!$A$42:$P$172,16),0)</f>
        <v>4</v>
      </c>
      <c r="AH34">
        <f t="shared" si="135"/>
        <v>3</v>
      </c>
      <c r="AI34" s="139" t="e">
        <f>VLOOKUP($B34,#REF!,2)*AH34</f>
        <v>#REF!</v>
      </c>
      <c r="AK34">
        <f t="shared" si="136"/>
        <v>-2</v>
      </c>
      <c r="AL34">
        <v>-1</v>
      </c>
      <c r="AM34">
        <v>1</v>
      </c>
      <c r="AN34" s="113" t="s">
        <v>935</v>
      </c>
      <c r="AO34" s="2" t="s">
        <v>30</v>
      </c>
      <c r="AP34">
        <v>60</v>
      </c>
      <c r="AQ34" t="str">
        <f t="shared" si="137"/>
        <v>TRUE</v>
      </c>
      <c r="AR34">
        <f>ROUND(VLOOKUP($B34,MARGIN!$A$42:$P$172,16),0)</f>
        <v>4</v>
      </c>
      <c r="AS34">
        <f t="shared" si="138"/>
        <v>3</v>
      </c>
      <c r="AT34" s="139" t="e">
        <f>VLOOKUP($B34,#REF!,2)*AS34</f>
        <v>#REF!</v>
      </c>
      <c r="AV34">
        <f t="shared" si="139"/>
        <v>-2</v>
      </c>
      <c r="AW34">
        <v>-1</v>
      </c>
      <c r="AX34">
        <v>-1</v>
      </c>
      <c r="AY34" s="113">
        <v>-6.6964285714299996E-3</v>
      </c>
      <c r="AZ34" s="2" t="s">
        <v>30</v>
      </c>
      <c r="BA34">
        <v>60</v>
      </c>
      <c r="BB34" t="str">
        <f t="shared" si="140"/>
        <v>TRUE</v>
      </c>
      <c r="BC34">
        <f>ROUND(VLOOKUP($B34,MARGIN!$A$42:$P$172,16),0)</f>
        <v>4</v>
      </c>
      <c r="BD34">
        <f t="shared" si="141"/>
        <v>5</v>
      </c>
      <c r="BE34" s="139" t="e">
        <f>VLOOKUP($B34,#REF!,2)*BD34</f>
        <v>#REF!</v>
      </c>
      <c r="BG34">
        <f t="shared" si="116"/>
        <v>0</v>
      </c>
      <c r="BH34">
        <v>-1</v>
      </c>
      <c r="BI34">
        <v>1</v>
      </c>
      <c r="BJ34">
        <f t="shared" si="73"/>
        <v>0</v>
      </c>
      <c r="BK34" s="1">
        <v>3.37078651685E-4</v>
      </c>
      <c r="BL34" s="2">
        <v>10</v>
      </c>
      <c r="BM34">
        <v>60</v>
      </c>
      <c r="BN34" t="str">
        <f t="shared" si="117"/>
        <v>TRUE</v>
      </c>
      <c r="BO34">
        <f>VLOOKUP($A34,'FuturesInfo (3)'!$A$2:$V$80,22)</f>
        <v>3</v>
      </c>
      <c r="BP34">
        <f t="shared" si="53"/>
        <v>3</v>
      </c>
      <c r="BQ34" s="139">
        <f>VLOOKUP($A34,'FuturesInfo (3)'!$A$2:$O$80,15)*BP34</f>
        <v>140472.48690000002</v>
      </c>
      <c r="BR34" s="145">
        <f t="shared" si="74"/>
        <v>-47.35027648309083</v>
      </c>
      <c r="BT34">
        <f t="shared" si="75"/>
        <v>-1</v>
      </c>
      <c r="BU34">
        <v>-1</v>
      </c>
      <c r="BV34">
        <v>-1</v>
      </c>
      <c r="BW34">
        <v>-1</v>
      </c>
      <c r="BX34">
        <f t="shared" si="54"/>
        <v>1</v>
      </c>
      <c r="BY34">
        <f t="shared" si="55"/>
        <v>1</v>
      </c>
      <c r="BZ34" s="188">
        <v>-9.6596652813699998E-3</v>
      </c>
      <c r="CA34" s="2">
        <v>10</v>
      </c>
      <c r="CB34">
        <v>60</v>
      </c>
      <c r="CC34" t="str">
        <f t="shared" si="56"/>
        <v>TRUE</v>
      </c>
      <c r="CD34">
        <f>VLOOKUP($A34,'FuturesInfo (3)'!$A$2:$V$80,22)</f>
        <v>3</v>
      </c>
      <c r="CE34">
        <f t="shared" si="57"/>
        <v>3</v>
      </c>
      <c r="CF34">
        <f t="shared" si="57"/>
        <v>3</v>
      </c>
      <c r="CG34" s="139">
        <f>VLOOKUP($A34,'FuturesInfo (3)'!$A$2:$O$80,15)*CE34</f>
        <v>140472.48690000002</v>
      </c>
      <c r="CH34" s="145">
        <f t="shared" si="58"/>
        <v>1356.9172046956323</v>
      </c>
      <c r="CI34" s="145">
        <f t="shared" si="76"/>
        <v>1356.9172046956323</v>
      </c>
      <c r="CK34">
        <f t="shared" si="59"/>
        <v>-1</v>
      </c>
      <c r="CL34">
        <v>-1</v>
      </c>
      <c r="CM34">
        <v>-1</v>
      </c>
      <c r="CN34">
        <v>1</v>
      </c>
      <c r="CO34">
        <f t="shared" si="118"/>
        <v>0</v>
      </c>
      <c r="CP34">
        <f t="shared" si="60"/>
        <v>0</v>
      </c>
      <c r="CQ34" s="1">
        <v>2.3817625042500002E-3</v>
      </c>
      <c r="CR34" s="2">
        <v>10</v>
      </c>
      <c r="CS34">
        <v>60</v>
      </c>
      <c r="CT34" t="str">
        <f t="shared" si="61"/>
        <v>TRUE</v>
      </c>
      <c r="CU34">
        <f>VLOOKUP($A34,'FuturesInfo (3)'!$A$2:$V$80,22)</f>
        <v>3</v>
      </c>
      <c r="CV34">
        <f t="shared" si="62"/>
        <v>4</v>
      </c>
      <c r="CW34">
        <f t="shared" si="77"/>
        <v>3</v>
      </c>
      <c r="CX34" s="139">
        <f>VLOOKUP($A34,'FuturesInfo (3)'!$A$2:$O$80,15)*CW34</f>
        <v>140472.48690000002</v>
      </c>
      <c r="CY34" s="200">
        <f t="shared" si="78"/>
        <v>-334.57210217716937</v>
      </c>
      <c r="CZ34" s="200">
        <f t="shared" si="79"/>
        <v>-334.57210217716937</v>
      </c>
      <c r="DB34">
        <f t="shared" si="63"/>
        <v>-1</v>
      </c>
      <c r="DC34">
        <v>1</v>
      </c>
      <c r="DD34">
        <v>-1</v>
      </c>
      <c r="DE34">
        <v>1</v>
      </c>
      <c r="DF34">
        <f t="shared" si="119"/>
        <v>1</v>
      </c>
      <c r="DG34">
        <f t="shared" si="64"/>
        <v>0</v>
      </c>
      <c r="DH34" s="1">
        <v>1.18805159538E-2</v>
      </c>
      <c r="DI34" s="2">
        <v>10</v>
      </c>
      <c r="DJ34">
        <v>60</v>
      </c>
      <c r="DK34" t="str">
        <f t="shared" si="65"/>
        <v>TRUE</v>
      </c>
      <c r="DL34">
        <f>VLOOKUP($A34,'FuturesInfo (3)'!$A$2:$V$80,22)</f>
        <v>3</v>
      </c>
      <c r="DM34">
        <f t="shared" si="66"/>
        <v>2</v>
      </c>
      <c r="DN34">
        <f t="shared" si="80"/>
        <v>3</v>
      </c>
      <c r="DO34" s="139">
        <f>VLOOKUP($A34,'FuturesInfo (3)'!$A$2:$O$80,15)*DN34</f>
        <v>140472.48690000002</v>
      </c>
      <c r="DP34" s="200">
        <f t="shared" si="67"/>
        <v>1668.8856216854117</v>
      </c>
      <c r="DQ34" s="200">
        <f t="shared" si="81"/>
        <v>-1668.8856216854117</v>
      </c>
      <c r="DS34">
        <v>1</v>
      </c>
      <c r="DT34">
        <v>-1</v>
      </c>
      <c r="DU34">
        <v>-1</v>
      </c>
      <c r="DV34">
        <v>-1</v>
      </c>
      <c r="DW34">
        <v>1</v>
      </c>
      <c r="DX34">
        <v>1</v>
      </c>
      <c r="DY34" s="1">
        <v>-6.1500615006200004E-3</v>
      </c>
      <c r="DZ34" s="2">
        <v>10</v>
      </c>
      <c r="EA34">
        <v>60</v>
      </c>
      <c r="EB34" t="s">
        <v>1274</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1274</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1274</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1274</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1274</v>
      </c>
      <c r="HK34">
        <v>3</v>
      </c>
      <c r="HL34" s="257"/>
      <c r="HM34">
        <v>3</v>
      </c>
      <c r="HN34" s="139">
        <v>139090.34820000001</v>
      </c>
      <c r="HO34" s="200">
        <v>3194.829215107628</v>
      </c>
      <c r="HP34" s="200">
        <v>3194.829215107628</v>
      </c>
      <c r="HQ34" s="200">
        <v>3194.829215107628</v>
      </c>
      <c r="HR34" s="200">
        <v>3194.829215107628</v>
      </c>
      <c r="HT34">
        <f t="shared" si="82"/>
        <v>-1</v>
      </c>
      <c r="HU34" s="244">
        <v>-1</v>
      </c>
      <c r="HV34" s="218">
        <v>-1</v>
      </c>
      <c r="HW34" s="245">
        <v>11</v>
      </c>
      <c r="HX34">
        <f t="shared" si="123"/>
        <v>-1</v>
      </c>
      <c r="HY34">
        <f t="shared" si="84"/>
        <v>-1</v>
      </c>
      <c r="HZ34" s="218">
        <v>1</v>
      </c>
      <c r="IA34">
        <f t="shared" si="120"/>
        <v>0</v>
      </c>
      <c r="IB34">
        <f t="shared" si="85"/>
        <v>0</v>
      </c>
      <c r="IC34">
        <f t="shared" si="86"/>
        <v>0</v>
      </c>
      <c r="ID34">
        <f t="shared" si="87"/>
        <v>0</v>
      </c>
      <c r="IE34" s="253">
        <v>9.93698497334E-3</v>
      </c>
      <c r="IF34" s="268">
        <v>42496</v>
      </c>
      <c r="IG34">
        <v>60</v>
      </c>
      <c r="IH34" t="str">
        <f t="shared" si="68"/>
        <v>TRUE</v>
      </c>
      <c r="II34">
        <f>VLOOKUP($A34,'FuturesInfo (3)'!$A$2:$V$80,22)</f>
        <v>3</v>
      </c>
      <c r="IJ34" s="257">
        <v>2</v>
      </c>
      <c r="IK34">
        <f t="shared" si="88"/>
        <v>4</v>
      </c>
      <c r="IL34" s="139">
        <f>VLOOKUP($A34,'FuturesInfo (3)'!$A$2:$O$80,15)*II34</f>
        <v>140472.48690000002</v>
      </c>
      <c r="IM34" s="139">
        <f>VLOOKUP($A34,'FuturesInfo (3)'!$A$2:$O$80,15)*IK34</f>
        <v>187296.64920000001</v>
      </c>
      <c r="IN34" s="200">
        <f t="shared" si="69"/>
        <v>-1395.8729914930002</v>
      </c>
      <c r="IO34" s="200">
        <f t="shared" si="89"/>
        <v>-1861.1639886573334</v>
      </c>
      <c r="IP34" s="200">
        <f t="shared" si="90"/>
        <v>-1395.8729914930002</v>
      </c>
      <c r="IQ34" s="200">
        <f t="shared" si="91"/>
        <v>-1395.8729914930002</v>
      </c>
      <c r="IR34" s="200">
        <f t="shared" si="126"/>
        <v>-1395.8729914930002</v>
      </c>
      <c r="IT34">
        <f t="shared" si="93"/>
        <v>-1</v>
      </c>
      <c r="IU34" s="244">
        <v>-1</v>
      </c>
      <c r="IV34" s="218">
        <v>-1</v>
      </c>
      <c r="IW34" s="245">
        <v>12</v>
      </c>
      <c r="IX34">
        <f t="shared" si="124"/>
        <v>1</v>
      </c>
      <c r="IY34">
        <f t="shared" si="95"/>
        <v>-1</v>
      </c>
      <c r="IZ34" s="218"/>
      <c r="JA34">
        <f t="shared" si="121"/>
        <v>0</v>
      </c>
      <c r="JB34">
        <f t="shared" si="96"/>
        <v>0</v>
      </c>
      <c r="JC34">
        <f t="shared" si="97"/>
        <v>0</v>
      </c>
      <c r="JD34">
        <f t="shared" si="98"/>
        <v>0</v>
      </c>
      <c r="JE34" s="253"/>
      <c r="JF34" s="268">
        <v>42496</v>
      </c>
      <c r="JG34">
        <v>60</v>
      </c>
      <c r="JH34" t="str">
        <f t="shared" si="70"/>
        <v>TRUE</v>
      </c>
      <c r="JI34">
        <f>VLOOKUP($A34,'FuturesInfo (3)'!$A$2:$V$80,22)</f>
        <v>3</v>
      </c>
      <c r="JJ34" s="257">
        <v>2</v>
      </c>
      <c r="JK34">
        <f t="shared" si="99"/>
        <v>4</v>
      </c>
      <c r="JL34" s="139">
        <f>VLOOKUP($A34,'FuturesInfo (3)'!$A$2:$O$80,15)*JI34</f>
        <v>140472.48690000002</v>
      </c>
      <c r="JM34" s="139">
        <f>VLOOKUP($A34,'FuturesInfo (3)'!$A$2:$O$80,15)*JK34</f>
        <v>187296.64920000001</v>
      </c>
      <c r="JN34" s="200">
        <f t="shared" si="71"/>
        <v>0</v>
      </c>
      <c r="JO34" s="200">
        <f t="shared" si="100"/>
        <v>0</v>
      </c>
      <c r="JP34" s="200">
        <f t="shared" si="101"/>
        <v>0</v>
      </c>
      <c r="JQ34" s="200">
        <f t="shared" si="102"/>
        <v>0</v>
      </c>
      <c r="JR34" s="200">
        <f t="shared" si="127"/>
        <v>0</v>
      </c>
      <c r="JT34">
        <f t="shared" si="104"/>
        <v>-1</v>
      </c>
      <c r="JU34" s="244"/>
      <c r="JV34" s="218"/>
      <c r="JW34" s="245"/>
      <c r="JX34">
        <f t="shared" si="125"/>
        <v>0</v>
      </c>
      <c r="JY34">
        <f t="shared" si="106"/>
        <v>0</v>
      </c>
      <c r="JZ34" s="218"/>
      <c r="KA34">
        <f t="shared" si="122"/>
        <v>1</v>
      </c>
      <c r="KB34">
        <f t="shared" si="107"/>
        <v>1</v>
      </c>
      <c r="KC34">
        <f t="shared" si="108"/>
        <v>1</v>
      </c>
      <c r="KD34">
        <f t="shared" si="109"/>
        <v>1</v>
      </c>
      <c r="KE34" s="253"/>
      <c r="KF34" s="268"/>
      <c r="KG34">
        <v>60</v>
      </c>
      <c r="KH34" t="str">
        <f t="shared" si="72"/>
        <v>FALSE</v>
      </c>
      <c r="KI34">
        <f>VLOOKUP($A34,'FuturesInfo (3)'!$A$2:$V$80,22)</f>
        <v>3</v>
      </c>
      <c r="KJ34" s="257"/>
      <c r="KK34">
        <f t="shared" si="110"/>
        <v>4</v>
      </c>
      <c r="KL34" s="139">
        <f>VLOOKUP($A34,'FuturesInfo (3)'!$A$2:$O$80,15)*KI34</f>
        <v>140472.48690000002</v>
      </c>
      <c r="KM34" s="139">
        <f>VLOOKUP($A34,'FuturesInfo (3)'!$A$2:$O$80,15)*KK34</f>
        <v>187296.64920000001</v>
      </c>
      <c r="KN34" s="200">
        <f t="shared" si="111"/>
        <v>0</v>
      </c>
      <c r="KO34" s="200">
        <f t="shared" si="112"/>
        <v>0</v>
      </c>
      <c r="KP34" s="200">
        <f t="shared" si="113"/>
        <v>0</v>
      </c>
      <c r="KQ34" s="200">
        <f t="shared" si="114"/>
        <v>0</v>
      </c>
      <c r="KR34" s="200">
        <f t="shared" si="128"/>
        <v>0</v>
      </c>
    </row>
    <row r="35" spans="1:304"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9"/>
        <v>TRUE</v>
      </c>
      <c r="N35">
        <f>ROUND(VLOOKUP($B35,MARGIN!$A$42:$P$172,16),0)</f>
        <v>2</v>
      </c>
      <c r="P35">
        <f t="shared" si="130"/>
        <v>2</v>
      </c>
      <c r="Q35">
        <v>1</v>
      </c>
      <c r="R35">
        <v>1</v>
      </c>
      <c r="S35" s="113" t="s">
        <v>938</v>
      </c>
      <c r="T35" s="2" t="s">
        <v>30</v>
      </c>
      <c r="U35">
        <v>90</v>
      </c>
      <c r="V35" t="str">
        <f t="shared" si="131"/>
        <v>TRUE</v>
      </c>
      <c r="W35">
        <f>ROUND(VLOOKUP($B35,MARGIN!$A$42:$P$172,16),0)</f>
        <v>2</v>
      </c>
      <c r="X35">
        <f t="shared" si="132"/>
        <v>3</v>
      </c>
      <c r="Z35">
        <f t="shared" si="133"/>
        <v>0</v>
      </c>
      <c r="AA35">
        <v>1</v>
      </c>
      <c r="AB35">
        <v>1</v>
      </c>
      <c r="AC35" s="113" t="s">
        <v>938</v>
      </c>
      <c r="AD35" s="2" t="s">
        <v>30</v>
      </c>
      <c r="AE35">
        <v>90</v>
      </c>
      <c r="AF35" t="str">
        <f t="shared" si="134"/>
        <v>TRUE</v>
      </c>
      <c r="AG35">
        <f>ROUND(VLOOKUP($B35,MARGIN!$A$42:$P$172,16),0)</f>
        <v>2</v>
      </c>
      <c r="AH35">
        <f t="shared" si="135"/>
        <v>3</v>
      </c>
      <c r="AI35" s="139" t="e">
        <f>VLOOKUP($B35,#REF!,2)*AH35</f>
        <v>#REF!</v>
      </c>
      <c r="AK35">
        <f t="shared" si="136"/>
        <v>0</v>
      </c>
      <c r="AL35">
        <v>1</v>
      </c>
      <c r="AM35">
        <v>1</v>
      </c>
      <c r="AN35" s="113" t="s">
        <v>938</v>
      </c>
      <c r="AO35" s="2" t="s">
        <v>30</v>
      </c>
      <c r="AP35">
        <v>90</v>
      </c>
      <c r="AQ35" t="str">
        <f t="shared" si="137"/>
        <v>TRUE</v>
      </c>
      <c r="AR35">
        <f>ROUND(VLOOKUP($B35,MARGIN!$A$42:$P$172,16),0)</f>
        <v>2</v>
      </c>
      <c r="AS35">
        <f t="shared" si="138"/>
        <v>3</v>
      </c>
      <c r="AT35" s="139" t="e">
        <f>VLOOKUP($B35,#REF!,2)*AS35</f>
        <v>#REF!</v>
      </c>
      <c r="AV35">
        <f t="shared" si="139"/>
        <v>0</v>
      </c>
      <c r="AW35">
        <v>1</v>
      </c>
      <c r="AX35">
        <v>-1</v>
      </c>
      <c r="AY35" s="113">
        <v>-6.6741365031399999E-3</v>
      </c>
      <c r="AZ35" s="2" t="s">
        <v>30</v>
      </c>
      <c r="BA35">
        <v>90</v>
      </c>
      <c r="BB35" t="str">
        <f t="shared" si="140"/>
        <v>TRUE</v>
      </c>
      <c r="BC35">
        <f>ROUND(VLOOKUP($B35,MARGIN!$A$42:$P$172,16),0)</f>
        <v>2</v>
      </c>
      <c r="BD35">
        <f t="shared" si="141"/>
        <v>2</v>
      </c>
      <c r="BE35" s="139" t="e">
        <f>VLOOKUP($B35,#REF!,2)*BD35</f>
        <v>#REF!</v>
      </c>
      <c r="BG35">
        <f t="shared" si="116"/>
        <v>0</v>
      </c>
      <c r="BH35">
        <v>-1</v>
      </c>
      <c r="BI35">
        <v>1</v>
      </c>
      <c r="BJ35">
        <f t="shared" si="73"/>
        <v>0</v>
      </c>
      <c r="BK35" s="1">
        <v>2.4521824423699998E-3</v>
      </c>
      <c r="BL35" s="2">
        <v>10</v>
      </c>
      <c r="BM35">
        <v>60</v>
      </c>
      <c r="BN35" t="str">
        <f t="shared" si="117"/>
        <v>TRUE</v>
      </c>
      <c r="BO35">
        <f>VLOOKUP($A35,'FuturesInfo (3)'!$A$2:$V$80,22)</f>
        <v>2</v>
      </c>
      <c r="BP35">
        <f t="shared" si="53"/>
        <v>2</v>
      </c>
      <c r="BQ35" s="139">
        <f>VLOOKUP($A35,'FuturesInfo (3)'!$A$2:$O$80,15)*BP35</f>
        <v>108160.78095000001</v>
      </c>
      <c r="BR35" s="145">
        <f t="shared" si="74"/>
        <v>-265.22996799861761</v>
      </c>
      <c r="BT35">
        <f t="shared" si="75"/>
        <v>-1</v>
      </c>
      <c r="BU35">
        <v>-1</v>
      </c>
      <c r="BV35">
        <v>-1</v>
      </c>
      <c r="BW35">
        <v>-1</v>
      </c>
      <c r="BX35">
        <f t="shared" si="54"/>
        <v>1</v>
      </c>
      <c r="BY35">
        <f t="shared" si="55"/>
        <v>1</v>
      </c>
      <c r="BZ35" s="188">
        <v>-1.26712328767E-2</v>
      </c>
      <c r="CA35" s="2">
        <v>10</v>
      </c>
      <c r="CB35">
        <v>60</v>
      </c>
      <c r="CC35" t="str">
        <f t="shared" si="56"/>
        <v>TRUE</v>
      </c>
      <c r="CD35">
        <f>VLOOKUP($A35,'FuturesInfo (3)'!$A$2:$V$80,22)</f>
        <v>2</v>
      </c>
      <c r="CE35">
        <f t="shared" si="57"/>
        <v>2</v>
      </c>
      <c r="CF35">
        <f t="shared" si="57"/>
        <v>2</v>
      </c>
      <c r="CG35" s="139">
        <f>VLOOKUP($A35,'FuturesInfo (3)'!$A$2:$O$80,15)*CE35</f>
        <v>108160.78095000001</v>
      </c>
      <c r="CH35" s="145">
        <f t="shared" si="58"/>
        <v>1370.5304435431872</v>
      </c>
      <c r="CI35" s="145">
        <f t="shared" si="76"/>
        <v>1370.5304435431872</v>
      </c>
      <c r="CK35">
        <f t="shared" si="59"/>
        <v>-1</v>
      </c>
      <c r="CL35">
        <v>-1</v>
      </c>
      <c r="CM35">
        <v>-1</v>
      </c>
      <c r="CN35">
        <v>1</v>
      </c>
      <c r="CO35">
        <f t="shared" si="118"/>
        <v>0</v>
      </c>
      <c r="CP35">
        <f t="shared" si="60"/>
        <v>0</v>
      </c>
      <c r="CQ35" s="1">
        <v>4.1623309053100003E-3</v>
      </c>
      <c r="CR35" s="2">
        <v>10</v>
      </c>
      <c r="CS35">
        <v>60</v>
      </c>
      <c r="CT35" t="str">
        <f t="shared" si="61"/>
        <v>TRUE</v>
      </c>
      <c r="CU35">
        <f>VLOOKUP($A35,'FuturesInfo (3)'!$A$2:$V$80,22)</f>
        <v>2</v>
      </c>
      <c r="CV35">
        <f t="shared" si="62"/>
        <v>3</v>
      </c>
      <c r="CW35">
        <f t="shared" si="77"/>
        <v>2</v>
      </c>
      <c r="CX35" s="139">
        <f>VLOOKUP($A35,'FuturesInfo (3)'!$A$2:$O$80,15)*CW35</f>
        <v>108160.78095000001</v>
      </c>
      <c r="CY35" s="200">
        <f t="shared" si="78"/>
        <v>-450.20096129065018</v>
      </c>
      <c r="CZ35" s="200">
        <f t="shared" si="79"/>
        <v>-450.20096129065018</v>
      </c>
      <c r="DB35">
        <f t="shared" si="63"/>
        <v>-1</v>
      </c>
      <c r="DC35">
        <v>-1</v>
      </c>
      <c r="DD35">
        <v>-1</v>
      </c>
      <c r="DE35">
        <v>1</v>
      </c>
      <c r="DF35">
        <f t="shared" si="119"/>
        <v>0</v>
      </c>
      <c r="DG35">
        <f t="shared" si="64"/>
        <v>0</v>
      </c>
      <c r="DH35" s="1">
        <v>1.5396002960799999E-2</v>
      </c>
      <c r="DI35" s="2">
        <v>10</v>
      </c>
      <c r="DJ35">
        <v>60</v>
      </c>
      <c r="DK35" t="str">
        <f t="shared" si="65"/>
        <v>TRUE</v>
      </c>
      <c r="DL35">
        <f>VLOOKUP($A35,'FuturesInfo (3)'!$A$2:$V$80,22)</f>
        <v>2</v>
      </c>
      <c r="DM35">
        <f t="shared" si="66"/>
        <v>3</v>
      </c>
      <c r="DN35">
        <f t="shared" si="80"/>
        <v>2</v>
      </c>
      <c r="DO35" s="139">
        <f>VLOOKUP($A35,'FuturesInfo (3)'!$A$2:$O$80,15)*DN35</f>
        <v>108160.78095000001</v>
      </c>
      <c r="DP35" s="200">
        <f t="shared" si="67"/>
        <v>-1665.2437037486404</v>
      </c>
      <c r="DQ35" s="200">
        <f t="shared" si="81"/>
        <v>-1665.2437037486404</v>
      </c>
      <c r="DS35">
        <v>-1</v>
      </c>
      <c r="DT35">
        <v>1</v>
      </c>
      <c r="DU35">
        <v>-1</v>
      </c>
      <c r="DV35">
        <v>-1</v>
      </c>
      <c r="DW35">
        <v>0</v>
      </c>
      <c r="DX35">
        <v>1</v>
      </c>
      <c r="DY35" s="1">
        <v>-8.1158575108100008E-3</v>
      </c>
      <c r="DZ35" s="2">
        <v>10</v>
      </c>
      <c r="EA35">
        <v>60</v>
      </c>
      <c r="EB35" t="s">
        <v>1274</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1274</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1274</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1274</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1274</v>
      </c>
      <c r="HK35">
        <v>2</v>
      </c>
      <c r="HL35" s="257"/>
      <c r="HM35">
        <v>2</v>
      </c>
      <c r="HN35" s="139">
        <v>106891.01125000001</v>
      </c>
      <c r="HO35" s="200">
        <v>1892.999631290041</v>
      </c>
      <c r="HP35" s="200">
        <v>1892.999631290041</v>
      </c>
      <c r="HQ35" s="200">
        <v>1892.999631290041</v>
      </c>
      <c r="HR35" s="200">
        <v>1892.999631290041</v>
      </c>
      <c r="HT35">
        <f t="shared" si="82"/>
        <v>-1</v>
      </c>
      <c r="HU35" s="244">
        <v>-1</v>
      </c>
      <c r="HV35" s="218">
        <v>-1</v>
      </c>
      <c r="HW35" s="245">
        <v>9</v>
      </c>
      <c r="HX35">
        <f t="shared" si="123"/>
        <v>-1</v>
      </c>
      <c r="HY35">
        <f t="shared" si="84"/>
        <v>-1</v>
      </c>
      <c r="HZ35" s="218">
        <v>1</v>
      </c>
      <c r="IA35">
        <f t="shared" si="120"/>
        <v>0</v>
      </c>
      <c r="IB35">
        <f t="shared" si="85"/>
        <v>0</v>
      </c>
      <c r="IC35">
        <f t="shared" si="86"/>
        <v>0</v>
      </c>
      <c r="ID35">
        <f t="shared" si="87"/>
        <v>0</v>
      </c>
      <c r="IE35" s="253">
        <v>1.18791064389E-2</v>
      </c>
      <c r="IF35" s="268">
        <v>42509</v>
      </c>
      <c r="IG35">
        <v>60</v>
      </c>
      <c r="IH35" t="str">
        <f t="shared" si="68"/>
        <v>TRUE</v>
      </c>
      <c r="II35">
        <f>VLOOKUP($A35,'FuturesInfo (3)'!$A$2:$V$80,22)</f>
        <v>2</v>
      </c>
      <c r="IJ35" s="257">
        <v>2</v>
      </c>
      <c r="IK35">
        <f t="shared" si="88"/>
        <v>3</v>
      </c>
      <c r="IL35" s="139">
        <f>VLOOKUP($A35,'FuturesInfo (3)'!$A$2:$O$80,15)*II35</f>
        <v>108160.78095000001</v>
      </c>
      <c r="IM35" s="139">
        <f>VLOOKUP($A35,'FuturesInfo (3)'!$A$2:$O$80,15)*IK35</f>
        <v>162241.17142500001</v>
      </c>
      <c r="IN35" s="200">
        <f t="shared" si="69"/>
        <v>-1284.8534294195977</v>
      </c>
      <c r="IO35" s="200">
        <f t="shared" si="89"/>
        <v>-1927.2801441293964</v>
      </c>
      <c r="IP35" s="200">
        <f t="shared" si="90"/>
        <v>-1284.8534294195977</v>
      </c>
      <c r="IQ35" s="200">
        <f t="shared" si="91"/>
        <v>-1284.8534294195977</v>
      </c>
      <c r="IR35" s="200">
        <f t="shared" si="126"/>
        <v>-1284.8534294195977</v>
      </c>
      <c r="IT35">
        <f t="shared" si="93"/>
        <v>-1</v>
      </c>
      <c r="IU35" s="244">
        <v>1</v>
      </c>
      <c r="IV35" s="218">
        <v>-1</v>
      </c>
      <c r="IW35" s="245">
        <v>10</v>
      </c>
      <c r="IX35">
        <f t="shared" si="124"/>
        <v>1</v>
      </c>
      <c r="IY35">
        <f t="shared" si="95"/>
        <v>-1</v>
      </c>
      <c r="IZ35" s="218"/>
      <c r="JA35">
        <f t="shared" si="121"/>
        <v>0</v>
      </c>
      <c r="JB35">
        <f t="shared" si="96"/>
        <v>0</v>
      </c>
      <c r="JC35">
        <f t="shared" si="97"/>
        <v>0</v>
      </c>
      <c r="JD35">
        <f t="shared" si="98"/>
        <v>0</v>
      </c>
      <c r="JE35" s="253"/>
      <c r="JF35" s="268">
        <v>42516</v>
      </c>
      <c r="JG35">
        <v>60</v>
      </c>
      <c r="JH35" t="str">
        <f t="shared" si="70"/>
        <v>TRUE</v>
      </c>
      <c r="JI35">
        <f>VLOOKUP($A35,'FuturesInfo (3)'!$A$2:$V$80,22)</f>
        <v>2</v>
      </c>
      <c r="JJ35" s="257">
        <v>2</v>
      </c>
      <c r="JK35">
        <f t="shared" si="99"/>
        <v>3</v>
      </c>
      <c r="JL35" s="139">
        <f>VLOOKUP($A35,'FuturesInfo (3)'!$A$2:$O$80,15)*JI35</f>
        <v>108160.78095000001</v>
      </c>
      <c r="JM35" s="139">
        <f>VLOOKUP($A35,'FuturesInfo (3)'!$A$2:$O$80,15)*JK35</f>
        <v>162241.17142500001</v>
      </c>
      <c r="JN35" s="200">
        <f t="shared" si="71"/>
        <v>0</v>
      </c>
      <c r="JO35" s="200">
        <f t="shared" si="100"/>
        <v>0</v>
      </c>
      <c r="JP35" s="200">
        <f t="shared" si="101"/>
        <v>0</v>
      </c>
      <c r="JQ35" s="200">
        <f t="shared" si="102"/>
        <v>0</v>
      </c>
      <c r="JR35" s="200">
        <f t="shared" si="127"/>
        <v>0</v>
      </c>
      <c r="JT35">
        <f t="shared" si="104"/>
        <v>1</v>
      </c>
      <c r="JU35" s="244"/>
      <c r="JV35" s="218"/>
      <c r="JW35" s="245"/>
      <c r="JX35">
        <f t="shared" si="125"/>
        <v>0</v>
      </c>
      <c r="JY35">
        <f t="shared" si="106"/>
        <v>0</v>
      </c>
      <c r="JZ35" s="218"/>
      <c r="KA35">
        <f t="shared" si="122"/>
        <v>1</v>
      </c>
      <c r="KB35">
        <f t="shared" si="107"/>
        <v>1</v>
      </c>
      <c r="KC35">
        <f t="shared" si="108"/>
        <v>1</v>
      </c>
      <c r="KD35">
        <f t="shared" si="109"/>
        <v>1</v>
      </c>
      <c r="KE35" s="253"/>
      <c r="KF35" s="268"/>
      <c r="KG35">
        <v>60</v>
      </c>
      <c r="KH35" t="str">
        <f t="shared" si="72"/>
        <v>FALSE</v>
      </c>
      <c r="KI35">
        <f>VLOOKUP($A35,'FuturesInfo (3)'!$A$2:$V$80,22)</f>
        <v>2</v>
      </c>
      <c r="KJ35" s="257"/>
      <c r="KK35">
        <f t="shared" si="110"/>
        <v>3</v>
      </c>
      <c r="KL35" s="139">
        <f>VLOOKUP($A35,'FuturesInfo (3)'!$A$2:$O$80,15)*KI35</f>
        <v>108160.78095000001</v>
      </c>
      <c r="KM35" s="139">
        <f>VLOOKUP($A35,'FuturesInfo (3)'!$A$2:$O$80,15)*KK35</f>
        <v>162241.17142500001</v>
      </c>
      <c r="KN35" s="200">
        <f t="shared" si="111"/>
        <v>0</v>
      </c>
      <c r="KO35" s="200">
        <f t="shared" si="112"/>
        <v>0</v>
      </c>
      <c r="KP35" s="200">
        <f t="shared" si="113"/>
        <v>0</v>
      </c>
      <c r="KQ35" s="200">
        <f t="shared" si="114"/>
        <v>0</v>
      </c>
      <c r="KR35" s="200">
        <f t="shared" si="128"/>
        <v>0</v>
      </c>
    </row>
    <row r="36" spans="1:304"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6"/>
        <v>0</v>
      </c>
      <c r="BH36">
        <v>1</v>
      </c>
      <c r="BI36">
        <v>-1</v>
      </c>
      <c r="BJ36">
        <f t="shared" si="73"/>
        <v>0</v>
      </c>
      <c r="BK36" s="174">
        <v>-4.98554192842E-5</v>
      </c>
      <c r="BL36" s="2">
        <v>10</v>
      </c>
      <c r="BM36">
        <v>60</v>
      </c>
      <c r="BN36" t="str">
        <f t="shared" si="117"/>
        <v>TRUE</v>
      </c>
      <c r="BO36">
        <f>VLOOKUP($A36,'FuturesInfo (3)'!$A$2:$V$80,22)</f>
        <v>0</v>
      </c>
      <c r="BP36">
        <f t="shared" si="53"/>
        <v>0</v>
      </c>
      <c r="BQ36" s="139">
        <f>VLOOKUP($A36,'FuturesInfo (3)'!$A$2:$O$80,15)*BP36</f>
        <v>0</v>
      </c>
      <c r="BR36" s="145">
        <f t="shared" si="74"/>
        <v>0</v>
      </c>
      <c r="BT36">
        <f t="shared" si="75"/>
        <v>1</v>
      </c>
      <c r="BU36">
        <v>-1</v>
      </c>
      <c r="BV36">
        <v>1</v>
      </c>
      <c r="BW36">
        <v>1</v>
      </c>
      <c r="BX36">
        <f t="shared" si="54"/>
        <v>0</v>
      </c>
      <c r="BY36">
        <f t="shared" si="55"/>
        <v>1</v>
      </c>
      <c r="BZ36" s="188">
        <v>0</v>
      </c>
      <c r="CA36" s="2">
        <v>10</v>
      </c>
      <c r="CB36">
        <v>60</v>
      </c>
      <c r="CC36" t="str">
        <f t="shared" si="56"/>
        <v>TRUE</v>
      </c>
      <c r="CD36">
        <f>VLOOKUP($A36,'FuturesInfo (3)'!$A$2:$V$80,22)</f>
        <v>0</v>
      </c>
      <c r="CE36">
        <f t="shared" si="57"/>
        <v>0</v>
      </c>
      <c r="CF36">
        <f t="shared" si="57"/>
        <v>0</v>
      </c>
      <c r="CG36" s="139">
        <f>VLOOKUP($A36,'FuturesInfo (3)'!$A$2:$O$80,15)*CE36</f>
        <v>0</v>
      </c>
      <c r="CH36" s="145">
        <f t="shared" si="58"/>
        <v>0</v>
      </c>
      <c r="CI36" s="145">
        <f t="shared" si="76"/>
        <v>0</v>
      </c>
      <c r="CK36">
        <f t="shared" si="59"/>
        <v>-1</v>
      </c>
      <c r="CL36">
        <v>-1</v>
      </c>
      <c r="CM36">
        <v>1</v>
      </c>
      <c r="CN36">
        <v>1</v>
      </c>
      <c r="CO36">
        <f t="shared" si="118"/>
        <v>0</v>
      </c>
      <c r="CP36">
        <f t="shared" si="60"/>
        <v>1</v>
      </c>
      <c r="CQ36" s="174">
        <v>0</v>
      </c>
      <c r="CR36" s="2">
        <v>10</v>
      </c>
      <c r="CS36">
        <v>60</v>
      </c>
      <c r="CT36" t="str">
        <f t="shared" si="61"/>
        <v>TRUE</v>
      </c>
      <c r="CU36">
        <f>VLOOKUP($A36,'FuturesInfo (3)'!$A$2:$V$80,22)</f>
        <v>0</v>
      </c>
      <c r="CV36">
        <f t="shared" si="62"/>
        <v>0</v>
      </c>
      <c r="CW36">
        <f t="shared" si="77"/>
        <v>0</v>
      </c>
      <c r="CX36" s="139">
        <f>VLOOKUP($A36,'FuturesInfo (3)'!$A$2:$O$80,15)*CW36</f>
        <v>0</v>
      </c>
      <c r="CY36" s="200">
        <f t="shared" si="78"/>
        <v>0</v>
      </c>
      <c r="CZ36" s="200">
        <f t="shared" si="79"/>
        <v>0</v>
      </c>
      <c r="DB36">
        <f t="shared" si="63"/>
        <v>-1</v>
      </c>
      <c r="DC36">
        <v>-1</v>
      </c>
      <c r="DD36">
        <v>1</v>
      </c>
      <c r="DE36">
        <v>1</v>
      </c>
      <c r="DF36">
        <f t="shared" si="119"/>
        <v>0</v>
      </c>
      <c r="DG36">
        <f t="shared" si="64"/>
        <v>1</v>
      </c>
      <c r="DH36" s="174">
        <v>0</v>
      </c>
      <c r="DI36" s="2">
        <v>10</v>
      </c>
      <c r="DJ36">
        <v>60</v>
      </c>
      <c r="DK36" t="str">
        <f t="shared" si="65"/>
        <v>TRUE</v>
      </c>
      <c r="DL36">
        <f>VLOOKUP($A36,'FuturesInfo (3)'!$A$2:$V$80,22)</f>
        <v>0</v>
      </c>
      <c r="DM36">
        <f t="shared" si="66"/>
        <v>0</v>
      </c>
      <c r="DN36">
        <f t="shared" si="80"/>
        <v>0</v>
      </c>
      <c r="DO36" s="139">
        <f>VLOOKUP($A36,'FuturesInfo (3)'!$A$2:$O$80,15)*DN36</f>
        <v>0</v>
      </c>
      <c r="DP36" s="200">
        <f t="shared" si="67"/>
        <v>0</v>
      </c>
      <c r="DQ36" s="200">
        <f t="shared" si="81"/>
        <v>0</v>
      </c>
      <c r="DS36">
        <v>-1</v>
      </c>
      <c r="DT36">
        <v>-1</v>
      </c>
      <c r="DU36">
        <v>1</v>
      </c>
      <c r="DV36">
        <v>-1</v>
      </c>
      <c r="DW36">
        <v>1</v>
      </c>
      <c r="DX36">
        <v>0</v>
      </c>
      <c r="DY36" s="174">
        <v>-4.9857904970799999E-5</v>
      </c>
      <c r="DZ36" s="2">
        <v>10</v>
      </c>
      <c r="EA36">
        <v>60</v>
      </c>
      <c r="EB36" t="s">
        <v>1274</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1274</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1274</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1274</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1274</v>
      </c>
      <c r="HK36">
        <v>0</v>
      </c>
      <c r="HL36" s="257"/>
      <c r="HM36">
        <v>0</v>
      </c>
      <c r="HN36" s="139">
        <v>0</v>
      </c>
      <c r="HO36" s="200">
        <v>0</v>
      </c>
      <c r="HP36" s="200">
        <v>0</v>
      </c>
      <c r="HQ36" s="200">
        <v>0</v>
      </c>
      <c r="HR36" s="200">
        <v>0</v>
      </c>
      <c r="HT36">
        <f t="shared" si="82"/>
        <v>-1</v>
      </c>
      <c r="HU36" s="244">
        <v>-1</v>
      </c>
      <c r="HV36" s="218">
        <v>1</v>
      </c>
      <c r="HW36" s="245">
        <v>14</v>
      </c>
      <c r="HX36">
        <f t="shared" si="123"/>
        <v>-1</v>
      </c>
      <c r="HY36">
        <f t="shared" si="84"/>
        <v>1</v>
      </c>
      <c r="HZ36" s="218">
        <v>1</v>
      </c>
      <c r="IA36">
        <f t="shared" si="120"/>
        <v>0</v>
      </c>
      <c r="IB36">
        <f t="shared" si="85"/>
        <v>1</v>
      </c>
      <c r="IC36">
        <f t="shared" si="86"/>
        <v>0</v>
      </c>
      <c r="ID36">
        <f t="shared" si="87"/>
        <v>1</v>
      </c>
      <c r="IE36" s="254">
        <v>4.9860390905400003E-5</v>
      </c>
      <c r="IF36" s="268">
        <v>42515</v>
      </c>
      <c r="IG36">
        <v>60</v>
      </c>
      <c r="IH36" t="str">
        <f t="shared" si="68"/>
        <v>TRUE</v>
      </c>
      <c r="II36">
        <f>VLOOKUP($A36,'FuturesInfo (3)'!$A$2:$V$80,22)</f>
        <v>0</v>
      </c>
      <c r="IJ36" s="257">
        <v>1</v>
      </c>
      <c r="IK36">
        <f t="shared" si="88"/>
        <v>0</v>
      </c>
      <c r="IL36" s="139">
        <f>VLOOKUP($A36,'FuturesInfo (3)'!$A$2:$O$80,15)*II36</f>
        <v>0</v>
      </c>
      <c r="IM36" s="139">
        <f>VLOOKUP($A36,'FuturesInfo (3)'!$A$2:$O$80,15)*IK36</f>
        <v>0</v>
      </c>
      <c r="IN36" s="200">
        <f t="shared" si="69"/>
        <v>0</v>
      </c>
      <c r="IO36" s="200">
        <f t="shared" si="89"/>
        <v>0</v>
      </c>
      <c r="IP36" s="200">
        <f t="shared" si="90"/>
        <v>0</v>
      </c>
      <c r="IQ36" s="200">
        <f t="shared" si="91"/>
        <v>0</v>
      </c>
      <c r="IR36" s="200">
        <f t="shared" si="126"/>
        <v>0</v>
      </c>
      <c r="IT36">
        <f t="shared" si="93"/>
        <v>-1</v>
      </c>
      <c r="IU36" s="244">
        <v>-1</v>
      </c>
      <c r="IV36" s="218">
        <v>1</v>
      </c>
      <c r="IW36" s="245">
        <v>15</v>
      </c>
      <c r="IX36">
        <f t="shared" si="124"/>
        <v>-1</v>
      </c>
      <c r="IY36">
        <f t="shared" si="95"/>
        <v>1</v>
      </c>
      <c r="IZ36" s="218"/>
      <c r="JA36">
        <f t="shared" si="121"/>
        <v>0</v>
      </c>
      <c r="JB36">
        <f t="shared" si="96"/>
        <v>0</v>
      </c>
      <c r="JC36">
        <f t="shared" si="97"/>
        <v>0</v>
      </c>
      <c r="JD36">
        <f t="shared" si="98"/>
        <v>0</v>
      </c>
      <c r="JE36" s="254"/>
      <c r="JF36" s="268">
        <v>42515</v>
      </c>
      <c r="JG36">
        <v>60</v>
      </c>
      <c r="JH36" t="str">
        <f t="shared" si="70"/>
        <v>TRUE</v>
      </c>
      <c r="JI36">
        <f>VLOOKUP($A36,'FuturesInfo (3)'!$A$2:$V$80,22)</f>
        <v>0</v>
      </c>
      <c r="JJ36" s="257">
        <v>1</v>
      </c>
      <c r="JK36">
        <f t="shared" si="99"/>
        <v>0</v>
      </c>
      <c r="JL36" s="139">
        <f>VLOOKUP($A36,'FuturesInfo (3)'!$A$2:$O$80,15)*JI36</f>
        <v>0</v>
      </c>
      <c r="JM36" s="139">
        <f>VLOOKUP($A36,'FuturesInfo (3)'!$A$2:$O$80,15)*JK36</f>
        <v>0</v>
      </c>
      <c r="JN36" s="200">
        <f t="shared" si="71"/>
        <v>0</v>
      </c>
      <c r="JO36" s="200">
        <f t="shared" si="100"/>
        <v>0</v>
      </c>
      <c r="JP36" s="200">
        <f t="shared" si="101"/>
        <v>0</v>
      </c>
      <c r="JQ36" s="200">
        <f t="shared" si="102"/>
        <v>0</v>
      </c>
      <c r="JR36" s="200">
        <f t="shared" si="127"/>
        <v>0</v>
      </c>
      <c r="JT36">
        <f t="shared" si="104"/>
        <v>-1</v>
      </c>
      <c r="JU36" s="244"/>
      <c r="JV36" s="218"/>
      <c r="JW36" s="245"/>
      <c r="JX36">
        <f t="shared" si="125"/>
        <v>0</v>
      </c>
      <c r="JY36">
        <f t="shared" si="106"/>
        <v>0</v>
      </c>
      <c r="JZ36" s="218"/>
      <c r="KA36">
        <f t="shared" si="122"/>
        <v>1</v>
      </c>
      <c r="KB36">
        <f t="shared" si="107"/>
        <v>1</v>
      </c>
      <c r="KC36">
        <f t="shared" si="108"/>
        <v>1</v>
      </c>
      <c r="KD36">
        <f t="shared" si="109"/>
        <v>1</v>
      </c>
      <c r="KE36" s="254"/>
      <c r="KF36" s="268"/>
      <c r="KG36">
        <v>60</v>
      </c>
      <c r="KH36" t="str">
        <f t="shared" si="72"/>
        <v>FALSE</v>
      </c>
      <c r="KI36">
        <f>VLOOKUP($A36,'FuturesInfo (3)'!$A$2:$V$80,22)</f>
        <v>0</v>
      </c>
      <c r="KJ36" s="257"/>
      <c r="KK36">
        <f t="shared" si="110"/>
        <v>0</v>
      </c>
      <c r="KL36" s="139">
        <f>VLOOKUP($A36,'FuturesInfo (3)'!$A$2:$O$80,15)*KI36</f>
        <v>0</v>
      </c>
      <c r="KM36" s="139">
        <f>VLOOKUP($A36,'FuturesInfo (3)'!$A$2:$O$80,15)*KK36</f>
        <v>0</v>
      </c>
      <c r="KN36" s="200">
        <f t="shared" si="111"/>
        <v>0</v>
      </c>
      <c r="KO36" s="200">
        <f t="shared" si="112"/>
        <v>0</v>
      </c>
      <c r="KP36" s="200">
        <f t="shared" si="113"/>
        <v>0</v>
      </c>
      <c r="KQ36" s="200">
        <f t="shared" si="114"/>
        <v>0</v>
      </c>
      <c r="KR36" s="200">
        <f t="shared" si="128"/>
        <v>0</v>
      </c>
    </row>
    <row r="37" spans="1:304"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6"/>
        <v>0</v>
      </c>
      <c r="BH37">
        <v>-1</v>
      </c>
      <c r="BI37">
        <v>1</v>
      </c>
      <c r="BJ37">
        <f t="shared" si="73"/>
        <v>0</v>
      </c>
      <c r="BK37" s="1">
        <v>2.59361322743E-3</v>
      </c>
      <c r="BL37" s="2">
        <v>10</v>
      </c>
      <c r="BM37">
        <v>60</v>
      </c>
      <c r="BN37" t="str">
        <f t="shared" si="117"/>
        <v>TRUE</v>
      </c>
      <c r="BO37">
        <f>VLOOKUP($A37,'FuturesInfo (3)'!$A$2:$V$80,22)</f>
        <v>2</v>
      </c>
      <c r="BP37">
        <f t="shared" si="53"/>
        <v>2</v>
      </c>
      <c r="BQ37" s="139">
        <f>VLOOKUP($A37,'FuturesInfo (3)'!$A$2:$O$80,15)*BP37</f>
        <v>169439.712</v>
      </c>
      <c r="BR37" s="145">
        <f t="shared" si="74"/>
        <v>-439.46107829512971</v>
      </c>
      <c r="BT37">
        <f t="shared" si="75"/>
        <v>-1</v>
      </c>
      <c r="BU37">
        <v>-1</v>
      </c>
      <c r="BV37">
        <v>-1</v>
      </c>
      <c r="BW37">
        <v>1</v>
      </c>
      <c r="BX37">
        <f t="shared" si="54"/>
        <v>0</v>
      </c>
      <c r="BY37">
        <f t="shared" si="55"/>
        <v>0</v>
      </c>
      <c r="BZ37" s="188">
        <v>1.6168148747E-3</v>
      </c>
      <c r="CA37" s="2">
        <v>10</v>
      </c>
      <c r="CB37">
        <v>60</v>
      </c>
      <c r="CC37" t="str">
        <f t="shared" si="56"/>
        <v>TRUE</v>
      </c>
      <c r="CD37">
        <f>VLOOKUP($A37,'FuturesInfo (3)'!$A$2:$V$80,22)</f>
        <v>2</v>
      </c>
      <c r="CE37">
        <f t="shared" si="57"/>
        <v>2</v>
      </c>
      <c r="CF37">
        <f t="shared" si="57"/>
        <v>2</v>
      </c>
      <c r="CG37" s="139">
        <f>VLOOKUP($A37,'FuturesInfo (3)'!$A$2:$O$80,15)*CE37</f>
        <v>169439.712</v>
      </c>
      <c r="CH37" s="145">
        <f t="shared" si="58"/>
        <v>-273.95264672648409</v>
      </c>
      <c r="CI37" s="145">
        <f t="shared" si="76"/>
        <v>-273.95264672648409</v>
      </c>
      <c r="CK37">
        <f t="shared" si="59"/>
        <v>-1</v>
      </c>
      <c r="CL37">
        <v>-1</v>
      </c>
      <c r="CM37">
        <v>-1</v>
      </c>
      <c r="CN37">
        <v>1</v>
      </c>
      <c r="CO37">
        <f t="shared" si="118"/>
        <v>0</v>
      </c>
      <c r="CP37">
        <f t="shared" si="60"/>
        <v>0</v>
      </c>
      <c r="CQ37" s="1">
        <v>1.30750605327E-2</v>
      </c>
      <c r="CR37" s="2">
        <v>10</v>
      </c>
      <c r="CS37">
        <v>60</v>
      </c>
      <c r="CT37" t="str">
        <f t="shared" si="61"/>
        <v>TRUE</v>
      </c>
      <c r="CU37">
        <f>VLOOKUP($A37,'FuturesInfo (3)'!$A$2:$V$80,22)</f>
        <v>2</v>
      </c>
      <c r="CV37">
        <f t="shared" si="62"/>
        <v>3</v>
      </c>
      <c r="CW37">
        <f t="shared" si="77"/>
        <v>2</v>
      </c>
      <c r="CX37" s="139">
        <f>VLOOKUP($A37,'FuturesInfo (3)'!$A$2:$O$80,15)*CW37</f>
        <v>169439.712</v>
      </c>
      <c r="CY37" s="200">
        <f t="shared" si="78"/>
        <v>-2215.4344910432546</v>
      </c>
      <c r="CZ37" s="200">
        <f t="shared" si="79"/>
        <v>-2215.4344910432546</v>
      </c>
      <c r="DB37">
        <f t="shared" si="63"/>
        <v>-1</v>
      </c>
      <c r="DC37">
        <v>1</v>
      </c>
      <c r="DD37">
        <v>-1</v>
      </c>
      <c r="DE37">
        <v>-1</v>
      </c>
      <c r="DF37">
        <f t="shared" si="119"/>
        <v>0</v>
      </c>
      <c r="DG37">
        <f t="shared" si="64"/>
        <v>1</v>
      </c>
      <c r="DH37" s="1">
        <v>-1.2746972593999999E-3</v>
      </c>
      <c r="DI37" s="2">
        <v>10</v>
      </c>
      <c r="DJ37">
        <v>60</v>
      </c>
      <c r="DK37" t="str">
        <f t="shared" si="65"/>
        <v>TRUE</v>
      </c>
      <c r="DL37">
        <f>VLOOKUP($A37,'FuturesInfo (3)'!$A$2:$V$80,22)</f>
        <v>2</v>
      </c>
      <c r="DM37">
        <f t="shared" si="66"/>
        <v>2</v>
      </c>
      <c r="DN37">
        <f t="shared" si="80"/>
        <v>2</v>
      </c>
      <c r="DO37" s="139">
        <f>VLOOKUP($A37,'FuturesInfo (3)'!$A$2:$O$80,15)*DN37</f>
        <v>169439.712</v>
      </c>
      <c r="DP37" s="200">
        <f t="shared" si="67"/>
        <v>-215.98433651992528</v>
      </c>
      <c r="DQ37" s="200">
        <f t="shared" si="81"/>
        <v>215.98433651992528</v>
      </c>
      <c r="DS37">
        <v>1</v>
      </c>
      <c r="DT37">
        <v>1</v>
      </c>
      <c r="DU37">
        <v>-1</v>
      </c>
      <c r="DV37">
        <v>1</v>
      </c>
      <c r="DW37">
        <v>1</v>
      </c>
      <c r="DX37">
        <v>0</v>
      </c>
      <c r="DY37" s="1">
        <v>3.9087428206800003E-3</v>
      </c>
      <c r="DZ37" s="2">
        <v>10</v>
      </c>
      <c r="EA37">
        <v>60</v>
      </c>
      <c r="EB37" t="s">
        <v>1274</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1274</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1274</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1274</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1274</v>
      </c>
      <c r="HK37">
        <v>2</v>
      </c>
      <c r="HL37" s="257"/>
      <c r="HM37">
        <v>2</v>
      </c>
      <c r="HN37" s="139">
        <v>167796.3168</v>
      </c>
      <c r="HO37" s="200">
        <v>3807.5738196181419</v>
      </c>
      <c r="HP37" s="200">
        <v>3807.5738196181419</v>
      </c>
      <c r="HQ37" s="200">
        <v>3807.5738196181419</v>
      </c>
      <c r="HR37" s="200">
        <v>3807.5738196181419</v>
      </c>
      <c r="HT37">
        <f t="shared" si="82"/>
        <v>-1</v>
      </c>
      <c r="HU37" s="244">
        <v>-1</v>
      </c>
      <c r="HV37" s="218">
        <v>-1</v>
      </c>
      <c r="HW37" s="245">
        <v>4</v>
      </c>
      <c r="HX37">
        <f t="shared" si="123"/>
        <v>-1</v>
      </c>
      <c r="HY37">
        <f t="shared" si="84"/>
        <v>-1</v>
      </c>
      <c r="HZ37" s="218">
        <v>1</v>
      </c>
      <c r="IA37">
        <f t="shared" si="120"/>
        <v>0</v>
      </c>
      <c r="IB37">
        <f t="shared" si="85"/>
        <v>0</v>
      </c>
      <c r="IC37">
        <f t="shared" si="86"/>
        <v>0</v>
      </c>
      <c r="ID37">
        <f t="shared" si="87"/>
        <v>0</v>
      </c>
      <c r="IE37" s="253">
        <v>9.7939885173900006E-3</v>
      </c>
      <c r="IF37" s="268">
        <v>42509</v>
      </c>
      <c r="IG37">
        <v>60</v>
      </c>
      <c r="IH37" t="str">
        <f t="shared" si="68"/>
        <v>TRUE</v>
      </c>
      <c r="II37">
        <f>VLOOKUP($A37,'FuturesInfo (3)'!$A$2:$V$80,22)</f>
        <v>2</v>
      </c>
      <c r="IJ37" s="257">
        <v>2</v>
      </c>
      <c r="IK37">
        <f t="shared" si="88"/>
        <v>3</v>
      </c>
      <c r="IL37" s="139">
        <f>VLOOKUP($A37,'FuturesInfo (3)'!$A$2:$O$80,15)*II37</f>
        <v>169439.712</v>
      </c>
      <c r="IM37" s="139">
        <f>VLOOKUP($A37,'FuturesInfo (3)'!$A$2:$O$80,15)*IK37</f>
        <v>254159.568</v>
      </c>
      <c r="IN37" s="200">
        <f t="shared" si="69"/>
        <v>-1659.4905937178687</v>
      </c>
      <c r="IO37" s="200">
        <f t="shared" si="89"/>
        <v>-2489.2358905768028</v>
      </c>
      <c r="IP37" s="200">
        <f t="shared" si="90"/>
        <v>-1659.4905937178687</v>
      </c>
      <c r="IQ37" s="200">
        <f t="shared" si="91"/>
        <v>-1659.4905937178687</v>
      </c>
      <c r="IR37" s="200">
        <f t="shared" si="126"/>
        <v>-1659.4905937178687</v>
      </c>
      <c r="IT37">
        <f t="shared" si="93"/>
        <v>-1</v>
      </c>
      <c r="IU37" s="244">
        <v>-1</v>
      </c>
      <c r="IV37" s="218">
        <v>-1</v>
      </c>
      <c r="IW37" s="245">
        <v>5</v>
      </c>
      <c r="IX37">
        <f t="shared" si="124"/>
        <v>1</v>
      </c>
      <c r="IY37">
        <f t="shared" si="95"/>
        <v>-1</v>
      </c>
      <c r="IZ37" s="218"/>
      <c r="JA37">
        <f t="shared" si="121"/>
        <v>0</v>
      </c>
      <c r="JB37">
        <f t="shared" si="96"/>
        <v>0</v>
      </c>
      <c r="JC37">
        <f t="shared" si="97"/>
        <v>0</v>
      </c>
      <c r="JD37">
        <f t="shared" si="98"/>
        <v>0</v>
      </c>
      <c r="JE37" s="253"/>
      <c r="JF37" s="268">
        <v>42509</v>
      </c>
      <c r="JG37">
        <v>60</v>
      </c>
      <c r="JH37" t="str">
        <f t="shared" si="70"/>
        <v>TRUE</v>
      </c>
      <c r="JI37">
        <f>VLOOKUP($A37,'FuturesInfo (3)'!$A$2:$V$80,22)</f>
        <v>2</v>
      </c>
      <c r="JJ37" s="257">
        <v>1</v>
      </c>
      <c r="JK37">
        <f t="shared" si="99"/>
        <v>2</v>
      </c>
      <c r="JL37" s="139">
        <f>VLOOKUP($A37,'FuturesInfo (3)'!$A$2:$O$80,15)*JI37</f>
        <v>169439.712</v>
      </c>
      <c r="JM37" s="139">
        <f>VLOOKUP($A37,'FuturesInfo (3)'!$A$2:$O$80,15)*JK37</f>
        <v>169439.712</v>
      </c>
      <c r="JN37" s="200">
        <f t="shared" si="71"/>
        <v>0</v>
      </c>
      <c r="JO37" s="200">
        <f t="shared" si="100"/>
        <v>0</v>
      </c>
      <c r="JP37" s="200">
        <f t="shared" si="101"/>
        <v>0</v>
      </c>
      <c r="JQ37" s="200">
        <f t="shared" si="102"/>
        <v>0</v>
      </c>
      <c r="JR37" s="200">
        <f t="shared" si="127"/>
        <v>0</v>
      </c>
      <c r="JT37">
        <f t="shared" si="104"/>
        <v>-1</v>
      </c>
      <c r="JU37" s="244"/>
      <c r="JV37" s="218"/>
      <c r="JW37" s="245"/>
      <c r="JX37">
        <f t="shared" si="125"/>
        <v>0</v>
      </c>
      <c r="JY37">
        <f t="shared" si="106"/>
        <v>0</v>
      </c>
      <c r="JZ37" s="218"/>
      <c r="KA37">
        <f t="shared" si="122"/>
        <v>1</v>
      </c>
      <c r="KB37">
        <f t="shared" si="107"/>
        <v>1</v>
      </c>
      <c r="KC37">
        <f t="shared" si="108"/>
        <v>1</v>
      </c>
      <c r="KD37">
        <f t="shared" si="109"/>
        <v>1</v>
      </c>
      <c r="KE37" s="253"/>
      <c r="KF37" s="268"/>
      <c r="KG37">
        <v>60</v>
      </c>
      <c r="KH37" t="str">
        <f t="shared" si="72"/>
        <v>FALSE</v>
      </c>
      <c r="KI37">
        <f>VLOOKUP($A37,'FuturesInfo (3)'!$A$2:$V$80,22)</f>
        <v>2</v>
      </c>
      <c r="KJ37" s="257"/>
      <c r="KK37">
        <f t="shared" si="110"/>
        <v>3</v>
      </c>
      <c r="KL37" s="139">
        <f>VLOOKUP($A37,'FuturesInfo (3)'!$A$2:$O$80,15)*KI37</f>
        <v>169439.712</v>
      </c>
      <c r="KM37" s="139">
        <f>VLOOKUP($A37,'FuturesInfo (3)'!$A$2:$O$80,15)*KK37</f>
        <v>254159.568</v>
      </c>
      <c r="KN37" s="200">
        <f t="shared" si="111"/>
        <v>0</v>
      </c>
      <c r="KO37" s="200">
        <f t="shared" si="112"/>
        <v>0</v>
      </c>
      <c r="KP37" s="200">
        <f t="shared" si="113"/>
        <v>0</v>
      </c>
      <c r="KQ37" s="200">
        <f t="shared" si="114"/>
        <v>0</v>
      </c>
      <c r="KR37" s="200">
        <f t="shared" si="128"/>
        <v>0</v>
      </c>
    </row>
    <row r="38" spans="1:304"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6"/>
        <v>0</v>
      </c>
      <c r="BH38">
        <v>1</v>
      </c>
      <c r="BI38">
        <v>1</v>
      </c>
      <c r="BJ38">
        <f t="shared" si="73"/>
        <v>1</v>
      </c>
      <c r="BK38" s="1">
        <v>2.4305274244499999E-3</v>
      </c>
      <c r="BL38" s="2">
        <v>10</v>
      </c>
      <c r="BM38">
        <v>60</v>
      </c>
      <c r="BN38" t="str">
        <f t="shared" si="117"/>
        <v>TRUE</v>
      </c>
      <c r="BO38">
        <f>VLOOKUP($A38,'FuturesInfo (3)'!$A$2:$V$80,22)</f>
        <v>3</v>
      </c>
      <c r="BP38">
        <f t="shared" si="53"/>
        <v>3</v>
      </c>
      <c r="BQ38" s="139">
        <f>VLOOKUP($A38,'FuturesInfo (3)'!$A$2:$O$80,15)*BP38</f>
        <v>536412.69359999988</v>
      </c>
      <c r="BR38" s="145">
        <f t="shared" si="74"/>
        <v>1303.7657626178948</v>
      </c>
      <c r="BT38">
        <f t="shared" si="75"/>
        <v>1</v>
      </c>
      <c r="BU38">
        <v>1</v>
      </c>
      <c r="BV38">
        <v>1</v>
      </c>
      <c r="BW38">
        <v>1</v>
      </c>
      <c r="BX38">
        <f t="shared" si="54"/>
        <v>1</v>
      </c>
      <c r="BY38">
        <f t="shared" si="55"/>
        <v>1</v>
      </c>
      <c r="BZ38" s="188">
        <v>6.0615857108199996E-3</v>
      </c>
      <c r="CA38" s="2">
        <v>10</v>
      </c>
      <c r="CB38">
        <v>60</v>
      </c>
      <c r="CC38" t="str">
        <f t="shared" si="56"/>
        <v>TRUE</v>
      </c>
      <c r="CD38">
        <f>VLOOKUP($A38,'FuturesInfo (3)'!$A$2:$V$80,22)</f>
        <v>3</v>
      </c>
      <c r="CE38">
        <f t="shared" si="57"/>
        <v>3</v>
      </c>
      <c r="CF38">
        <f t="shared" si="57"/>
        <v>3</v>
      </c>
      <c r="CG38" s="139">
        <f>VLOOKUP($A38,'FuturesInfo (3)'!$A$2:$O$80,15)*CE38</f>
        <v>536412.69359999988</v>
      </c>
      <c r="CH38" s="145">
        <f t="shared" si="58"/>
        <v>3251.511518628226</v>
      </c>
      <c r="CI38" s="145">
        <f t="shared" si="76"/>
        <v>3251.511518628226</v>
      </c>
      <c r="CK38">
        <f t="shared" si="59"/>
        <v>1</v>
      </c>
      <c r="CL38">
        <v>1</v>
      </c>
      <c r="CM38">
        <v>1</v>
      </c>
      <c r="CN38">
        <v>-1</v>
      </c>
      <c r="CO38">
        <f t="shared" si="118"/>
        <v>0</v>
      </c>
      <c r="CP38">
        <f t="shared" si="60"/>
        <v>0</v>
      </c>
      <c r="CQ38" s="1">
        <v>-4.8200514138800003E-4</v>
      </c>
      <c r="CR38" s="2">
        <v>10</v>
      </c>
      <c r="CS38">
        <v>60</v>
      </c>
      <c r="CT38" t="str">
        <f t="shared" si="61"/>
        <v>TRUE</v>
      </c>
      <c r="CU38">
        <f>VLOOKUP($A38,'FuturesInfo (3)'!$A$2:$V$80,22)</f>
        <v>3</v>
      </c>
      <c r="CV38">
        <f t="shared" si="62"/>
        <v>4</v>
      </c>
      <c r="CW38">
        <f t="shared" si="77"/>
        <v>3</v>
      </c>
      <c r="CX38" s="139">
        <f>VLOOKUP($A38,'FuturesInfo (3)'!$A$2:$O$80,15)*CW38</f>
        <v>536412.69359999988</v>
      </c>
      <c r="CY38" s="200">
        <f t="shared" si="78"/>
        <v>-258.55367622098589</v>
      </c>
      <c r="CZ38" s="200">
        <f t="shared" si="79"/>
        <v>-258.55367622098589</v>
      </c>
      <c r="DB38">
        <f t="shared" si="63"/>
        <v>1</v>
      </c>
      <c r="DC38">
        <v>-1</v>
      </c>
      <c r="DD38">
        <v>1</v>
      </c>
      <c r="DE38">
        <v>1</v>
      </c>
      <c r="DF38">
        <f t="shared" si="119"/>
        <v>0</v>
      </c>
      <c r="DG38">
        <f t="shared" si="64"/>
        <v>1</v>
      </c>
      <c r="DH38" s="1">
        <v>1.84857739913E-3</v>
      </c>
      <c r="DI38" s="2">
        <v>10</v>
      </c>
      <c r="DJ38">
        <v>60</v>
      </c>
      <c r="DK38" t="str">
        <f t="shared" si="65"/>
        <v>TRUE</v>
      </c>
      <c r="DL38">
        <f>VLOOKUP($A38,'FuturesInfo (3)'!$A$2:$V$80,22)</f>
        <v>3</v>
      </c>
      <c r="DM38">
        <f t="shared" si="66"/>
        <v>2</v>
      </c>
      <c r="DN38">
        <f t="shared" si="80"/>
        <v>3</v>
      </c>
      <c r="DO38" s="139">
        <f>VLOOKUP($A38,'FuturesInfo (3)'!$A$2:$O$80,15)*DN38</f>
        <v>536412.69359999988</v>
      </c>
      <c r="DP38" s="200">
        <f t="shared" si="67"/>
        <v>-991.60038199540543</v>
      </c>
      <c r="DQ38" s="200">
        <f t="shared" si="81"/>
        <v>991.60038199540543</v>
      </c>
      <c r="DS38">
        <v>-1</v>
      </c>
      <c r="DT38">
        <v>1</v>
      </c>
      <c r="DU38">
        <v>1</v>
      </c>
      <c r="DV38">
        <v>1</v>
      </c>
      <c r="DW38">
        <v>1</v>
      </c>
      <c r="DX38">
        <v>1</v>
      </c>
      <c r="DY38" s="1">
        <v>8.0224628961099995E-4</v>
      </c>
      <c r="DZ38" s="2">
        <v>10</v>
      </c>
      <c r="EA38">
        <v>60</v>
      </c>
      <c r="EB38" t="s">
        <v>1274</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1274</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1274</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1274</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1274</v>
      </c>
      <c r="HK38">
        <v>3</v>
      </c>
      <c r="HL38" s="257"/>
      <c r="HM38">
        <v>3</v>
      </c>
      <c r="HN38" s="139">
        <v>535817.67119999998</v>
      </c>
      <c r="HO38" s="200">
        <v>3809.5360869774836</v>
      </c>
      <c r="HP38" s="200">
        <v>-3809.5360869774836</v>
      </c>
      <c r="HQ38" s="200">
        <v>-3809.5360869774836</v>
      </c>
      <c r="HR38" s="200">
        <v>3809.5360869774836</v>
      </c>
      <c r="HT38">
        <f t="shared" si="82"/>
        <v>1</v>
      </c>
      <c r="HU38" s="244">
        <v>1</v>
      </c>
      <c r="HV38" s="218">
        <v>-1</v>
      </c>
      <c r="HW38" s="245">
        <v>-8</v>
      </c>
      <c r="HX38">
        <f t="shared" si="123"/>
        <v>1</v>
      </c>
      <c r="HY38">
        <f t="shared" si="84"/>
        <v>1</v>
      </c>
      <c r="HZ38" s="218">
        <v>1</v>
      </c>
      <c r="IA38">
        <f t="shared" si="120"/>
        <v>1</v>
      </c>
      <c r="IB38">
        <f t="shared" si="85"/>
        <v>0</v>
      </c>
      <c r="IC38">
        <f t="shared" si="86"/>
        <v>1</v>
      </c>
      <c r="ID38">
        <f t="shared" si="87"/>
        <v>1</v>
      </c>
      <c r="IE38" s="253">
        <v>1.11049416991E-3</v>
      </c>
      <c r="IF38" s="268">
        <v>42486</v>
      </c>
      <c r="IG38">
        <v>60</v>
      </c>
      <c r="IH38" t="str">
        <f t="shared" si="68"/>
        <v>TRUE</v>
      </c>
      <c r="II38">
        <f>VLOOKUP($A38,'FuturesInfo (3)'!$A$2:$V$80,22)</f>
        <v>3</v>
      </c>
      <c r="IJ38" s="257">
        <v>2</v>
      </c>
      <c r="IK38">
        <f t="shared" si="88"/>
        <v>4</v>
      </c>
      <c r="IL38" s="139">
        <f>VLOOKUP($A38,'FuturesInfo (3)'!$A$2:$O$80,15)*II38</f>
        <v>536412.69359999988</v>
      </c>
      <c r="IM38" s="139">
        <f>VLOOKUP($A38,'FuturesInfo (3)'!$A$2:$O$80,15)*IK38</f>
        <v>715216.92479999992</v>
      </c>
      <c r="IN38" s="200">
        <f t="shared" si="69"/>
        <v>595.68316890851906</v>
      </c>
      <c r="IO38" s="200">
        <f t="shared" si="89"/>
        <v>794.24422521135875</v>
      </c>
      <c r="IP38" s="200">
        <f t="shared" si="90"/>
        <v>-595.68316890851906</v>
      </c>
      <c r="IQ38" s="200">
        <f t="shared" si="91"/>
        <v>595.68316890851906</v>
      </c>
      <c r="IR38" s="200">
        <f t="shared" si="126"/>
        <v>595.68316890851906</v>
      </c>
      <c r="IT38">
        <f t="shared" si="93"/>
        <v>1</v>
      </c>
      <c r="IU38" s="244">
        <v>1</v>
      </c>
      <c r="IV38" s="218">
        <v>-1</v>
      </c>
      <c r="IW38" s="245">
        <v>-1</v>
      </c>
      <c r="IX38">
        <f t="shared" si="124"/>
        <v>1</v>
      </c>
      <c r="IY38">
        <f t="shared" si="95"/>
        <v>1</v>
      </c>
      <c r="IZ38" s="218"/>
      <c r="JA38">
        <f t="shared" si="121"/>
        <v>0</v>
      </c>
      <c r="JB38">
        <f t="shared" si="96"/>
        <v>0</v>
      </c>
      <c r="JC38">
        <f t="shared" si="97"/>
        <v>0</v>
      </c>
      <c r="JD38">
        <f t="shared" si="98"/>
        <v>0</v>
      </c>
      <c r="JE38" s="253"/>
      <c r="JF38" s="268">
        <v>42486</v>
      </c>
      <c r="JG38">
        <v>60</v>
      </c>
      <c r="JH38" t="str">
        <f t="shared" si="70"/>
        <v>TRUE</v>
      </c>
      <c r="JI38">
        <f>VLOOKUP($A38,'FuturesInfo (3)'!$A$2:$V$80,22)</f>
        <v>3</v>
      </c>
      <c r="JJ38" s="257">
        <v>2</v>
      </c>
      <c r="JK38">
        <f t="shared" si="99"/>
        <v>4</v>
      </c>
      <c r="JL38" s="139">
        <f>VLOOKUP($A38,'FuturesInfo (3)'!$A$2:$O$80,15)*JI38</f>
        <v>536412.69359999988</v>
      </c>
      <c r="JM38" s="139">
        <f>VLOOKUP($A38,'FuturesInfo (3)'!$A$2:$O$80,15)*JK38</f>
        <v>715216.92479999992</v>
      </c>
      <c r="JN38" s="200">
        <f t="shared" si="71"/>
        <v>0</v>
      </c>
      <c r="JO38" s="200">
        <f t="shared" si="100"/>
        <v>0</v>
      </c>
      <c r="JP38" s="200">
        <f t="shared" si="101"/>
        <v>0</v>
      </c>
      <c r="JQ38" s="200">
        <f t="shared" si="102"/>
        <v>0</v>
      </c>
      <c r="JR38" s="200">
        <f t="shared" si="127"/>
        <v>0</v>
      </c>
      <c r="JT38">
        <f t="shared" si="104"/>
        <v>1</v>
      </c>
      <c r="JU38" s="244"/>
      <c r="JV38" s="218"/>
      <c r="JW38" s="245"/>
      <c r="JX38">
        <f t="shared" si="125"/>
        <v>0</v>
      </c>
      <c r="JY38">
        <f t="shared" si="106"/>
        <v>0</v>
      </c>
      <c r="JZ38" s="218"/>
      <c r="KA38">
        <f t="shared" si="122"/>
        <v>1</v>
      </c>
      <c r="KB38">
        <f t="shared" si="107"/>
        <v>1</v>
      </c>
      <c r="KC38">
        <f t="shared" si="108"/>
        <v>1</v>
      </c>
      <c r="KD38">
        <f t="shared" si="109"/>
        <v>1</v>
      </c>
      <c r="KE38" s="253"/>
      <c r="KF38" s="268"/>
      <c r="KG38">
        <v>60</v>
      </c>
      <c r="KH38" t="str">
        <f t="shared" si="72"/>
        <v>FALSE</v>
      </c>
      <c r="KI38">
        <f>VLOOKUP($A38,'FuturesInfo (3)'!$A$2:$V$80,22)</f>
        <v>3</v>
      </c>
      <c r="KJ38" s="257"/>
      <c r="KK38">
        <f t="shared" si="110"/>
        <v>4</v>
      </c>
      <c r="KL38" s="139">
        <f>VLOOKUP($A38,'FuturesInfo (3)'!$A$2:$O$80,15)*KI38</f>
        <v>536412.69359999988</v>
      </c>
      <c r="KM38" s="139">
        <f>VLOOKUP($A38,'FuturesInfo (3)'!$A$2:$O$80,15)*KK38</f>
        <v>715216.92479999992</v>
      </c>
      <c r="KN38" s="200">
        <f t="shared" si="111"/>
        <v>0</v>
      </c>
      <c r="KO38" s="200">
        <f t="shared" si="112"/>
        <v>0</v>
      </c>
      <c r="KP38" s="200">
        <f t="shared" si="113"/>
        <v>0</v>
      </c>
      <c r="KQ38" s="200">
        <f t="shared" si="114"/>
        <v>0</v>
      </c>
      <c r="KR38" s="200">
        <f t="shared" si="128"/>
        <v>0</v>
      </c>
    </row>
    <row r="39" spans="1:304"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6"/>
        <v>0</v>
      </c>
      <c r="BH39">
        <v>1</v>
      </c>
      <c r="BI39">
        <v>1</v>
      </c>
      <c r="BJ39">
        <f t="shared" si="73"/>
        <v>1</v>
      </c>
      <c r="BK39" s="1">
        <v>2.0116676724999999E-4</v>
      </c>
      <c r="BL39" s="2">
        <v>10</v>
      </c>
      <c r="BM39">
        <v>60</v>
      </c>
      <c r="BN39" t="str">
        <f t="shared" si="117"/>
        <v>TRUE</v>
      </c>
      <c r="BO39">
        <f>VLOOKUP($A39,'FuturesInfo (3)'!$A$2:$V$80,22)</f>
        <v>0</v>
      </c>
      <c r="BP39">
        <f t="shared" si="53"/>
        <v>0</v>
      </c>
      <c r="BQ39" s="139">
        <f>VLOOKUP($A39,'FuturesInfo (3)'!$A$2:$O$80,15)*BP39</f>
        <v>0</v>
      </c>
      <c r="BR39" s="145">
        <f t="shared" si="74"/>
        <v>0</v>
      </c>
      <c r="BT39">
        <f t="shared" si="75"/>
        <v>1</v>
      </c>
      <c r="BU39">
        <v>1</v>
      </c>
      <c r="BV39">
        <v>1</v>
      </c>
      <c r="BW39">
        <v>1</v>
      </c>
      <c r="BX39">
        <f t="shared" si="54"/>
        <v>1</v>
      </c>
      <c r="BY39">
        <f t="shared" si="55"/>
        <v>1</v>
      </c>
      <c r="BZ39" s="188">
        <v>2.0112630732100001E-4</v>
      </c>
      <c r="CA39" s="2">
        <v>10</v>
      </c>
      <c r="CB39">
        <v>60</v>
      </c>
      <c r="CC39" t="str">
        <f t="shared" si="56"/>
        <v>TRUE</v>
      </c>
      <c r="CD39">
        <f>VLOOKUP($A39,'FuturesInfo (3)'!$A$2:$V$80,22)</f>
        <v>0</v>
      </c>
      <c r="CE39">
        <f t="shared" si="57"/>
        <v>0</v>
      </c>
      <c r="CF39">
        <f t="shared" si="57"/>
        <v>0</v>
      </c>
      <c r="CG39" s="139">
        <f>VLOOKUP($A39,'FuturesInfo (3)'!$A$2:$O$80,15)*CE39</f>
        <v>0</v>
      </c>
      <c r="CH39" s="145">
        <f t="shared" si="58"/>
        <v>0</v>
      </c>
      <c r="CI39" s="145">
        <f t="shared" si="76"/>
        <v>0</v>
      </c>
      <c r="CK39">
        <f t="shared" si="59"/>
        <v>1</v>
      </c>
      <c r="CL39">
        <v>1</v>
      </c>
      <c r="CM39">
        <v>1</v>
      </c>
      <c r="CN39">
        <v>1</v>
      </c>
      <c r="CO39">
        <f t="shared" si="118"/>
        <v>1</v>
      </c>
      <c r="CP39">
        <f t="shared" si="60"/>
        <v>1</v>
      </c>
      <c r="CQ39" s="1">
        <v>1.00542931832E-4</v>
      </c>
      <c r="CR39" s="2">
        <v>10</v>
      </c>
      <c r="CS39">
        <v>60</v>
      </c>
      <c r="CT39" t="str">
        <f t="shared" si="61"/>
        <v>TRUE</v>
      </c>
      <c r="CU39">
        <f>VLOOKUP($A39,'FuturesInfo (3)'!$A$2:$V$80,22)</f>
        <v>0</v>
      </c>
      <c r="CV39">
        <f t="shared" si="62"/>
        <v>0</v>
      </c>
      <c r="CW39">
        <f t="shared" si="77"/>
        <v>0</v>
      </c>
      <c r="CX39" s="139">
        <f>VLOOKUP($A39,'FuturesInfo (3)'!$A$2:$O$80,15)*CW39</f>
        <v>0</v>
      </c>
      <c r="CY39" s="200">
        <f t="shared" si="78"/>
        <v>0</v>
      </c>
      <c r="CZ39" s="200">
        <f t="shared" si="79"/>
        <v>0</v>
      </c>
      <c r="DB39">
        <f t="shared" si="63"/>
        <v>1</v>
      </c>
      <c r="DC39">
        <v>1</v>
      </c>
      <c r="DD39">
        <v>1</v>
      </c>
      <c r="DE39">
        <v>1</v>
      </c>
      <c r="DF39">
        <f t="shared" si="119"/>
        <v>1</v>
      </c>
      <c r="DG39">
        <f t="shared" si="64"/>
        <v>1</v>
      </c>
      <c r="DH39" s="1">
        <v>0</v>
      </c>
      <c r="DI39" s="2">
        <v>10</v>
      </c>
      <c r="DJ39">
        <v>60</v>
      </c>
      <c r="DK39" t="str">
        <f t="shared" si="65"/>
        <v>TRUE</v>
      </c>
      <c r="DL39">
        <f>VLOOKUP($A39,'FuturesInfo (3)'!$A$2:$V$80,22)</f>
        <v>0</v>
      </c>
      <c r="DM39">
        <f t="shared" si="66"/>
        <v>0</v>
      </c>
      <c r="DN39">
        <f t="shared" si="80"/>
        <v>0</v>
      </c>
      <c r="DO39" s="139">
        <f>VLOOKUP($A39,'FuturesInfo (3)'!$A$2:$O$80,15)*DN39</f>
        <v>0</v>
      </c>
      <c r="DP39" s="200">
        <f t="shared" si="67"/>
        <v>0</v>
      </c>
      <c r="DQ39" s="200">
        <f t="shared" si="81"/>
        <v>0</v>
      </c>
      <c r="DS39">
        <v>1</v>
      </c>
      <c r="DT39">
        <v>1</v>
      </c>
      <c r="DU39">
        <v>1</v>
      </c>
      <c r="DV39">
        <v>-1</v>
      </c>
      <c r="DW39">
        <v>0</v>
      </c>
      <c r="DX39">
        <v>0</v>
      </c>
      <c r="DY39" s="1">
        <v>-2.0106564793399999E-4</v>
      </c>
      <c r="DZ39" s="2">
        <v>10</v>
      </c>
      <c r="EA39">
        <v>60</v>
      </c>
      <c r="EB39" t="s">
        <v>1274</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1274</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1274</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1274</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1274</v>
      </c>
      <c r="HK39">
        <v>0</v>
      </c>
      <c r="HL39" s="257"/>
      <c r="HM39">
        <v>0</v>
      </c>
      <c r="HN39" s="139">
        <v>0</v>
      </c>
      <c r="HO39" s="200">
        <v>0</v>
      </c>
      <c r="HP39" s="200">
        <v>0</v>
      </c>
      <c r="HQ39" s="200">
        <v>0</v>
      </c>
      <c r="HR39" s="200">
        <v>0</v>
      </c>
      <c r="HT39">
        <f t="shared" si="82"/>
        <v>-1</v>
      </c>
      <c r="HU39" s="244">
        <v>1</v>
      </c>
      <c r="HV39" s="218">
        <v>-1</v>
      </c>
      <c r="HW39" s="245">
        <v>-24</v>
      </c>
      <c r="HX39">
        <f t="shared" si="123"/>
        <v>1</v>
      </c>
      <c r="HY39">
        <f t="shared" si="84"/>
        <v>1</v>
      </c>
      <c r="HZ39" s="218">
        <v>1</v>
      </c>
      <c r="IA39">
        <f t="shared" si="120"/>
        <v>1</v>
      </c>
      <c r="IB39">
        <f t="shared" si="85"/>
        <v>0</v>
      </c>
      <c r="IC39">
        <f t="shared" si="86"/>
        <v>1</v>
      </c>
      <c r="ID39">
        <f t="shared" si="87"/>
        <v>1</v>
      </c>
      <c r="IE39" s="253">
        <v>0</v>
      </c>
      <c r="IF39" s="268">
        <v>42500</v>
      </c>
      <c r="IG39">
        <v>60</v>
      </c>
      <c r="IH39" t="str">
        <f t="shared" si="68"/>
        <v>TRUE</v>
      </c>
      <c r="II39">
        <f>VLOOKUP($A39,'FuturesInfo (3)'!$A$2:$V$80,22)</f>
        <v>0</v>
      </c>
      <c r="IJ39" s="257">
        <v>2</v>
      </c>
      <c r="IK39">
        <f t="shared" si="88"/>
        <v>0</v>
      </c>
      <c r="IL39" s="139">
        <f>VLOOKUP($A39,'FuturesInfo (3)'!$A$2:$O$80,15)*II39</f>
        <v>0</v>
      </c>
      <c r="IM39" s="139">
        <f>VLOOKUP($A39,'FuturesInfo (3)'!$A$2:$O$80,15)*IK39</f>
        <v>0</v>
      </c>
      <c r="IN39" s="200">
        <f t="shared" si="69"/>
        <v>0</v>
      </c>
      <c r="IO39" s="200">
        <f t="shared" si="89"/>
        <v>0</v>
      </c>
      <c r="IP39" s="200">
        <f t="shared" si="90"/>
        <v>0</v>
      </c>
      <c r="IQ39" s="200">
        <f t="shared" si="91"/>
        <v>0</v>
      </c>
      <c r="IR39" s="200">
        <f t="shared" si="126"/>
        <v>0</v>
      </c>
      <c r="IT39">
        <f t="shared" si="93"/>
        <v>1</v>
      </c>
      <c r="IU39" s="244">
        <v>1</v>
      </c>
      <c r="IV39" s="218">
        <v>1</v>
      </c>
      <c r="IW39" s="245">
        <v>-25</v>
      </c>
      <c r="IX39">
        <f t="shared" si="124"/>
        <v>-1</v>
      </c>
      <c r="IY39">
        <f t="shared" si="95"/>
        <v>-1</v>
      </c>
      <c r="IZ39" s="218"/>
      <c r="JA39">
        <f t="shared" si="121"/>
        <v>0</v>
      </c>
      <c r="JB39">
        <f t="shared" si="96"/>
        <v>0</v>
      </c>
      <c r="JC39">
        <f t="shared" si="97"/>
        <v>0</v>
      </c>
      <c r="JD39">
        <f t="shared" si="98"/>
        <v>0</v>
      </c>
      <c r="JE39" s="253"/>
      <c r="JF39" s="268">
        <v>42500</v>
      </c>
      <c r="JG39">
        <v>60</v>
      </c>
      <c r="JH39" t="str">
        <f t="shared" si="70"/>
        <v>TRUE</v>
      </c>
      <c r="JI39">
        <f>VLOOKUP($A39,'FuturesInfo (3)'!$A$2:$V$80,22)</f>
        <v>0</v>
      </c>
      <c r="JJ39" s="257">
        <v>2</v>
      </c>
      <c r="JK39">
        <f t="shared" si="99"/>
        <v>0</v>
      </c>
      <c r="JL39" s="139">
        <f>VLOOKUP($A39,'FuturesInfo (3)'!$A$2:$O$80,15)*JI39</f>
        <v>0</v>
      </c>
      <c r="JM39" s="139">
        <f>VLOOKUP($A39,'FuturesInfo (3)'!$A$2:$O$80,15)*JK39</f>
        <v>0</v>
      </c>
      <c r="JN39" s="200">
        <f t="shared" si="71"/>
        <v>0</v>
      </c>
      <c r="JO39" s="200">
        <f t="shared" si="100"/>
        <v>0</v>
      </c>
      <c r="JP39" s="200">
        <f t="shared" si="101"/>
        <v>0</v>
      </c>
      <c r="JQ39" s="200">
        <f t="shared" si="102"/>
        <v>0</v>
      </c>
      <c r="JR39" s="200">
        <f t="shared" si="127"/>
        <v>0</v>
      </c>
      <c r="JT39">
        <f t="shared" si="104"/>
        <v>1</v>
      </c>
      <c r="JU39" s="244"/>
      <c r="JV39" s="218"/>
      <c r="JW39" s="245"/>
      <c r="JX39">
        <f t="shared" si="125"/>
        <v>0</v>
      </c>
      <c r="JY39">
        <f t="shared" si="106"/>
        <v>0</v>
      </c>
      <c r="JZ39" s="218"/>
      <c r="KA39">
        <f t="shared" si="122"/>
        <v>1</v>
      </c>
      <c r="KB39">
        <f t="shared" si="107"/>
        <v>1</v>
      </c>
      <c r="KC39">
        <f t="shared" si="108"/>
        <v>1</v>
      </c>
      <c r="KD39">
        <f t="shared" si="109"/>
        <v>1</v>
      </c>
      <c r="KE39" s="253"/>
      <c r="KF39" s="268"/>
      <c r="KG39">
        <v>60</v>
      </c>
      <c r="KH39" t="str">
        <f t="shared" si="72"/>
        <v>FALSE</v>
      </c>
      <c r="KI39">
        <f>VLOOKUP($A39,'FuturesInfo (3)'!$A$2:$V$80,22)</f>
        <v>0</v>
      </c>
      <c r="KJ39" s="257"/>
      <c r="KK39">
        <f t="shared" si="110"/>
        <v>0</v>
      </c>
      <c r="KL39" s="139">
        <f>VLOOKUP($A39,'FuturesInfo (3)'!$A$2:$O$80,15)*KI39</f>
        <v>0</v>
      </c>
      <c r="KM39" s="139">
        <f>VLOOKUP($A39,'FuturesInfo (3)'!$A$2:$O$80,15)*KK39</f>
        <v>0</v>
      </c>
      <c r="KN39" s="200">
        <f t="shared" si="111"/>
        <v>0</v>
      </c>
      <c r="KO39" s="200">
        <f t="shared" si="112"/>
        <v>0</v>
      </c>
      <c r="KP39" s="200">
        <f t="shared" si="113"/>
        <v>0</v>
      </c>
      <c r="KQ39" s="200">
        <f t="shared" si="114"/>
        <v>0</v>
      </c>
      <c r="KR39" s="200">
        <f t="shared" si="128"/>
        <v>0</v>
      </c>
    </row>
    <row r="40" spans="1:304"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6"/>
        <v>0</v>
      </c>
      <c r="BH40">
        <v>-1</v>
      </c>
      <c r="BI40">
        <v>1</v>
      </c>
      <c r="BJ40">
        <f t="shared" si="73"/>
        <v>0</v>
      </c>
      <c r="BK40" s="1">
        <v>1.36754363115E-3</v>
      </c>
      <c r="BL40" s="2">
        <v>10</v>
      </c>
      <c r="BM40">
        <v>60</v>
      </c>
      <c r="BN40" t="str">
        <f t="shared" si="117"/>
        <v>TRUE</v>
      </c>
      <c r="BO40">
        <f>VLOOKUP($A40,'FuturesInfo (3)'!$A$2:$V$80,22)</f>
        <v>7</v>
      </c>
      <c r="BP40">
        <f t="shared" si="53"/>
        <v>7</v>
      </c>
      <c r="BQ40" s="139">
        <f>VLOOKUP($A40,'FuturesInfo (3)'!$A$2:$O$80,15)*BP40</f>
        <v>851210.9375</v>
      </c>
      <c r="BR40" s="145">
        <f t="shared" si="74"/>
        <v>-1164.0680963433458</v>
      </c>
      <c r="BT40">
        <f t="shared" si="75"/>
        <v>-1</v>
      </c>
      <c r="BU40">
        <v>1</v>
      </c>
      <c r="BV40">
        <v>1</v>
      </c>
      <c r="BW40">
        <v>1</v>
      </c>
      <c r="BX40">
        <f t="shared" si="54"/>
        <v>1</v>
      </c>
      <c r="BY40">
        <f t="shared" si="55"/>
        <v>1</v>
      </c>
      <c r="BZ40" s="188">
        <v>5.6578006113000004E-3</v>
      </c>
      <c r="CA40" s="2">
        <v>10</v>
      </c>
      <c r="CB40">
        <v>60</v>
      </c>
      <c r="CC40" t="str">
        <f t="shared" si="56"/>
        <v>TRUE</v>
      </c>
      <c r="CD40">
        <f>VLOOKUP($A40,'FuturesInfo (3)'!$A$2:$V$80,22)</f>
        <v>7</v>
      </c>
      <c r="CE40">
        <f t="shared" si="57"/>
        <v>7</v>
      </c>
      <c r="CF40">
        <f t="shared" si="57"/>
        <v>7</v>
      </c>
      <c r="CG40" s="139">
        <f>VLOOKUP($A40,'FuturesInfo (3)'!$A$2:$O$80,15)*CE40</f>
        <v>851210.9375</v>
      </c>
      <c r="CH40" s="145">
        <f t="shared" si="58"/>
        <v>4815.981762532746</v>
      </c>
      <c r="CI40" s="145">
        <f t="shared" si="76"/>
        <v>4815.981762532746</v>
      </c>
      <c r="CK40">
        <f t="shared" si="59"/>
        <v>1</v>
      </c>
      <c r="CL40">
        <v>-1</v>
      </c>
      <c r="CM40">
        <v>1</v>
      </c>
      <c r="CN40">
        <v>-1</v>
      </c>
      <c r="CO40">
        <f t="shared" si="118"/>
        <v>1</v>
      </c>
      <c r="CP40">
        <f t="shared" si="60"/>
        <v>0</v>
      </c>
      <c r="CQ40" s="1">
        <v>-1.93998965339E-4</v>
      </c>
      <c r="CR40" s="2">
        <v>10</v>
      </c>
      <c r="CS40">
        <v>60</v>
      </c>
      <c r="CT40" t="str">
        <f t="shared" si="61"/>
        <v>TRUE</v>
      </c>
      <c r="CU40">
        <f>VLOOKUP($A40,'FuturesInfo (3)'!$A$2:$V$80,22)</f>
        <v>7</v>
      </c>
      <c r="CV40">
        <f t="shared" si="62"/>
        <v>5</v>
      </c>
      <c r="CW40">
        <f t="shared" si="77"/>
        <v>7</v>
      </c>
      <c r="CX40" s="139">
        <f>VLOOKUP($A40,'FuturesInfo (3)'!$A$2:$O$80,15)*CW40</f>
        <v>851210.9375</v>
      </c>
      <c r="CY40" s="200">
        <f t="shared" si="78"/>
        <v>165.1340411602402</v>
      </c>
      <c r="CZ40" s="200">
        <f t="shared" si="79"/>
        <v>-165.1340411602402</v>
      </c>
      <c r="DB40">
        <f t="shared" si="63"/>
        <v>-1</v>
      </c>
      <c r="DC40">
        <v>1</v>
      </c>
      <c r="DD40">
        <v>1</v>
      </c>
      <c r="DE40">
        <v>1</v>
      </c>
      <c r="DF40">
        <f t="shared" si="119"/>
        <v>1</v>
      </c>
      <c r="DG40">
        <f t="shared" si="64"/>
        <v>1</v>
      </c>
      <c r="DH40" s="1">
        <v>5.1743095530699999E-4</v>
      </c>
      <c r="DI40" s="2">
        <v>10</v>
      </c>
      <c r="DJ40">
        <v>60</v>
      </c>
      <c r="DK40" t="str">
        <f t="shared" si="65"/>
        <v>TRUE</v>
      </c>
      <c r="DL40">
        <f>VLOOKUP($A40,'FuturesInfo (3)'!$A$2:$V$80,22)</f>
        <v>7</v>
      </c>
      <c r="DM40">
        <f t="shared" si="66"/>
        <v>9</v>
      </c>
      <c r="DN40">
        <f t="shared" si="80"/>
        <v>7</v>
      </c>
      <c r="DO40" s="139">
        <f>VLOOKUP($A40,'FuturesInfo (3)'!$A$2:$O$80,15)*DN40</f>
        <v>851210.9375</v>
      </c>
      <c r="DP40" s="200">
        <f t="shared" si="67"/>
        <v>440.44288855839204</v>
      </c>
      <c r="DQ40" s="200">
        <f t="shared" si="81"/>
        <v>440.44288855839204</v>
      </c>
      <c r="DS40">
        <v>1</v>
      </c>
      <c r="DT40">
        <v>-1</v>
      </c>
      <c r="DU40">
        <v>1</v>
      </c>
      <c r="DV40">
        <v>-1</v>
      </c>
      <c r="DW40">
        <v>1</v>
      </c>
      <c r="DX40">
        <v>0</v>
      </c>
      <c r="DY40" s="1">
        <v>-1.2929083974400001E-4</v>
      </c>
      <c r="DZ40" s="2">
        <v>10</v>
      </c>
      <c r="EA40">
        <v>60</v>
      </c>
      <c r="EB40" t="s">
        <v>1274</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1274</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1274</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1274</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1274</v>
      </c>
      <c r="HK40">
        <v>7</v>
      </c>
      <c r="HL40" s="257"/>
      <c r="HM40">
        <v>7</v>
      </c>
      <c r="HN40" s="139">
        <v>849843.75</v>
      </c>
      <c r="HO40" s="200">
        <v>164.09417841257763</v>
      </c>
      <c r="HP40" s="200">
        <v>164.09417841257763</v>
      </c>
      <c r="HQ40" s="200">
        <v>164.09417841257763</v>
      </c>
      <c r="HR40" s="200">
        <v>164.09417841257763</v>
      </c>
      <c r="HT40">
        <f t="shared" si="82"/>
        <v>1</v>
      </c>
      <c r="HU40" s="244">
        <v>1</v>
      </c>
      <c r="HV40" s="218">
        <v>1</v>
      </c>
      <c r="HW40" s="245">
        <v>18</v>
      </c>
      <c r="HX40">
        <f t="shared" si="123"/>
        <v>-1</v>
      </c>
      <c r="HY40">
        <f t="shared" si="84"/>
        <v>1</v>
      </c>
      <c r="HZ40" s="218">
        <v>1</v>
      </c>
      <c r="IA40">
        <f t="shared" si="120"/>
        <v>1</v>
      </c>
      <c r="IB40">
        <f t="shared" si="85"/>
        <v>1</v>
      </c>
      <c r="IC40">
        <f t="shared" si="86"/>
        <v>0</v>
      </c>
      <c r="ID40">
        <f t="shared" si="87"/>
        <v>1</v>
      </c>
      <c r="IE40" s="253">
        <v>1.6087516087499999E-3</v>
      </c>
      <c r="IF40" s="268">
        <v>42508</v>
      </c>
      <c r="IG40">
        <v>60</v>
      </c>
      <c r="IH40" t="str">
        <f t="shared" si="68"/>
        <v>TRUE</v>
      </c>
      <c r="II40">
        <f>VLOOKUP($A40,'FuturesInfo (3)'!$A$2:$V$80,22)</f>
        <v>7</v>
      </c>
      <c r="IJ40" s="257">
        <v>2</v>
      </c>
      <c r="IK40">
        <f t="shared" si="88"/>
        <v>9</v>
      </c>
      <c r="IL40" s="139">
        <f>VLOOKUP($A40,'FuturesInfo (3)'!$A$2:$O$80,15)*II40</f>
        <v>851210.9375</v>
      </c>
      <c r="IM40" s="139">
        <f>VLOOKUP($A40,'FuturesInfo (3)'!$A$2:$O$80,15)*IK40</f>
        <v>1094414.0625</v>
      </c>
      <c r="IN40" s="200">
        <f t="shared" si="69"/>
        <v>1369.3869650887207</v>
      </c>
      <c r="IO40" s="200">
        <f t="shared" si="89"/>
        <v>1760.6403836854979</v>
      </c>
      <c r="IP40" s="200">
        <f t="shared" si="90"/>
        <v>1369.3869650887207</v>
      </c>
      <c r="IQ40" s="200">
        <f t="shared" si="91"/>
        <v>-1369.3869650887207</v>
      </c>
      <c r="IR40" s="200">
        <f t="shared" si="126"/>
        <v>1369.3869650887207</v>
      </c>
      <c r="IT40">
        <f t="shared" si="93"/>
        <v>1</v>
      </c>
      <c r="IU40" s="244">
        <v>1</v>
      </c>
      <c r="IV40" s="218">
        <v>1</v>
      </c>
      <c r="IW40" s="245">
        <v>19</v>
      </c>
      <c r="IX40">
        <f t="shared" si="124"/>
        <v>-1</v>
      </c>
      <c r="IY40">
        <f t="shared" si="95"/>
        <v>1</v>
      </c>
      <c r="IZ40" s="218"/>
      <c r="JA40">
        <f t="shared" si="121"/>
        <v>0</v>
      </c>
      <c r="JB40">
        <f t="shared" si="96"/>
        <v>0</v>
      </c>
      <c r="JC40">
        <f t="shared" si="97"/>
        <v>0</v>
      </c>
      <c r="JD40">
        <f t="shared" si="98"/>
        <v>0</v>
      </c>
      <c r="JE40" s="253"/>
      <c r="JF40" s="268">
        <v>42508</v>
      </c>
      <c r="JG40">
        <v>60</v>
      </c>
      <c r="JH40" t="str">
        <f t="shared" si="70"/>
        <v>TRUE</v>
      </c>
      <c r="JI40">
        <f>VLOOKUP($A40,'FuturesInfo (3)'!$A$2:$V$80,22)</f>
        <v>7</v>
      </c>
      <c r="JJ40" s="257">
        <v>2</v>
      </c>
      <c r="JK40">
        <f t="shared" si="99"/>
        <v>9</v>
      </c>
      <c r="JL40" s="139">
        <f>VLOOKUP($A40,'FuturesInfo (3)'!$A$2:$O$80,15)*JI40</f>
        <v>851210.9375</v>
      </c>
      <c r="JM40" s="139">
        <f>VLOOKUP($A40,'FuturesInfo (3)'!$A$2:$O$80,15)*JK40</f>
        <v>1094414.0625</v>
      </c>
      <c r="JN40" s="200">
        <f t="shared" si="71"/>
        <v>0</v>
      </c>
      <c r="JO40" s="200">
        <f t="shared" si="100"/>
        <v>0</v>
      </c>
      <c r="JP40" s="200">
        <f t="shared" si="101"/>
        <v>0</v>
      </c>
      <c r="JQ40" s="200">
        <f t="shared" si="102"/>
        <v>0</v>
      </c>
      <c r="JR40" s="200">
        <f t="shared" si="127"/>
        <v>0</v>
      </c>
      <c r="JT40">
        <f t="shared" si="104"/>
        <v>1</v>
      </c>
      <c r="JU40" s="244"/>
      <c r="JV40" s="218"/>
      <c r="JW40" s="245"/>
      <c r="JX40">
        <f t="shared" si="125"/>
        <v>0</v>
      </c>
      <c r="JY40">
        <f t="shared" si="106"/>
        <v>0</v>
      </c>
      <c r="JZ40" s="218"/>
      <c r="KA40">
        <f t="shared" si="122"/>
        <v>1</v>
      </c>
      <c r="KB40">
        <f t="shared" si="107"/>
        <v>1</v>
      </c>
      <c r="KC40">
        <f t="shared" si="108"/>
        <v>1</v>
      </c>
      <c r="KD40">
        <f t="shared" si="109"/>
        <v>1</v>
      </c>
      <c r="KE40" s="253"/>
      <c r="KF40" s="268"/>
      <c r="KG40">
        <v>60</v>
      </c>
      <c r="KH40" t="str">
        <f t="shared" si="72"/>
        <v>FALSE</v>
      </c>
      <c r="KI40">
        <f>VLOOKUP($A40,'FuturesInfo (3)'!$A$2:$V$80,22)</f>
        <v>7</v>
      </c>
      <c r="KJ40" s="257"/>
      <c r="KK40">
        <f t="shared" si="110"/>
        <v>9</v>
      </c>
      <c r="KL40" s="139">
        <f>VLOOKUP($A40,'FuturesInfo (3)'!$A$2:$O$80,15)*KI40</f>
        <v>851210.9375</v>
      </c>
      <c r="KM40" s="139">
        <f>VLOOKUP($A40,'FuturesInfo (3)'!$A$2:$O$80,15)*KK40</f>
        <v>1094414.0625</v>
      </c>
      <c r="KN40" s="200">
        <f t="shared" si="111"/>
        <v>0</v>
      </c>
      <c r="KO40" s="200">
        <f t="shared" si="112"/>
        <v>0</v>
      </c>
      <c r="KP40" s="200">
        <f t="shared" si="113"/>
        <v>0</v>
      </c>
      <c r="KQ40" s="200">
        <f t="shared" si="114"/>
        <v>0</v>
      </c>
      <c r="KR40" s="200">
        <f t="shared" si="128"/>
        <v>0</v>
      </c>
    </row>
    <row r="41" spans="1:304"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6"/>
        <v>0</v>
      </c>
      <c r="BH41">
        <v>-1</v>
      </c>
      <c r="BI41">
        <v>-1</v>
      </c>
      <c r="BJ41">
        <f t="shared" si="73"/>
        <v>1</v>
      </c>
      <c r="BK41" s="1">
        <v>-1.7288219313400001E-3</v>
      </c>
      <c r="BL41" s="2">
        <v>10</v>
      </c>
      <c r="BM41">
        <v>60</v>
      </c>
      <c r="BN41" t="str">
        <f t="shared" si="117"/>
        <v>TRUE</v>
      </c>
      <c r="BO41">
        <f>VLOOKUP($A41,'FuturesInfo (3)'!$A$2:$V$80,22)</f>
        <v>1</v>
      </c>
      <c r="BP41">
        <f t="shared" ref="BP41:BP83" si="142">BO41</f>
        <v>1</v>
      </c>
      <c r="BQ41" s="139">
        <f>VLOOKUP($A41,'FuturesInfo (3)'!$A$2:$O$80,15)*BP41</f>
        <v>128830</v>
      </c>
      <c r="BR41" s="145">
        <f t="shared" si="74"/>
        <v>222.7241294145322</v>
      </c>
      <c r="BT41">
        <f t="shared" si="75"/>
        <v>-1</v>
      </c>
      <c r="BU41">
        <v>-1</v>
      </c>
      <c r="BV41">
        <v>1</v>
      </c>
      <c r="BW41">
        <v>1</v>
      </c>
      <c r="BX41">
        <f t="shared" si="54"/>
        <v>0</v>
      </c>
      <c r="BY41">
        <f t="shared" si="55"/>
        <v>1</v>
      </c>
      <c r="BZ41" s="188">
        <v>2.49876298862E-2</v>
      </c>
      <c r="CA41" s="2">
        <v>10</v>
      </c>
      <c r="CB41">
        <v>60</v>
      </c>
      <c r="CC41" t="str">
        <f t="shared" si="56"/>
        <v>TRUE</v>
      </c>
      <c r="CD41">
        <f>VLOOKUP($A41,'FuturesInfo (3)'!$A$2:$V$80,22)</f>
        <v>1</v>
      </c>
      <c r="CE41">
        <f t="shared" si="57"/>
        <v>1</v>
      </c>
      <c r="CF41">
        <f t="shared" si="57"/>
        <v>1</v>
      </c>
      <c r="CG41" s="139">
        <f>VLOOKUP($A41,'FuturesInfo (3)'!$A$2:$O$80,15)*CE41</f>
        <v>128830</v>
      </c>
      <c r="CH41" s="145">
        <f t="shared" si="58"/>
        <v>-3219.1563582391459</v>
      </c>
      <c r="CI41" s="145">
        <f t="shared" si="76"/>
        <v>3219.1563582391459</v>
      </c>
      <c r="CK41">
        <f t="shared" si="59"/>
        <v>-1</v>
      </c>
      <c r="CL41">
        <v>1</v>
      </c>
      <c r="CM41">
        <v>1</v>
      </c>
      <c r="CN41">
        <v>1</v>
      </c>
      <c r="CO41">
        <f t="shared" si="118"/>
        <v>1</v>
      </c>
      <c r="CP41">
        <f t="shared" si="60"/>
        <v>1</v>
      </c>
      <c r="CQ41" s="1">
        <v>3.6205648081100001E-3</v>
      </c>
      <c r="CR41" s="2">
        <v>10</v>
      </c>
      <c r="CS41">
        <v>60</v>
      </c>
      <c r="CT41" t="str">
        <f t="shared" si="61"/>
        <v>TRUE</v>
      </c>
      <c r="CU41">
        <f>VLOOKUP($A41,'FuturesInfo (3)'!$A$2:$V$80,22)</f>
        <v>1</v>
      </c>
      <c r="CV41">
        <f t="shared" si="62"/>
        <v>1</v>
      </c>
      <c r="CW41">
        <f t="shared" si="77"/>
        <v>1</v>
      </c>
      <c r="CX41" s="139">
        <f>VLOOKUP($A41,'FuturesInfo (3)'!$A$2:$O$80,15)*CW41</f>
        <v>128830</v>
      </c>
      <c r="CY41" s="200">
        <f t="shared" si="78"/>
        <v>466.4373642288113</v>
      </c>
      <c r="CZ41" s="200">
        <f t="shared" si="79"/>
        <v>466.4373642288113</v>
      </c>
      <c r="DB41">
        <f t="shared" si="63"/>
        <v>1</v>
      </c>
      <c r="DC41">
        <v>1</v>
      </c>
      <c r="DD41">
        <v>1</v>
      </c>
      <c r="DE41">
        <v>-1</v>
      </c>
      <c r="DF41">
        <f t="shared" si="119"/>
        <v>0</v>
      </c>
      <c r="DG41">
        <f t="shared" si="64"/>
        <v>0</v>
      </c>
      <c r="DH41" s="1">
        <v>-3.2066698733399998E-4</v>
      </c>
      <c r="DI41" s="2">
        <v>10</v>
      </c>
      <c r="DJ41">
        <v>60</v>
      </c>
      <c r="DK41" t="str">
        <f t="shared" si="65"/>
        <v>TRUE</v>
      </c>
      <c r="DL41">
        <f>VLOOKUP($A41,'FuturesInfo (3)'!$A$2:$V$80,22)</f>
        <v>1</v>
      </c>
      <c r="DM41">
        <f t="shared" si="66"/>
        <v>1</v>
      </c>
      <c r="DN41">
        <f t="shared" si="80"/>
        <v>1</v>
      </c>
      <c r="DO41" s="139">
        <f>VLOOKUP($A41,'FuturesInfo (3)'!$A$2:$O$80,15)*DN41</f>
        <v>128830</v>
      </c>
      <c r="DP41" s="200">
        <f t="shared" si="67"/>
        <v>-41.311527978239219</v>
      </c>
      <c r="DQ41" s="200">
        <f t="shared" si="81"/>
        <v>-41.311527978239219</v>
      </c>
      <c r="DS41">
        <v>1</v>
      </c>
      <c r="DT41">
        <v>-1</v>
      </c>
      <c r="DU41">
        <v>1</v>
      </c>
      <c r="DV41">
        <v>1</v>
      </c>
      <c r="DW41">
        <v>0</v>
      </c>
      <c r="DX41">
        <v>1</v>
      </c>
      <c r="DY41" s="1">
        <v>1.2269446672000001E-2</v>
      </c>
      <c r="DZ41" s="2">
        <v>10</v>
      </c>
      <c r="EA41">
        <v>60</v>
      </c>
      <c r="EB41" t="s">
        <v>1274</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1274</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1274</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1274</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1274</v>
      </c>
      <c r="HK41">
        <v>1</v>
      </c>
      <c r="HL41" s="257"/>
      <c r="HM41">
        <v>1</v>
      </c>
      <c r="HN41" s="139">
        <v>128809.99999999999</v>
      </c>
      <c r="HO41" s="200">
        <v>-120.11189680622053</v>
      </c>
      <c r="HP41" s="200">
        <v>120.11189680622053</v>
      </c>
      <c r="HQ41" s="200">
        <v>-120.11189680622053</v>
      </c>
      <c r="HR41" s="200">
        <v>-120.11189680622053</v>
      </c>
      <c r="HT41">
        <f t="shared" si="82"/>
        <v>-1</v>
      </c>
      <c r="HU41" s="244">
        <v>-1</v>
      </c>
      <c r="HV41" s="218">
        <v>1</v>
      </c>
      <c r="HW41" s="245">
        <v>-8</v>
      </c>
      <c r="HX41">
        <f t="shared" si="123"/>
        <v>1</v>
      </c>
      <c r="HY41">
        <f t="shared" si="84"/>
        <v>-1</v>
      </c>
      <c r="HZ41" s="218">
        <v>1</v>
      </c>
      <c r="IA41">
        <f t="shared" si="120"/>
        <v>0</v>
      </c>
      <c r="IB41">
        <f t="shared" si="85"/>
        <v>1</v>
      </c>
      <c r="IC41">
        <f t="shared" si="86"/>
        <v>1</v>
      </c>
      <c r="ID41">
        <f t="shared" si="87"/>
        <v>0</v>
      </c>
      <c r="IE41" s="253">
        <v>1.5526744818000001E-4</v>
      </c>
      <c r="IF41" s="268">
        <v>42494</v>
      </c>
      <c r="IG41">
        <v>60</v>
      </c>
      <c r="IH41" t="str">
        <f t="shared" si="68"/>
        <v>TRUE</v>
      </c>
      <c r="II41">
        <f>VLOOKUP($A41,'FuturesInfo (3)'!$A$2:$V$80,22)</f>
        <v>1</v>
      </c>
      <c r="IJ41" s="257">
        <v>2</v>
      </c>
      <c r="IK41">
        <f t="shared" si="88"/>
        <v>1</v>
      </c>
      <c r="IL41" s="139">
        <f>VLOOKUP($A41,'FuturesInfo (3)'!$A$2:$O$80,15)*II41</f>
        <v>128830</v>
      </c>
      <c r="IM41" s="139">
        <f>VLOOKUP($A41,'FuturesInfo (3)'!$A$2:$O$80,15)*IK41</f>
        <v>128830</v>
      </c>
      <c r="IN41" s="200">
        <f t="shared" si="69"/>
        <v>-20.003105349029401</v>
      </c>
      <c r="IO41" s="200">
        <f t="shared" si="89"/>
        <v>-20.003105349029401</v>
      </c>
      <c r="IP41" s="200">
        <f t="shared" si="90"/>
        <v>20.003105349029401</v>
      </c>
      <c r="IQ41" s="200">
        <f t="shared" si="91"/>
        <v>20.003105349029401</v>
      </c>
      <c r="IR41" s="200">
        <f t="shared" si="126"/>
        <v>-20.003105349029401</v>
      </c>
      <c r="IT41">
        <f t="shared" si="93"/>
        <v>-1</v>
      </c>
      <c r="IU41" s="244">
        <v>-1</v>
      </c>
      <c r="IV41" s="218">
        <v>1</v>
      </c>
      <c r="IW41" s="245">
        <v>-9</v>
      </c>
      <c r="IX41">
        <f t="shared" si="124"/>
        <v>-1</v>
      </c>
      <c r="IY41">
        <f t="shared" si="95"/>
        <v>-1</v>
      </c>
      <c r="IZ41" s="218"/>
      <c r="JA41">
        <f t="shared" si="121"/>
        <v>0</v>
      </c>
      <c r="JB41">
        <f t="shared" si="96"/>
        <v>0</v>
      </c>
      <c r="JC41">
        <f t="shared" si="97"/>
        <v>0</v>
      </c>
      <c r="JD41">
        <f t="shared" si="98"/>
        <v>0</v>
      </c>
      <c r="JE41" s="253"/>
      <c r="JF41" s="268">
        <v>42494</v>
      </c>
      <c r="JG41">
        <v>60</v>
      </c>
      <c r="JH41" t="str">
        <f t="shared" si="70"/>
        <v>TRUE</v>
      </c>
      <c r="JI41">
        <f>VLOOKUP($A41,'FuturesInfo (3)'!$A$2:$V$80,22)</f>
        <v>1</v>
      </c>
      <c r="JJ41" s="257">
        <v>2</v>
      </c>
      <c r="JK41">
        <f t="shared" si="99"/>
        <v>1</v>
      </c>
      <c r="JL41" s="139">
        <f>VLOOKUP($A41,'FuturesInfo (3)'!$A$2:$O$80,15)*JI41</f>
        <v>128830</v>
      </c>
      <c r="JM41" s="139">
        <f>VLOOKUP($A41,'FuturesInfo (3)'!$A$2:$O$80,15)*JK41</f>
        <v>128830</v>
      </c>
      <c r="JN41" s="200">
        <f t="shared" si="71"/>
        <v>0</v>
      </c>
      <c r="JO41" s="200">
        <f t="shared" si="100"/>
        <v>0</v>
      </c>
      <c r="JP41" s="200">
        <f t="shared" si="101"/>
        <v>0</v>
      </c>
      <c r="JQ41" s="200">
        <f t="shared" si="102"/>
        <v>0</v>
      </c>
      <c r="JR41" s="200">
        <f t="shared" si="127"/>
        <v>0</v>
      </c>
      <c r="JT41">
        <f t="shared" si="104"/>
        <v>-1</v>
      </c>
      <c r="JU41" s="244"/>
      <c r="JV41" s="218"/>
      <c r="JW41" s="245"/>
      <c r="JX41">
        <f t="shared" si="125"/>
        <v>0</v>
      </c>
      <c r="JY41">
        <f t="shared" si="106"/>
        <v>0</v>
      </c>
      <c r="JZ41" s="218"/>
      <c r="KA41">
        <f t="shared" si="122"/>
        <v>1</v>
      </c>
      <c r="KB41">
        <f t="shared" si="107"/>
        <v>1</v>
      </c>
      <c r="KC41">
        <f t="shared" si="108"/>
        <v>1</v>
      </c>
      <c r="KD41">
        <f t="shared" si="109"/>
        <v>1</v>
      </c>
      <c r="KE41" s="253"/>
      <c r="KF41" s="268"/>
      <c r="KG41">
        <v>60</v>
      </c>
      <c r="KH41" t="str">
        <f t="shared" si="72"/>
        <v>FALSE</v>
      </c>
      <c r="KI41">
        <f>VLOOKUP($A41,'FuturesInfo (3)'!$A$2:$V$80,22)</f>
        <v>1</v>
      </c>
      <c r="KJ41" s="257"/>
      <c r="KK41">
        <f t="shared" si="110"/>
        <v>1</v>
      </c>
      <c r="KL41" s="139">
        <f>VLOOKUP($A41,'FuturesInfo (3)'!$A$2:$O$80,15)*KI41</f>
        <v>128830</v>
      </c>
      <c r="KM41" s="139">
        <f>VLOOKUP($A41,'FuturesInfo (3)'!$A$2:$O$80,15)*KK41</f>
        <v>128830</v>
      </c>
      <c r="KN41" s="200">
        <f t="shared" si="111"/>
        <v>0</v>
      </c>
      <c r="KO41" s="200">
        <f t="shared" si="112"/>
        <v>0</v>
      </c>
      <c r="KP41" s="200">
        <f t="shared" si="113"/>
        <v>0</v>
      </c>
      <c r="KQ41" s="200">
        <f t="shared" si="114"/>
        <v>0</v>
      </c>
      <c r="KR41" s="200">
        <f t="shared" si="128"/>
        <v>0</v>
      </c>
    </row>
    <row r="42" spans="1:304"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6"/>
        <v>0</v>
      </c>
      <c r="BH42">
        <v>1</v>
      </c>
      <c r="BI42">
        <v>-1</v>
      </c>
      <c r="BJ42">
        <f t="shared" si="73"/>
        <v>0</v>
      </c>
      <c r="BK42" s="1">
        <v>-3.5348179568800003E-4</v>
      </c>
      <c r="BL42" s="2">
        <v>10</v>
      </c>
      <c r="BM42">
        <v>60</v>
      </c>
      <c r="BN42" t="str">
        <f t="shared" si="117"/>
        <v>TRUE</v>
      </c>
      <c r="BO42">
        <f>VLOOKUP($A42,'FuturesInfo (3)'!$A$2:$V$80,22)</f>
        <v>2</v>
      </c>
      <c r="BP42">
        <f t="shared" si="142"/>
        <v>2</v>
      </c>
      <c r="BQ42" s="139">
        <f>VLOOKUP($A42,'FuturesInfo (3)'!$A$2:$O$80,15)*BP42</f>
        <v>107722.00772200772</v>
      </c>
      <c r="BR42" s="145">
        <f t="shared" si="74"/>
        <v>-38.077768724691893</v>
      </c>
      <c r="BT42">
        <f t="shared" si="75"/>
        <v>1</v>
      </c>
      <c r="BU42">
        <v>1</v>
      </c>
      <c r="BV42">
        <v>-1</v>
      </c>
      <c r="BW42">
        <v>1</v>
      </c>
      <c r="BX42">
        <f t="shared" si="54"/>
        <v>1</v>
      </c>
      <c r="BY42">
        <f t="shared" si="55"/>
        <v>0</v>
      </c>
      <c r="BZ42" s="188">
        <v>9.5473833097600002E-3</v>
      </c>
      <c r="CA42" s="2">
        <v>10</v>
      </c>
      <c r="CB42">
        <v>60</v>
      </c>
      <c r="CC42" t="str">
        <f t="shared" si="56"/>
        <v>TRUE</v>
      </c>
      <c r="CD42">
        <f>VLOOKUP($A42,'FuturesInfo (3)'!$A$2:$V$80,22)</f>
        <v>2</v>
      </c>
      <c r="CE42">
        <f t="shared" si="57"/>
        <v>2</v>
      </c>
      <c r="CF42">
        <f t="shared" si="57"/>
        <v>2</v>
      </c>
      <c r="CG42" s="139">
        <f>VLOOKUP($A42,'FuturesInfo (3)'!$A$2:$O$80,15)*CE42</f>
        <v>107722.00772200772</v>
      </c>
      <c r="CH42" s="145">
        <f t="shared" si="58"/>
        <v>1028.4632986189345</v>
      </c>
      <c r="CI42" s="145">
        <f t="shared" si="76"/>
        <v>-1028.4632986189345</v>
      </c>
      <c r="CK42">
        <f t="shared" si="59"/>
        <v>1</v>
      </c>
      <c r="CL42">
        <v>1</v>
      </c>
      <c r="CM42">
        <v>-1</v>
      </c>
      <c r="CN42">
        <v>1</v>
      </c>
      <c r="CO42">
        <f t="shared" si="118"/>
        <v>1</v>
      </c>
      <c r="CP42">
        <f t="shared" si="60"/>
        <v>0</v>
      </c>
      <c r="CQ42" s="1">
        <v>6.4214827787500003E-3</v>
      </c>
      <c r="CR42" s="2">
        <v>10</v>
      </c>
      <c r="CS42">
        <v>60</v>
      </c>
      <c r="CT42" t="str">
        <f t="shared" si="61"/>
        <v>TRUE</v>
      </c>
      <c r="CU42">
        <f>VLOOKUP($A42,'FuturesInfo (3)'!$A$2:$V$80,22)</f>
        <v>2</v>
      </c>
      <c r="CV42">
        <f t="shared" si="62"/>
        <v>2</v>
      </c>
      <c r="CW42">
        <f t="shared" si="77"/>
        <v>2</v>
      </c>
      <c r="CX42" s="139">
        <f>VLOOKUP($A42,'FuturesInfo (3)'!$A$2:$O$80,15)*CW42</f>
        <v>107722.00772200772</v>
      </c>
      <c r="CY42" s="200">
        <f t="shared" si="78"/>
        <v>691.73501747924718</v>
      </c>
      <c r="CZ42" s="200">
        <f t="shared" si="79"/>
        <v>-691.73501747924718</v>
      </c>
      <c r="DB42">
        <f t="shared" si="63"/>
        <v>1</v>
      </c>
      <c r="DC42">
        <v>1</v>
      </c>
      <c r="DD42">
        <v>-1</v>
      </c>
      <c r="DE42">
        <v>1</v>
      </c>
      <c r="DF42">
        <f t="shared" si="119"/>
        <v>1</v>
      </c>
      <c r="DG42">
        <f t="shared" si="64"/>
        <v>0</v>
      </c>
      <c r="DH42" s="1">
        <v>1.99535962877E-2</v>
      </c>
      <c r="DI42" s="2">
        <v>10</v>
      </c>
      <c r="DJ42">
        <v>60</v>
      </c>
      <c r="DK42" t="str">
        <f t="shared" si="65"/>
        <v>TRUE</v>
      </c>
      <c r="DL42">
        <f>VLOOKUP($A42,'FuturesInfo (3)'!$A$2:$V$80,22)</f>
        <v>2</v>
      </c>
      <c r="DM42">
        <f t="shared" si="66"/>
        <v>2</v>
      </c>
      <c r="DN42">
        <f t="shared" si="80"/>
        <v>2</v>
      </c>
      <c r="DO42" s="139">
        <f>VLOOKUP($A42,'FuturesInfo (3)'!$A$2:$O$80,15)*DN42</f>
        <v>107722.00772200772</v>
      </c>
      <c r="DP42" s="200">
        <f t="shared" si="67"/>
        <v>2149.4414533854438</v>
      </c>
      <c r="DQ42" s="200">
        <f t="shared" si="81"/>
        <v>-2149.4414533854438</v>
      </c>
      <c r="DS42">
        <v>1</v>
      </c>
      <c r="DT42">
        <v>1</v>
      </c>
      <c r="DU42">
        <v>-1</v>
      </c>
      <c r="DV42">
        <v>1</v>
      </c>
      <c r="DW42">
        <v>1</v>
      </c>
      <c r="DX42">
        <v>0</v>
      </c>
      <c r="DY42" s="1">
        <v>6.8243858052799997E-4</v>
      </c>
      <c r="DZ42" s="2">
        <v>10</v>
      </c>
      <c r="EA42">
        <v>60</v>
      </c>
      <c r="EB42" t="s">
        <v>1274</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1274</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1274</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1274</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1274</v>
      </c>
      <c r="HK42">
        <v>2</v>
      </c>
      <c r="HL42" s="257"/>
      <c r="HM42">
        <v>2</v>
      </c>
      <c r="HN42" s="139">
        <v>107091.3770913771</v>
      </c>
      <c r="HO42" s="200">
        <v>956.62854714830951</v>
      </c>
      <c r="HP42" s="200">
        <v>-956.62854714830951</v>
      </c>
      <c r="HQ42" s="200">
        <v>-956.62854714830951</v>
      </c>
      <c r="HR42" s="200">
        <v>956.62854714830951</v>
      </c>
      <c r="HT42">
        <f t="shared" si="82"/>
        <v>-1</v>
      </c>
      <c r="HU42" s="244">
        <v>-1</v>
      </c>
      <c r="HV42" s="218">
        <v>1</v>
      </c>
      <c r="HW42" s="245">
        <v>-6</v>
      </c>
      <c r="HX42">
        <f t="shared" si="123"/>
        <v>1</v>
      </c>
      <c r="HY42">
        <f t="shared" si="84"/>
        <v>-1</v>
      </c>
      <c r="HZ42" s="218">
        <v>1</v>
      </c>
      <c r="IA42">
        <f t="shared" si="120"/>
        <v>0</v>
      </c>
      <c r="IB42">
        <f t="shared" si="85"/>
        <v>1</v>
      </c>
      <c r="IC42">
        <f t="shared" si="86"/>
        <v>1</v>
      </c>
      <c r="ID42">
        <f t="shared" si="87"/>
        <v>0</v>
      </c>
      <c r="IE42" s="253">
        <v>5.88871529864E-3</v>
      </c>
      <c r="IF42" s="268">
        <v>42513</v>
      </c>
      <c r="IG42">
        <v>60</v>
      </c>
      <c r="IH42" t="str">
        <f t="shared" si="68"/>
        <v>TRUE</v>
      </c>
      <c r="II42">
        <f>VLOOKUP($A42,'FuturesInfo (3)'!$A$2:$V$80,22)</f>
        <v>2</v>
      </c>
      <c r="IJ42" s="257">
        <v>2</v>
      </c>
      <c r="IK42">
        <f t="shared" si="88"/>
        <v>3</v>
      </c>
      <c r="IL42" s="139">
        <f>VLOOKUP($A42,'FuturesInfo (3)'!$A$2:$O$80,15)*II42</f>
        <v>107722.00772200772</v>
      </c>
      <c r="IM42" s="139">
        <f>VLOOKUP($A42,'FuturesInfo (3)'!$A$2:$O$80,15)*IK42</f>
        <v>161583.0115830116</v>
      </c>
      <c r="IN42" s="200">
        <f t="shared" si="69"/>
        <v>-634.3442348728031</v>
      </c>
      <c r="IO42" s="200">
        <f t="shared" si="89"/>
        <v>-951.51635230920476</v>
      </c>
      <c r="IP42" s="200">
        <f t="shared" si="90"/>
        <v>634.3442348728031</v>
      </c>
      <c r="IQ42" s="200">
        <f t="shared" si="91"/>
        <v>634.3442348728031</v>
      </c>
      <c r="IR42" s="200">
        <f t="shared" si="126"/>
        <v>-634.3442348728031</v>
      </c>
      <c r="IT42">
        <f t="shared" si="93"/>
        <v>-1</v>
      </c>
      <c r="IU42" s="244">
        <v>1</v>
      </c>
      <c r="IV42" s="218">
        <v>1</v>
      </c>
      <c r="IW42" s="245">
        <v>-7</v>
      </c>
      <c r="IX42">
        <f t="shared" si="124"/>
        <v>-1</v>
      </c>
      <c r="IY42">
        <f t="shared" si="95"/>
        <v>-1</v>
      </c>
      <c r="IZ42" s="218"/>
      <c r="JA42">
        <f t="shared" si="121"/>
        <v>0</v>
      </c>
      <c r="JB42">
        <f t="shared" si="96"/>
        <v>0</v>
      </c>
      <c r="JC42">
        <f t="shared" si="97"/>
        <v>0</v>
      </c>
      <c r="JD42">
        <f t="shared" si="98"/>
        <v>0</v>
      </c>
      <c r="JE42" s="253"/>
      <c r="JF42" s="268">
        <v>42513</v>
      </c>
      <c r="JG42">
        <v>60</v>
      </c>
      <c r="JH42" t="str">
        <f t="shared" si="70"/>
        <v>TRUE</v>
      </c>
      <c r="JI42">
        <f>VLOOKUP($A42,'FuturesInfo (3)'!$A$2:$V$80,22)</f>
        <v>2</v>
      </c>
      <c r="JJ42" s="257">
        <v>1</v>
      </c>
      <c r="JK42">
        <f t="shared" si="99"/>
        <v>2</v>
      </c>
      <c r="JL42" s="139">
        <f>VLOOKUP($A42,'FuturesInfo (3)'!$A$2:$O$80,15)*JI42</f>
        <v>107722.00772200772</v>
      </c>
      <c r="JM42" s="139">
        <f>VLOOKUP($A42,'FuturesInfo (3)'!$A$2:$O$80,15)*JK42</f>
        <v>107722.00772200772</v>
      </c>
      <c r="JN42" s="200">
        <f t="shared" si="71"/>
        <v>0</v>
      </c>
      <c r="JO42" s="200">
        <f t="shared" si="100"/>
        <v>0</v>
      </c>
      <c r="JP42" s="200">
        <f t="shared" si="101"/>
        <v>0</v>
      </c>
      <c r="JQ42" s="200">
        <f t="shared" si="102"/>
        <v>0</v>
      </c>
      <c r="JR42" s="200">
        <f t="shared" si="127"/>
        <v>0</v>
      </c>
      <c r="JT42">
        <f t="shared" si="104"/>
        <v>1</v>
      </c>
      <c r="JU42" s="244"/>
      <c r="JV42" s="218"/>
      <c r="JW42" s="245"/>
      <c r="JX42">
        <f t="shared" si="125"/>
        <v>0</v>
      </c>
      <c r="JY42">
        <f t="shared" si="106"/>
        <v>0</v>
      </c>
      <c r="JZ42" s="218"/>
      <c r="KA42">
        <f t="shared" si="122"/>
        <v>1</v>
      </c>
      <c r="KB42">
        <f t="shared" si="107"/>
        <v>1</v>
      </c>
      <c r="KC42">
        <f t="shared" si="108"/>
        <v>1</v>
      </c>
      <c r="KD42">
        <f t="shared" si="109"/>
        <v>1</v>
      </c>
      <c r="KE42" s="253"/>
      <c r="KF42" s="268"/>
      <c r="KG42">
        <v>60</v>
      </c>
      <c r="KH42" t="str">
        <f t="shared" si="72"/>
        <v>FALSE</v>
      </c>
      <c r="KI42">
        <f>VLOOKUP($A42,'FuturesInfo (3)'!$A$2:$V$80,22)</f>
        <v>2</v>
      </c>
      <c r="KJ42" s="257"/>
      <c r="KK42">
        <f t="shared" si="110"/>
        <v>3</v>
      </c>
      <c r="KL42" s="139">
        <f>VLOOKUP($A42,'FuturesInfo (3)'!$A$2:$O$80,15)*KI42</f>
        <v>107722.00772200772</v>
      </c>
      <c r="KM42" s="139">
        <f>VLOOKUP($A42,'FuturesInfo (3)'!$A$2:$O$80,15)*KK42</f>
        <v>161583.0115830116</v>
      </c>
      <c r="KN42" s="200">
        <f t="shared" si="111"/>
        <v>0</v>
      </c>
      <c r="KO42" s="200">
        <f t="shared" si="112"/>
        <v>0</v>
      </c>
      <c r="KP42" s="200">
        <f t="shared" si="113"/>
        <v>0</v>
      </c>
      <c r="KQ42" s="200">
        <f t="shared" si="114"/>
        <v>0</v>
      </c>
      <c r="KR42" s="200">
        <f t="shared" si="128"/>
        <v>0</v>
      </c>
    </row>
    <row r="43" spans="1:304"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6"/>
        <v>0</v>
      </c>
      <c r="BH43">
        <v>-1</v>
      </c>
      <c r="BI43">
        <v>-1</v>
      </c>
      <c r="BJ43">
        <f t="shared" si="73"/>
        <v>1</v>
      </c>
      <c r="BK43" s="1">
        <v>-1.44717800289E-3</v>
      </c>
      <c r="BL43" s="2">
        <v>10</v>
      </c>
      <c r="BM43">
        <v>60</v>
      </c>
      <c r="BN43" t="str">
        <f t="shared" si="117"/>
        <v>TRUE</v>
      </c>
      <c r="BO43">
        <f>VLOOKUP($A43,'FuturesInfo (3)'!$A$2:$V$80,22)</f>
        <v>2</v>
      </c>
      <c r="BP43">
        <f t="shared" si="142"/>
        <v>2</v>
      </c>
      <c r="BQ43" s="139">
        <f>VLOOKUP($A43,'FuturesInfo (3)'!$A$2:$O$80,15)*BP43</f>
        <v>104550</v>
      </c>
      <c r="BR43" s="145">
        <f t="shared" si="74"/>
        <v>151.30246020214949</v>
      </c>
      <c r="BT43">
        <f t="shared" si="75"/>
        <v>-1</v>
      </c>
      <c r="BU43">
        <v>-1</v>
      </c>
      <c r="BV43">
        <v>1</v>
      </c>
      <c r="BW43">
        <v>1</v>
      </c>
      <c r="BX43">
        <f t="shared" si="54"/>
        <v>0</v>
      </c>
      <c r="BY43">
        <f t="shared" si="55"/>
        <v>1</v>
      </c>
      <c r="BZ43" s="188">
        <v>2.0772946859899999E-2</v>
      </c>
      <c r="CA43" s="2">
        <v>10</v>
      </c>
      <c r="CB43">
        <v>60</v>
      </c>
      <c r="CC43" t="str">
        <f t="shared" si="56"/>
        <v>TRUE</v>
      </c>
      <c r="CD43">
        <f>VLOOKUP($A43,'FuturesInfo (3)'!$A$2:$V$80,22)</f>
        <v>2</v>
      </c>
      <c r="CE43">
        <f t="shared" si="57"/>
        <v>2</v>
      </c>
      <c r="CF43">
        <f t="shared" si="57"/>
        <v>2</v>
      </c>
      <c r="CG43" s="139">
        <f>VLOOKUP($A43,'FuturesInfo (3)'!$A$2:$O$80,15)*CE43</f>
        <v>104550</v>
      </c>
      <c r="CH43" s="145">
        <f t="shared" si="58"/>
        <v>-2171.8115942025447</v>
      </c>
      <c r="CI43" s="145">
        <f t="shared" si="76"/>
        <v>2171.8115942025447</v>
      </c>
      <c r="CK43">
        <f t="shared" si="59"/>
        <v>-1</v>
      </c>
      <c r="CL43">
        <v>1</v>
      </c>
      <c r="CM43">
        <v>1</v>
      </c>
      <c r="CN43">
        <v>1</v>
      </c>
      <c r="CO43">
        <f t="shared" si="118"/>
        <v>1</v>
      </c>
      <c r="CP43">
        <f t="shared" si="60"/>
        <v>1</v>
      </c>
      <c r="CQ43" s="1">
        <v>2.1296734500699998E-3</v>
      </c>
      <c r="CR43" s="2">
        <v>10</v>
      </c>
      <c r="CS43">
        <v>60</v>
      </c>
      <c r="CT43" t="str">
        <f t="shared" si="61"/>
        <v>TRUE</v>
      </c>
      <c r="CU43">
        <f>VLOOKUP($A43,'FuturesInfo (3)'!$A$2:$V$80,22)</f>
        <v>2</v>
      </c>
      <c r="CV43">
        <f t="shared" si="62"/>
        <v>3</v>
      </c>
      <c r="CW43">
        <f t="shared" si="77"/>
        <v>2</v>
      </c>
      <c r="CX43" s="139">
        <f>VLOOKUP($A43,'FuturesInfo (3)'!$A$2:$O$80,15)*CW43</f>
        <v>104550</v>
      </c>
      <c r="CY43" s="200">
        <f t="shared" si="78"/>
        <v>222.65735920481848</v>
      </c>
      <c r="CZ43" s="200">
        <f t="shared" si="79"/>
        <v>222.65735920481848</v>
      </c>
      <c r="DB43">
        <f t="shared" si="63"/>
        <v>1</v>
      </c>
      <c r="DC43">
        <v>1</v>
      </c>
      <c r="DD43">
        <v>1</v>
      </c>
      <c r="DE43">
        <v>-1</v>
      </c>
      <c r="DF43">
        <f t="shared" si="119"/>
        <v>0</v>
      </c>
      <c r="DG43">
        <f t="shared" si="64"/>
        <v>0</v>
      </c>
      <c r="DH43" s="1">
        <v>-3.1404958677699997E-2</v>
      </c>
      <c r="DI43" s="2">
        <v>10</v>
      </c>
      <c r="DJ43">
        <v>60</v>
      </c>
      <c r="DK43" t="str">
        <f t="shared" si="65"/>
        <v>TRUE</v>
      </c>
      <c r="DL43">
        <f>VLOOKUP($A43,'FuturesInfo (3)'!$A$2:$V$80,22)</f>
        <v>2</v>
      </c>
      <c r="DM43">
        <f t="shared" si="66"/>
        <v>3</v>
      </c>
      <c r="DN43">
        <f t="shared" si="80"/>
        <v>2</v>
      </c>
      <c r="DO43" s="139">
        <f>VLOOKUP($A43,'FuturesInfo (3)'!$A$2:$O$80,15)*DN43</f>
        <v>104550</v>
      </c>
      <c r="DP43" s="200">
        <f t="shared" si="67"/>
        <v>-3283.3884297535346</v>
      </c>
      <c r="DQ43" s="200">
        <f t="shared" si="81"/>
        <v>-3283.3884297535346</v>
      </c>
      <c r="DS43">
        <v>1</v>
      </c>
      <c r="DT43">
        <v>-1</v>
      </c>
      <c r="DU43">
        <v>1</v>
      </c>
      <c r="DV43">
        <v>1</v>
      </c>
      <c r="DW43">
        <v>0</v>
      </c>
      <c r="DX43">
        <v>1</v>
      </c>
      <c r="DY43" s="1">
        <v>5.1194539249099997E-3</v>
      </c>
      <c r="DZ43" s="2">
        <v>10</v>
      </c>
      <c r="EA43">
        <v>60</v>
      </c>
      <c r="EB43" t="s">
        <v>1274</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1274</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1274</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1274</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1274</v>
      </c>
      <c r="HK43">
        <v>2</v>
      </c>
      <c r="HL43" s="257"/>
      <c r="HM43">
        <v>2</v>
      </c>
      <c r="HN43" s="139">
        <v>102025</v>
      </c>
      <c r="HO43" s="200">
        <v>-645.88507426308252</v>
      </c>
      <c r="HP43" s="200">
        <v>-645.88507426308252</v>
      </c>
      <c r="HQ43" s="200">
        <v>645.88507426308252</v>
      </c>
      <c r="HR43" s="200">
        <v>-645.88507426308252</v>
      </c>
      <c r="HT43">
        <f t="shared" si="82"/>
        <v>1</v>
      </c>
      <c r="HU43" s="244">
        <v>-1</v>
      </c>
      <c r="HV43" s="218">
        <v>1</v>
      </c>
      <c r="HW43" s="245">
        <v>7</v>
      </c>
      <c r="HX43">
        <f t="shared" si="123"/>
        <v>1</v>
      </c>
      <c r="HY43">
        <f t="shared" si="84"/>
        <v>1</v>
      </c>
      <c r="HZ43" s="218">
        <v>1</v>
      </c>
      <c r="IA43">
        <f t="shared" si="120"/>
        <v>0</v>
      </c>
      <c r="IB43">
        <f t="shared" si="85"/>
        <v>1</v>
      </c>
      <c r="IC43">
        <f t="shared" si="86"/>
        <v>1</v>
      </c>
      <c r="ID43">
        <f t="shared" si="87"/>
        <v>1</v>
      </c>
      <c r="IE43" s="253">
        <v>2.4748836069599999E-2</v>
      </c>
      <c r="IF43" s="268">
        <v>42509</v>
      </c>
      <c r="IG43">
        <v>60</v>
      </c>
      <c r="IH43" t="str">
        <f t="shared" si="68"/>
        <v>TRUE</v>
      </c>
      <c r="II43">
        <f>VLOOKUP($A43,'FuturesInfo (3)'!$A$2:$V$80,22)</f>
        <v>2</v>
      </c>
      <c r="IJ43" s="257">
        <v>1</v>
      </c>
      <c r="IK43">
        <f t="shared" si="88"/>
        <v>2</v>
      </c>
      <c r="IL43" s="139">
        <f>VLOOKUP($A43,'FuturesInfo (3)'!$A$2:$O$80,15)*II43</f>
        <v>104550</v>
      </c>
      <c r="IM43" s="139">
        <f>VLOOKUP($A43,'FuturesInfo (3)'!$A$2:$O$80,15)*IK43</f>
        <v>104550</v>
      </c>
      <c r="IN43" s="200">
        <f t="shared" si="69"/>
        <v>-2587.4908110766801</v>
      </c>
      <c r="IO43" s="200">
        <f t="shared" si="89"/>
        <v>-2587.4908110766801</v>
      </c>
      <c r="IP43" s="200">
        <f t="shared" si="90"/>
        <v>2587.4908110766801</v>
      </c>
      <c r="IQ43" s="200">
        <f t="shared" si="91"/>
        <v>2587.4908110766801</v>
      </c>
      <c r="IR43" s="200">
        <f t="shared" si="126"/>
        <v>2587.4908110766801</v>
      </c>
      <c r="IT43">
        <f t="shared" si="93"/>
        <v>-1</v>
      </c>
      <c r="IU43" s="244">
        <v>-1</v>
      </c>
      <c r="IV43" s="218">
        <v>1</v>
      </c>
      <c r="IW43" s="245">
        <v>8</v>
      </c>
      <c r="IX43">
        <f t="shared" si="124"/>
        <v>-1</v>
      </c>
      <c r="IY43">
        <f t="shared" si="95"/>
        <v>1</v>
      </c>
      <c r="IZ43" s="218"/>
      <c r="JA43">
        <f t="shared" si="121"/>
        <v>0</v>
      </c>
      <c r="JB43">
        <f t="shared" si="96"/>
        <v>0</v>
      </c>
      <c r="JC43">
        <f t="shared" si="97"/>
        <v>0</v>
      </c>
      <c r="JD43">
        <f t="shared" si="98"/>
        <v>0</v>
      </c>
      <c r="JE43" s="253"/>
      <c r="JF43" s="268">
        <v>42509</v>
      </c>
      <c r="JG43">
        <v>60</v>
      </c>
      <c r="JH43" t="str">
        <f t="shared" si="70"/>
        <v>TRUE</v>
      </c>
      <c r="JI43">
        <f>VLOOKUP($A43,'FuturesInfo (3)'!$A$2:$V$80,22)</f>
        <v>2</v>
      </c>
      <c r="JJ43" s="257">
        <v>2</v>
      </c>
      <c r="JK43">
        <f t="shared" si="99"/>
        <v>3</v>
      </c>
      <c r="JL43" s="139">
        <f>VLOOKUP($A43,'FuturesInfo (3)'!$A$2:$O$80,15)*JI43</f>
        <v>104550</v>
      </c>
      <c r="JM43" s="139">
        <f>VLOOKUP($A43,'FuturesInfo (3)'!$A$2:$O$80,15)*JK43</f>
        <v>156825</v>
      </c>
      <c r="JN43" s="200">
        <f t="shared" si="71"/>
        <v>0</v>
      </c>
      <c r="JO43" s="200">
        <f t="shared" si="100"/>
        <v>0</v>
      </c>
      <c r="JP43" s="200">
        <f t="shared" si="101"/>
        <v>0</v>
      </c>
      <c r="JQ43" s="200">
        <f t="shared" si="102"/>
        <v>0</v>
      </c>
      <c r="JR43" s="200">
        <f t="shared" si="127"/>
        <v>0</v>
      </c>
      <c r="JT43">
        <f t="shared" si="104"/>
        <v>-1</v>
      </c>
      <c r="JU43" s="244"/>
      <c r="JV43" s="218"/>
      <c r="JW43" s="245"/>
      <c r="JX43">
        <f t="shared" si="125"/>
        <v>0</v>
      </c>
      <c r="JY43">
        <f t="shared" si="106"/>
        <v>0</v>
      </c>
      <c r="JZ43" s="218"/>
      <c r="KA43">
        <f t="shared" si="122"/>
        <v>1</v>
      </c>
      <c r="KB43">
        <f t="shared" si="107"/>
        <v>1</v>
      </c>
      <c r="KC43">
        <f t="shared" si="108"/>
        <v>1</v>
      </c>
      <c r="KD43">
        <f t="shared" si="109"/>
        <v>1</v>
      </c>
      <c r="KE43" s="253"/>
      <c r="KF43" s="268"/>
      <c r="KG43">
        <v>60</v>
      </c>
      <c r="KH43" t="str">
        <f t="shared" si="72"/>
        <v>FALSE</v>
      </c>
      <c r="KI43">
        <f>VLOOKUP($A43,'FuturesInfo (3)'!$A$2:$V$80,22)</f>
        <v>2</v>
      </c>
      <c r="KJ43" s="257"/>
      <c r="KK43">
        <f t="shared" si="110"/>
        <v>3</v>
      </c>
      <c r="KL43" s="139">
        <f>VLOOKUP($A43,'FuturesInfo (3)'!$A$2:$O$80,15)*KI43</f>
        <v>104550</v>
      </c>
      <c r="KM43" s="139">
        <f>VLOOKUP($A43,'FuturesInfo (3)'!$A$2:$O$80,15)*KK43</f>
        <v>156825</v>
      </c>
      <c r="KN43" s="200">
        <f t="shared" si="111"/>
        <v>0</v>
      </c>
      <c r="KO43" s="200">
        <f t="shared" si="112"/>
        <v>0</v>
      </c>
      <c r="KP43" s="200">
        <f t="shared" si="113"/>
        <v>0</v>
      </c>
      <c r="KQ43" s="200">
        <f t="shared" si="114"/>
        <v>0</v>
      </c>
      <c r="KR43" s="200">
        <f t="shared" si="128"/>
        <v>0</v>
      </c>
    </row>
    <row r="44" spans="1:304"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6"/>
        <v>0</v>
      </c>
      <c r="BH44">
        <v>1</v>
      </c>
      <c r="BI44">
        <v>1</v>
      </c>
      <c r="BJ44">
        <f t="shared" si="73"/>
        <v>1</v>
      </c>
      <c r="BK44" s="1">
        <v>3.8476524449599999E-3</v>
      </c>
      <c r="BL44" s="2">
        <v>10</v>
      </c>
      <c r="BM44">
        <v>60</v>
      </c>
      <c r="BN44" t="str">
        <f t="shared" si="117"/>
        <v>TRUE</v>
      </c>
      <c r="BO44">
        <f>VLOOKUP($A44,'FuturesInfo (3)'!$A$2:$V$80,22)</f>
        <v>1</v>
      </c>
      <c r="BP44">
        <f t="shared" si="142"/>
        <v>1</v>
      </c>
      <c r="BQ44" s="139">
        <f>VLOOKUP($A44,'FuturesInfo (3)'!$A$2:$O$80,15)*BP44</f>
        <v>130431.14543114544</v>
      </c>
      <c r="BR44" s="145">
        <f t="shared" si="74"/>
        <v>501.85371561708007</v>
      </c>
      <c r="BT44">
        <f t="shared" si="75"/>
        <v>1</v>
      </c>
      <c r="BU44">
        <v>1</v>
      </c>
      <c r="BV44">
        <v>-1</v>
      </c>
      <c r="BW44">
        <v>1</v>
      </c>
      <c r="BX44">
        <f t="shared" si="54"/>
        <v>1</v>
      </c>
      <c r="BY44">
        <f t="shared" si="55"/>
        <v>0</v>
      </c>
      <c r="BZ44" s="188">
        <v>4.8517781767000003E-3</v>
      </c>
      <c r="CA44" s="2">
        <v>10</v>
      </c>
      <c r="CB44">
        <v>60</v>
      </c>
      <c r="CC44" t="str">
        <f t="shared" si="56"/>
        <v>TRUE</v>
      </c>
      <c r="CD44">
        <f>VLOOKUP($A44,'FuturesInfo (3)'!$A$2:$V$80,22)</f>
        <v>1</v>
      </c>
      <c r="CE44">
        <f t="shared" si="57"/>
        <v>1</v>
      </c>
      <c r="CF44">
        <f t="shared" si="57"/>
        <v>1</v>
      </c>
      <c r="CG44" s="139">
        <f>VLOOKUP($A44,'FuturesInfo (3)'!$A$2:$O$80,15)*CE44</f>
        <v>130431.14543114544</v>
      </c>
      <c r="CH44" s="145">
        <f t="shared" si="58"/>
        <v>632.82298496481542</v>
      </c>
      <c r="CI44" s="145">
        <f t="shared" si="76"/>
        <v>-632.82298496481542</v>
      </c>
      <c r="CK44">
        <f t="shared" si="59"/>
        <v>1</v>
      </c>
      <c r="CL44">
        <v>1</v>
      </c>
      <c r="CM44">
        <v>-1</v>
      </c>
      <c r="CN44">
        <v>1</v>
      </c>
      <c r="CO44">
        <f t="shared" si="118"/>
        <v>1</v>
      </c>
      <c r="CP44">
        <f t="shared" si="60"/>
        <v>0</v>
      </c>
      <c r="CQ44" s="1">
        <v>3.1384288542300001E-3</v>
      </c>
      <c r="CR44" s="2">
        <v>10</v>
      </c>
      <c r="CS44">
        <v>60</v>
      </c>
      <c r="CT44" t="str">
        <f t="shared" si="61"/>
        <v>TRUE</v>
      </c>
      <c r="CU44">
        <f>VLOOKUP($A44,'FuturesInfo (3)'!$A$2:$V$80,22)</f>
        <v>1</v>
      </c>
      <c r="CV44">
        <f t="shared" si="62"/>
        <v>1</v>
      </c>
      <c r="CW44">
        <f t="shared" si="77"/>
        <v>1</v>
      </c>
      <c r="CX44" s="139">
        <f>VLOOKUP($A44,'FuturesInfo (3)'!$A$2:$O$80,15)*CW44</f>
        <v>130431.14543114544</v>
      </c>
      <c r="CY44" s="200">
        <f t="shared" si="78"/>
        <v>409.34887031137629</v>
      </c>
      <c r="CZ44" s="200">
        <f t="shared" si="79"/>
        <v>-409.34887031137629</v>
      </c>
      <c r="DB44">
        <f t="shared" si="63"/>
        <v>1</v>
      </c>
      <c r="DC44">
        <v>1</v>
      </c>
      <c r="DD44">
        <v>-1</v>
      </c>
      <c r="DE44">
        <v>1</v>
      </c>
      <c r="DF44">
        <f t="shared" si="119"/>
        <v>1</v>
      </c>
      <c r="DG44">
        <f t="shared" si="64"/>
        <v>0</v>
      </c>
      <c r="DH44" s="1">
        <v>1.57393145938E-2</v>
      </c>
      <c r="DI44" s="2">
        <v>10</v>
      </c>
      <c r="DJ44">
        <v>60</v>
      </c>
      <c r="DK44" t="str">
        <f t="shared" si="65"/>
        <v>TRUE</v>
      </c>
      <c r="DL44">
        <f>VLOOKUP($A44,'FuturesInfo (3)'!$A$2:$V$80,22)</f>
        <v>1</v>
      </c>
      <c r="DM44">
        <f t="shared" si="66"/>
        <v>1</v>
      </c>
      <c r="DN44">
        <f t="shared" si="80"/>
        <v>1</v>
      </c>
      <c r="DO44" s="139">
        <f>VLOOKUP($A44,'FuturesInfo (3)'!$A$2:$O$80,15)*DN44</f>
        <v>130431.14543114544</v>
      </c>
      <c r="DP44" s="200">
        <f t="shared" si="67"/>
        <v>2052.8968307704777</v>
      </c>
      <c r="DQ44" s="200">
        <f t="shared" si="81"/>
        <v>-2052.8968307704777</v>
      </c>
      <c r="DS44">
        <v>1</v>
      </c>
      <c r="DT44">
        <v>1</v>
      </c>
      <c r="DU44">
        <v>-1</v>
      </c>
      <c r="DV44">
        <v>1</v>
      </c>
      <c r="DW44">
        <v>1</v>
      </c>
      <c r="DX44">
        <v>0</v>
      </c>
      <c r="DY44" s="1">
        <v>5.2125290243099998E-4</v>
      </c>
      <c r="DZ44" s="2">
        <v>10</v>
      </c>
      <c r="EA44">
        <v>60</v>
      </c>
      <c r="EB44" t="s">
        <v>1274</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1274</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1274</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1274</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1274</v>
      </c>
      <c r="HK44">
        <v>1</v>
      </c>
      <c r="HL44" s="257"/>
      <c r="HM44">
        <v>1</v>
      </c>
      <c r="HN44" s="139">
        <v>129858.42985842987</v>
      </c>
      <c r="HO44" s="200">
        <v>1261.7513549885548</v>
      </c>
      <c r="HP44" s="200">
        <v>-1261.7513549885548</v>
      </c>
      <c r="HQ44" s="200">
        <v>-1261.7513549885548</v>
      </c>
      <c r="HR44" s="200">
        <v>-1261.7513549885548</v>
      </c>
      <c r="HT44">
        <f t="shared" si="82"/>
        <v>-1</v>
      </c>
      <c r="HU44" s="244">
        <v>-1</v>
      </c>
      <c r="HV44" s="218">
        <v>1</v>
      </c>
      <c r="HW44" s="245">
        <v>-6</v>
      </c>
      <c r="HX44">
        <f t="shared" si="123"/>
        <v>1</v>
      </c>
      <c r="HY44">
        <f t="shared" si="84"/>
        <v>-1</v>
      </c>
      <c r="HZ44" s="218">
        <v>1</v>
      </c>
      <c r="IA44">
        <f t="shared" si="120"/>
        <v>0</v>
      </c>
      <c r="IB44">
        <f t="shared" si="85"/>
        <v>1</v>
      </c>
      <c r="IC44">
        <f t="shared" si="86"/>
        <v>1</v>
      </c>
      <c r="ID44">
        <f t="shared" si="87"/>
        <v>0</v>
      </c>
      <c r="IE44" s="253">
        <v>4.4103072348900003E-3</v>
      </c>
      <c r="IF44" s="268">
        <v>42513</v>
      </c>
      <c r="IG44">
        <v>60</v>
      </c>
      <c r="IH44" t="str">
        <f t="shared" si="68"/>
        <v>TRUE</v>
      </c>
      <c r="II44">
        <f>VLOOKUP($A44,'FuturesInfo (3)'!$A$2:$V$80,22)</f>
        <v>1</v>
      </c>
      <c r="IJ44" s="257">
        <v>2</v>
      </c>
      <c r="IK44">
        <f t="shared" si="88"/>
        <v>1</v>
      </c>
      <c r="IL44" s="139">
        <f>VLOOKUP($A44,'FuturesInfo (3)'!$A$2:$O$80,15)*II44</f>
        <v>130431.14543114544</v>
      </c>
      <c r="IM44" s="139">
        <f>VLOOKUP($A44,'FuturesInfo (3)'!$A$2:$O$80,15)*IK44</f>
        <v>130431.14543114544</v>
      </c>
      <c r="IN44" s="200">
        <f t="shared" si="69"/>
        <v>-575.24142434997054</v>
      </c>
      <c r="IO44" s="200">
        <f t="shared" si="89"/>
        <v>-575.24142434997054</v>
      </c>
      <c r="IP44" s="200">
        <f t="shared" si="90"/>
        <v>575.24142434997054</v>
      </c>
      <c r="IQ44" s="200">
        <f t="shared" si="91"/>
        <v>575.24142434997054</v>
      </c>
      <c r="IR44" s="200">
        <f t="shared" si="126"/>
        <v>-575.24142434997054</v>
      </c>
      <c r="IT44">
        <f t="shared" si="93"/>
        <v>-1</v>
      </c>
      <c r="IU44" s="244">
        <v>-1</v>
      </c>
      <c r="IV44" s="218">
        <v>1</v>
      </c>
      <c r="IW44" s="245">
        <v>-7</v>
      </c>
      <c r="IX44">
        <f t="shared" si="124"/>
        <v>-1</v>
      </c>
      <c r="IY44">
        <f t="shared" si="95"/>
        <v>-1</v>
      </c>
      <c r="IZ44" s="218"/>
      <c r="JA44">
        <f t="shared" si="121"/>
        <v>0</v>
      </c>
      <c r="JB44">
        <f t="shared" si="96"/>
        <v>0</v>
      </c>
      <c r="JC44">
        <f t="shared" si="97"/>
        <v>0</v>
      </c>
      <c r="JD44">
        <f t="shared" si="98"/>
        <v>0</v>
      </c>
      <c r="JE44" s="253"/>
      <c r="JF44" s="268">
        <v>42513</v>
      </c>
      <c r="JG44">
        <v>60</v>
      </c>
      <c r="JH44" t="str">
        <f t="shared" si="70"/>
        <v>TRUE</v>
      </c>
      <c r="JI44">
        <f>VLOOKUP($A44,'FuturesInfo (3)'!$A$2:$V$80,22)</f>
        <v>1</v>
      </c>
      <c r="JJ44" s="257">
        <v>1</v>
      </c>
      <c r="JK44">
        <f t="shared" si="99"/>
        <v>1</v>
      </c>
      <c r="JL44" s="139">
        <f>VLOOKUP($A44,'FuturesInfo (3)'!$A$2:$O$80,15)*JI44</f>
        <v>130431.14543114544</v>
      </c>
      <c r="JM44" s="139">
        <f>VLOOKUP($A44,'FuturesInfo (3)'!$A$2:$O$80,15)*JK44</f>
        <v>130431.14543114544</v>
      </c>
      <c r="JN44" s="200">
        <f t="shared" si="71"/>
        <v>0</v>
      </c>
      <c r="JO44" s="200">
        <f t="shared" si="100"/>
        <v>0</v>
      </c>
      <c r="JP44" s="200">
        <f t="shared" si="101"/>
        <v>0</v>
      </c>
      <c r="JQ44" s="200">
        <f t="shared" si="102"/>
        <v>0</v>
      </c>
      <c r="JR44" s="200">
        <f t="shared" si="127"/>
        <v>0</v>
      </c>
      <c r="JT44">
        <f t="shared" si="104"/>
        <v>-1</v>
      </c>
      <c r="JU44" s="244"/>
      <c r="JV44" s="218"/>
      <c r="JW44" s="245"/>
      <c r="JX44">
        <f t="shared" si="125"/>
        <v>0</v>
      </c>
      <c r="JY44">
        <f t="shared" si="106"/>
        <v>0</v>
      </c>
      <c r="JZ44" s="218"/>
      <c r="KA44">
        <f t="shared" si="122"/>
        <v>1</v>
      </c>
      <c r="KB44">
        <f t="shared" si="107"/>
        <v>1</v>
      </c>
      <c r="KC44">
        <f t="shared" si="108"/>
        <v>1</v>
      </c>
      <c r="KD44">
        <f t="shared" si="109"/>
        <v>1</v>
      </c>
      <c r="KE44" s="253"/>
      <c r="KF44" s="268"/>
      <c r="KG44">
        <v>60</v>
      </c>
      <c r="KH44" t="str">
        <f t="shared" si="72"/>
        <v>FALSE</v>
      </c>
      <c r="KI44">
        <f>VLOOKUP($A44,'FuturesInfo (3)'!$A$2:$V$80,22)</f>
        <v>1</v>
      </c>
      <c r="KJ44" s="257"/>
      <c r="KK44">
        <f t="shared" si="110"/>
        <v>1</v>
      </c>
      <c r="KL44" s="139">
        <f>VLOOKUP($A44,'FuturesInfo (3)'!$A$2:$O$80,15)*KI44</f>
        <v>130431.14543114544</v>
      </c>
      <c r="KM44" s="139">
        <f>VLOOKUP($A44,'FuturesInfo (3)'!$A$2:$O$80,15)*KK44</f>
        <v>130431.14543114544</v>
      </c>
      <c r="KN44" s="200">
        <f t="shared" si="111"/>
        <v>0</v>
      </c>
      <c r="KO44" s="200">
        <f t="shared" si="112"/>
        <v>0</v>
      </c>
      <c r="KP44" s="200">
        <f t="shared" si="113"/>
        <v>0</v>
      </c>
      <c r="KQ44" s="200">
        <f t="shared" si="114"/>
        <v>0</v>
      </c>
      <c r="KR44" s="200">
        <f t="shared" si="128"/>
        <v>0</v>
      </c>
    </row>
    <row r="45" spans="1:304"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6"/>
        <v>0</v>
      </c>
      <c r="BH45">
        <v>1</v>
      </c>
      <c r="BI45">
        <v>1</v>
      </c>
      <c r="BJ45">
        <f t="shared" si="73"/>
        <v>1</v>
      </c>
      <c r="BK45" s="1">
        <v>6.6048435519399998E-3</v>
      </c>
      <c r="BL45" s="2">
        <v>10</v>
      </c>
      <c r="BM45">
        <v>60</v>
      </c>
      <c r="BN45" t="str">
        <f t="shared" si="117"/>
        <v>TRUE</v>
      </c>
      <c r="BO45">
        <f>VLOOKUP($A45,'FuturesInfo (3)'!$A$2:$V$80,22)</f>
        <v>1</v>
      </c>
      <c r="BP45">
        <f t="shared" si="142"/>
        <v>1</v>
      </c>
      <c r="BQ45" s="139">
        <f>VLOOKUP($A45,'FuturesInfo (3)'!$A$2:$O$80,15)*BP45</f>
        <v>62067.6</v>
      </c>
      <c r="BR45" s="145">
        <f t="shared" si="74"/>
        <v>409.94678764439112</v>
      </c>
      <c r="BT45">
        <f t="shared" si="75"/>
        <v>1</v>
      </c>
      <c r="BU45">
        <v>1</v>
      </c>
      <c r="BV45">
        <v>-1</v>
      </c>
      <c r="BW45">
        <v>-1</v>
      </c>
      <c r="BX45">
        <f t="shared" si="54"/>
        <v>0</v>
      </c>
      <c r="BY45">
        <f t="shared" si="55"/>
        <v>1</v>
      </c>
      <c r="BZ45" s="188">
        <v>-1.37195121951E-2</v>
      </c>
      <c r="CA45" s="2">
        <v>10</v>
      </c>
      <c r="CB45">
        <v>60</v>
      </c>
      <c r="CC45" t="str">
        <f t="shared" si="56"/>
        <v>TRUE</v>
      </c>
      <c r="CD45">
        <f>VLOOKUP($A45,'FuturesInfo (3)'!$A$2:$V$80,22)</f>
        <v>1</v>
      </c>
      <c r="CE45">
        <f t="shared" si="57"/>
        <v>1</v>
      </c>
      <c r="CF45">
        <f t="shared" si="57"/>
        <v>1</v>
      </c>
      <c r="CG45" s="139">
        <f>VLOOKUP($A45,'FuturesInfo (3)'!$A$2:$O$80,15)*CE45</f>
        <v>62067.6</v>
      </c>
      <c r="CH45" s="145">
        <f t="shared" si="58"/>
        <v>-851.53719512058876</v>
      </c>
      <c r="CI45" s="145">
        <f t="shared" si="76"/>
        <v>851.53719512058876</v>
      </c>
      <c r="CK45">
        <f t="shared" si="59"/>
        <v>1</v>
      </c>
      <c r="CL45">
        <v>-1</v>
      </c>
      <c r="CM45">
        <v>-1</v>
      </c>
      <c r="CN45">
        <v>1</v>
      </c>
      <c r="CO45">
        <f t="shared" si="118"/>
        <v>0</v>
      </c>
      <c r="CP45">
        <f t="shared" si="60"/>
        <v>0</v>
      </c>
      <c r="CQ45" s="1">
        <v>1.0079967744100001E-2</v>
      </c>
      <c r="CR45" s="2">
        <v>10</v>
      </c>
      <c r="CS45">
        <v>60</v>
      </c>
      <c r="CT45" t="str">
        <f t="shared" si="61"/>
        <v>TRUE</v>
      </c>
      <c r="CU45">
        <f>VLOOKUP($A45,'FuturesInfo (3)'!$A$2:$V$80,22)</f>
        <v>1</v>
      </c>
      <c r="CV45">
        <f t="shared" si="62"/>
        <v>1</v>
      </c>
      <c r="CW45">
        <f t="shared" si="77"/>
        <v>1</v>
      </c>
      <c r="CX45" s="139">
        <f>VLOOKUP($A45,'FuturesInfo (3)'!$A$2:$O$80,15)*CW45</f>
        <v>62067.6</v>
      </c>
      <c r="CY45" s="200">
        <f t="shared" si="78"/>
        <v>-625.63940595370116</v>
      </c>
      <c r="CZ45" s="200">
        <f t="shared" si="79"/>
        <v>-625.63940595370116</v>
      </c>
      <c r="DB45">
        <f t="shared" si="63"/>
        <v>-1</v>
      </c>
      <c r="DC45">
        <v>1</v>
      </c>
      <c r="DD45">
        <v>-1</v>
      </c>
      <c r="DE45">
        <v>1</v>
      </c>
      <c r="DF45">
        <f t="shared" si="119"/>
        <v>1</v>
      </c>
      <c r="DG45">
        <f t="shared" si="64"/>
        <v>0</v>
      </c>
      <c r="DH45" s="1">
        <v>2.5547202448299999E-2</v>
      </c>
      <c r="DI45" s="2">
        <v>10</v>
      </c>
      <c r="DJ45">
        <v>60</v>
      </c>
      <c r="DK45" t="str">
        <f t="shared" si="65"/>
        <v>TRUE</v>
      </c>
      <c r="DL45">
        <f>VLOOKUP($A45,'FuturesInfo (3)'!$A$2:$V$80,22)</f>
        <v>1</v>
      </c>
      <c r="DM45">
        <f t="shared" si="66"/>
        <v>1</v>
      </c>
      <c r="DN45">
        <f t="shared" si="80"/>
        <v>1</v>
      </c>
      <c r="DO45" s="139">
        <f>VLOOKUP($A45,'FuturesInfo (3)'!$A$2:$O$80,15)*DN45</f>
        <v>62067.6</v>
      </c>
      <c r="DP45" s="200">
        <f t="shared" si="67"/>
        <v>1585.6535426801049</v>
      </c>
      <c r="DQ45" s="200">
        <f t="shared" si="81"/>
        <v>-1585.6535426801049</v>
      </c>
      <c r="DS45">
        <v>1</v>
      </c>
      <c r="DT45">
        <v>1</v>
      </c>
      <c r="DU45">
        <v>-1</v>
      </c>
      <c r="DV45">
        <v>1</v>
      </c>
      <c r="DW45">
        <v>1</v>
      </c>
      <c r="DX45">
        <v>0</v>
      </c>
      <c r="DY45" s="1">
        <v>1.88128446319E-2</v>
      </c>
      <c r="DZ45" s="2">
        <v>10</v>
      </c>
      <c r="EA45">
        <v>60</v>
      </c>
      <c r="EB45" t="s">
        <v>1274</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1274</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1274</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1274</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1274</v>
      </c>
      <c r="HK45">
        <v>1</v>
      </c>
      <c r="HL45" s="257"/>
      <c r="HM45">
        <v>1</v>
      </c>
      <c r="HN45" s="139">
        <v>63084</v>
      </c>
      <c r="HO45" s="200">
        <v>520.66688676123067</v>
      </c>
      <c r="HP45" s="200">
        <v>520.66688676123067</v>
      </c>
      <c r="HQ45" s="200">
        <v>520.66688676123067</v>
      </c>
      <c r="HR45" s="200">
        <v>-520.66688676123067</v>
      </c>
      <c r="HT45">
        <f t="shared" si="82"/>
        <v>-1</v>
      </c>
      <c r="HU45" s="244">
        <v>-1</v>
      </c>
      <c r="HV45" s="218">
        <v>-1</v>
      </c>
      <c r="HW45" s="245">
        <v>-25</v>
      </c>
      <c r="HX45">
        <f t="shared" si="123"/>
        <v>-1</v>
      </c>
      <c r="HY45">
        <f t="shared" si="84"/>
        <v>1</v>
      </c>
      <c r="HZ45" s="218">
        <v>-1</v>
      </c>
      <c r="IA45">
        <f t="shared" si="120"/>
        <v>1</v>
      </c>
      <c r="IB45">
        <f t="shared" si="85"/>
        <v>1</v>
      </c>
      <c r="IC45">
        <f t="shared" si="86"/>
        <v>1</v>
      </c>
      <c r="ID45">
        <f t="shared" si="87"/>
        <v>0</v>
      </c>
      <c r="IE45" s="253">
        <v>-1.6111850865499999E-2</v>
      </c>
      <c r="IF45" s="268">
        <v>42499</v>
      </c>
      <c r="IG45">
        <v>60</v>
      </c>
      <c r="IH45" t="str">
        <f t="shared" si="68"/>
        <v>TRUE</v>
      </c>
      <c r="II45">
        <f>VLOOKUP($A45,'FuturesInfo (3)'!$A$2:$V$80,22)</f>
        <v>1</v>
      </c>
      <c r="IJ45" s="257">
        <v>2</v>
      </c>
      <c r="IK45">
        <f t="shared" si="88"/>
        <v>1</v>
      </c>
      <c r="IL45" s="139">
        <f>VLOOKUP($A45,'FuturesInfo (3)'!$A$2:$O$80,15)*II45</f>
        <v>62067.6</v>
      </c>
      <c r="IM45" s="139">
        <f>VLOOKUP($A45,'FuturesInfo (3)'!$A$2:$O$80,15)*IK45</f>
        <v>62067.6</v>
      </c>
      <c r="IN45" s="200">
        <f t="shared" si="69"/>
        <v>1000.0239147795077</v>
      </c>
      <c r="IO45" s="200">
        <f t="shared" si="89"/>
        <v>1000.0239147795077</v>
      </c>
      <c r="IP45" s="200">
        <f t="shared" si="90"/>
        <v>1000.0239147795077</v>
      </c>
      <c r="IQ45" s="200">
        <f t="shared" si="91"/>
        <v>1000.0239147795077</v>
      </c>
      <c r="IR45" s="200">
        <f t="shared" si="126"/>
        <v>-1000.0239147795077</v>
      </c>
      <c r="IT45">
        <f t="shared" si="93"/>
        <v>-1</v>
      </c>
      <c r="IU45" s="244">
        <v>-1</v>
      </c>
      <c r="IV45" s="218">
        <v>-1</v>
      </c>
      <c r="IW45" s="245">
        <v>-26</v>
      </c>
      <c r="IX45">
        <f t="shared" si="124"/>
        <v>1</v>
      </c>
      <c r="IY45">
        <f t="shared" si="95"/>
        <v>1</v>
      </c>
      <c r="IZ45" s="218"/>
      <c r="JA45">
        <f t="shared" si="121"/>
        <v>0</v>
      </c>
      <c r="JB45">
        <f t="shared" si="96"/>
        <v>0</v>
      </c>
      <c r="JC45">
        <f t="shared" si="97"/>
        <v>0</v>
      </c>
      <c r="JD45">
        <f t="shared" si="98"/>
        <v>0</v>
      </c>
      <c r="JE45" s="253"/>
      <c r="JF45" s="268">
        <v>42499</v>
      </c>
      <c r="JG45">
        <v>60</v>
      </c>
      <c r="JH45" t="str">
        <f t="shared" si="70"/>
        <v>TRUE</v>
      </c>
      <c r="JI45">
        <f>VLOOKUP($A45,'FuturesInfo (3)'!$A$2:$V$80,22)</f>
        <v>1</v>
      </c>
      <c r="JJ45" s="257">
        <v>2</v>
      </c>
      <c r="JK45">
        <f t="shared" si="99"/>
        <v>1</v>
      </c>
      <c r="JL45" s="139">
        <f>VLOOKUP($A45,'FuturesInfo (3)'!$A$2:$O$80,15)*JI45</f>
        <v>62067.6</v>
      </c>
      <c r="JM45" s="139">
        <f>VLOOKUP($A45,'FuturesInfo (3)'!$A$2:$O$80,15)*JK45</f>
        <v>62067.6</v>
      </c>
      <c r="JN45" s="200">
        <f t="shared" si="71"/>
        <v>0</v>
      </c>
      <c r="JO45" s="200">
        <f t="shared" si="100"/>
        <v>0</v>
      </c>
      <c r="JP45" s="200">
        <f t="shared" si="101"/>
        <v>0</v>
      </c>
      <c r="JQ45" s="200">
        <f t="shared" si="102"/>
        <v>0</v>
      </c>
      <c r="JR45" s="200">
        <f t="shared" si="127"/>
        <v>0</v>
      </c>
      <c r="JT45">
        <f t="shared" si="104"/>
        <v>-1</v>
      </c>
      <c r="JU45" s="244"/>
      <c r="JV45" s="218"/>
      <c r="JW45" s="245"/>
      <c r="JX45">
        <f t="shared" si="125"/>
        <v>0</v>
      </c>
      <c r="JY45">
        <f t="shared" si="106"/>
        <v>0</v>
      </c>
      <c r="JZ45" s="218"/>
      <c r="KA45">
        <f t="shared" si="122"/>
        <v>1</v>
      </c>
      <c r="KB45">
        <f t="shared" si="107"/>
        <v>1</v>
      </c>
      <c r="KC45">
        <f t="shared" si="108"/>
        <v>1</v>
      </c>
      <c r="KD45">
        <f t="shared" si="109"/>
        <v>1</v>
      </c>
      <c r="KE45" s="253"/>
      <c r="KF45" s="268"/>
      <c r="KG45">
        <v>60</v>
      </c>
      <c r="KH45" t="str">
        <f t="shared" si="72"/>
        <v>FALSE</v>
      </c>
      <c r="KI45">
        <f>VLOOKUP($A45,'FuturesInfo (3)'!$A$2:$V$80,22)</f>
        <v>1</v>
      </c>
      <c r="KJ45" s="257"/>
      <c r="KK45">
        <f t="shared" si="110"/>
        <v>1</v>
      </c>
      <c r="KL45" s="139">
        <f>VLOOKUP($A45,'FuturesInfo (3)'!$A$2:$O$80,15)*KI45</f>
        <v>62067.6</v>
      </c>
      <c r="KM45" s="139">
        <f>VLOOKUP($A45,'FuturesInfo (3)'!$A$2:$O$80,15)*KK45</f>
        <v>62067.6</v>
      </c>
      <c r="KN45" s="200">
        <f t="shared" si="111"/>
        <v>0</v>
      </c>
      <c r="KO45" s="200">
        <f t="shared" si="112"/>
        <v>0</v>
      </c>
      <c r="KP45" s="200">
        <f t="shared" si="113"/>
        <v>0</v>
      </c>
      <c r="KQ45" s="200">
        <f t="shared" si="114"/>
        <v>0</v>
      </c>
      <c r="KR45" s="200">
        <f t="shared" si="128"/>
        <v>0</v>
      </c>
    </row>
    <row r="46" spans="1:304"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6"/>
        <v>-2</v>
      </c>
      <c r="BH46">
        <v>-1</v>
      </c>
      <c r="BI46">
        <v>1</v>
      </c>
      <c r="BJ46">
        <f t="shared" si="73"/>
        <v>0</v>
      </c>
      <c r="BK46" s="1">
        <v>6.1894068028700002E-3</v>
      </c>
      <c r="BL46" s="2">
        <v>10</v>
      </c>
      <c r="BM46">
        <v>60</v>
      </c>
      <c r="BN46" t="str">
        <f t="shared" si="117"/>
        <v>TRUE</v>
      </c>
      <c r="BO46">
        <f>VLOOKUP($A46,'FuturesInfo (3)'!$A$2:$V$80,22)</f>
        <v>2</v>
      </c>
      <c r="BP46">
        <f t="shared" si="142"/>
        <v>2</v>
      </c>
      <c r="BQ46" s="139">
        <f>VLOOKUP($A46,'FuturesInfo (3)'!$A$2:$O$80,15)*BP46</f>
        <v>236637.5</v>
      </c>
      <c r="BR46" s="145">
        <f t="shared" si="74"/>
        <v>-1464.6457523141496</v>
      </c>
      <c r="BT46">
        <f t="shared" si="75"/>
        <v>-1</v>
      </c>
      <c r="BU46">
        <v>1</v>
      </c>
      <c r="BV46">
        <v>1</v>
      </c>
      <c r="BW46">
        <v>1</v>
      </c>
      <c r="BX46">
        <f t="shared" ref="BX46:BX77" si="143">IF(BU46=BW46,1,0)</f>
        <v>1</v>
      </c>
      <c r="BY46">
        <f t="shared" ref="BY46:BY77" si="144">IF(BW46=BV46,1,0)</f>
        <v>1</v>
      </c>
      <c r="BZ46" s="188">
        <v>2.0577027762700002E-2</v>
      </c>
      <c r="CA46" s="2">
        <v>10</v>
      </c>
      <c r="CB46">
        <v>60</v>
      </c>
      <c r="CC46" t="str">
        <f t="shared" ref="CC46:CC77" si="145">IF(BU46="","FALSE","TRUE")</f>
        <v>TRUE</v>
      </c>
      <c r="CD46">
        <f>VLOOKUP($A46,'FuturesInfo (3)'!$A$2:$V$80,22)</f>
        <v>2</v>
      </c>
      <c r="CE46">
        <f t="shared" si="57"/>
        <v>2</v>
      </c>
      <c r="CF46">
        <f t="shared" si="57"/>
        <v>2</v>
      </c>
      <c r="CG46" s="139">
        <f>VLOOKUP($A46,'FuturesInfo (3)'!$A$2:$O$80,15)*CE46</f>
        <v>236637.5</v>
      </c>
      <c r="CH46" s="145">
        <f t="shared" ref="CH46:CH77" si="146">IF(BX46=1,ABS(CG46*BZ46),-ABS(CG46*BZ46))</f>
        <v>4869.2964071959213</v>
      </c>
      <c r="CI46" s="145">
        <f t="shared" si="76"/>
        <v>4869.2964071959213</v>
      </c>
      <c r="CK46">
        <f t="shared" ref="CK46:CK77" si="147">BU46</f>
        <v>1</v>
      </c>
      <c r="CL46">
        <v>1</v>
      </c>
      <c r="CM46">
        <v>1</v>
      </c>
      <c r="CN46">
        <v>-1</v>
      </c>
      <c r="CO46">
        <f t="shared" si="118"/>
        <v>0</v>
      </c>
      <c r="CP46">
        <f t="shared" ref="CP46:CP77" si="148">IF(CN46=CM46,1,0)</f>
        <v>0</v>
      </c>
      <c r="CQ46" s="1">
        <v>-6.40068273949E-3</v>
      </c>
      <c r="CR46" s="2">
        <v>10</v>
      </c>
      <c r="CS46">
        <v>60</v>
      </c>
      <c r="CT46" t="str">
        <f t="shared" ref="CT46:CT77" si="149">IF(CL46="","FALSE","TRUE")</f>
        <v>TRUE</v>
      </c>
      <c r="CU46">
        <f>VLOOKUP($A46,'FuturesInfo (3)'!$A$2:$V$80,22)</f>
        <v>2</v>
      </c>
      <c r="CV46">
        <f t="shared" ref="CV46:CV77" si="150">ROUND(IF(CL46=CM46,CU46*(1+$CV$95),CU46*(1-$CV$95)),0)</f>
        <v>3</v>
      </c>
      <c r="CW46">
        <f t="shared" si="77"/>
        <v>2</v>
      </c>
      <c r="CX46" s="139">
        <f>VLOOKUP($A46,'FuturesInfo (3)'!$A$2:$O$80,15)*CW46</f>
        <v>236637.5</v>
      </c>
      <c r="CY46" s="200">
        <f t="shared" ref="CY46:CY77" si="151">IF(CO46=1,ABS(CX46*CQ46),-ABS(CX46*CQ46))</f>
        <v>-1514.6415617660648</v>
      </c>
      <c r="CZ46" s="200">
        <f t="shared" si="79"/>
        <v>-1514.6415617660648</v>
      </c>
      <c r="DB46">
        <f t="shared" si="63"/>
        <v>1</v>
      </c>
      <c r="DC46">
        <v>-1</v>
      </c>
      <c r="DD46">
        <v>1</v>
      </c>
      <c r="DE46">
        <v>1</v>
      </c>
      <c r="DF46">
        <f t="shared" si="119"/>
        <v>0</v>
      </c>
      <c r="DG46">
        <f t="shared" si="64"/>
        <v>1</v>
      </c>
      <c r="DH46" s="1">
        <v>6.9787416791900001E-4</v>
      </c>
      <c r="DI46" s="2">
        <v>10</v>
      </c>
      <c r="DJ46">
        <v>60</v>
      </c>
      <c r="DK46" t="str">
        <f t="shared" si="65"/>
        <v>TRUE</v>
      </c>
      <c r="DL46">
        <f>VLOOKUP($A46,'FuturesInfo (3)'!$A$2:$V$80,22)</f>
        <v>2</v>
      </c>
      <c r="DM46">
        <f t="shared" si="66"/>
        <v>2</v>
      </c>
      <c r="DN46">
        <f t="shared" si="80"/>
        <v>2</v>
      </c>
      <c r="DO46" s="139">
        <f>VLOOKUP($A46,'FuturesInfo (3)'!$A$2:$O$80,15)*DN46</f>
        <v>236637.5</v>
      </c>
      <c r="DP46" s="200">
        <f t="shared" si="67"/>
        <v>-165.14319841093237</v>
      </c>
      <c r="DQ46" s="200">
        <f t="shared" si="81"/>
        <v>165.14319841093237</v>
      </c>
      <c r="DS46">
        <v>-1</v>
      </c>
      <c r="DT46">
        <v>-1</v>
      </c>
      <c r="DU46">
        <v>1</v>
      </c>
      <c r="DV46">
        <v>1</v>
      </c>
      <c r="DW46">
        <v>0</v>
      </c>
      <c r="DX46">
        <v>1</v>
      </c>
      <c r="DY46" s="1">
        <v>3.2187114425200002E-3</v>
      </c>
      <c r="DZ46" s="2">
        <v>10</v>
      </c>
      <c r="EA46">
        <v>60</v>
      </c>
      <c r="EB46" t="s">
        <v>1274</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1274</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1274</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1274</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1274</v>
      </c>
      <c r="HK46">
        <v>2</v>
      </c>
      <c r="HL46" s="257"/>
      <c r="HM46">
        <v>2</v>
      </c>
      <c r="HN46" s="139">
        <v>236750</v>
      </c>
      <c r="HO46" s="200">
        <v>475.95492540405752</v>
      </c>
      <c r="HP46" s="200">
        <v>475.95492540405752</v>
      </c>
      <c r="HQ46" s="200">
        <v>-475.95492540405752</v>
      </c>
      <c r="HR46" s="200">
        <v>-475.95492540405752</v>
      </c>
      <c r="HT46">
        <f t="shared" si="82"/>
        <v>1</v>
      </c>
      <c r="HU46" s="244">
        <v>1</v>
      </c>
      <c r="HV46" s="218">
        <v>1</v>
      </c>
      <c r="HW46" s="245">
        <v>-4</v>
      </c>
      <c r="HX46">
        <f t="shared" si="123"/>
        <v>-1</v>
      </c>
      <c r="HY46">
        <f t="shared" si="84"/>
        <v>-1</v>
      </c>
      <c r="HZ46" s="218">
        <v>-1</v>
      </c>
      <c r="IA46">
        <f t="shared" si="120"/>
        <v>0</v>
      </c>
      <c r="IB46">
        <f t="shared" si="85"/>
        <v>0</v>
      </c>
      <c r="IC46">
        <f t="shared" si="86"/>
        <v>1</v>
      </c>
      <c r="ID46">
        <f t="shared" si="87"/>
        <v>1</v>
      </c>
      <c r="IE46" s="253">
        <v>-4.7518479408700001E-4</v>
      </c>
      <c r="IF46" s="268">
        <v>42508</v>
      </c>
      <c r="IG46">
        <v>60</v>
      </c>
      <c r="IH46" t="str">
        <f t="shared" si="68"/>
        <v>TRUE</v>
      </c>
      <c r="II46">
        <f>VLOOKUP($A46,'FuturesInfo (3)'!$A$2:$V$80,22)</f>
        <v>2</v>
      </c>
      <c r="IJ46" s="257">
        <v>2</v>
      </c>
      <c r="IK46">
        <f t="shared" si="88"/>
        <v>3</v>
      </c>
      <c r="IL46" s="139">
        <f>VLOOKUP($A46,'FuturesInfo (3)'!$A$2:$O$80,15)*II46</f>
        <v>236637.5</v>
      </c>
      <c r="IM46" s="139">
        <f>VLOOKUP($A46,'FuturesInfo (3)'!$A$2:$O$80,15)*IK46</f>
        <v>354956.25</v>
      </c>
      <c r="IN46" s="200">
        <f t="shared" ref="IN46:IN78" si="152">IF(IA46=1,ABS(IL46*IE46),-ABS(IL46*IE46))</f>
        <v>-112.44654171076246</v>
      </c>
      <c r="IO46" s="200">
        <f t="shared" si="89"/>
        <v>-168.66981256614369</v>
      </c>
      <c r="IP46" s="200">
        <f t="shared" si="90"/>
        <v>-112.44654171076246</v>
      </c>
      <c r="IQ46" s="200">
        <f t="shared" si="91"/>
        <v>112.44654171076246</v>
      </c>
      <c r="IR46" s="200">
        <f t="shared" si="126"/>
        <v>112.44654171076246</v>
      </c>
      <c r="IT46">
        <f t="shared" si="93"/>
        <v>1</v>
      </c>
      <c r="IU46" s="244">
        <v>1</v>
      </c>
      <c r="IV46" s="218">
        <v>1</v>
      </c>
      <c r="IW46" s="245">
        <v>-5</v>
      </c>
      <c r="IX46">
        <f t="shared" si="124"/>
        <v>-1</v>
      </c>
      <c r="IY46">
        <f t="shared" si="95"/>
        <v>-1</v>
      </c>
      <c r="IZ46" s="218"/>
      <c r="JA46">
        <f t="shared" si="121"/>
        <v>0</v>
      </c>
      <c r="JB46">
        <f t="shared" si="96"/>
        <v>0</v>
      </c>
      <c r="JC46">
        <f t="shared" si="97"/>
        <v>0</v>
      </c>
      <c r="JD46">
        <f t="shared" si="98"/>
        <v>0</v>
      </c>
      <c r="JE46" s="253"/>
      <c r="JF46" s="268">
        <v>42508</v>
      </c>
      <c r="JG46">
        <v>60</v>
      </c>
      <c r="JH46" t="str">
        <f t="shared" si="70"/>
        <v>TRUE</v>
      </c>
      <c r="JI46">
        <f>VLOOKUP($A46,'FuturesInfo (3)'!$A$2:$V$80,22)</f>
        <v>2</v>
      </c>
      <c r="JJ46" s="257">
        <v>2</v>
      </c>
      <c r="JK46">
        <f t="shared" si="99"/>
        <v>3</v>
      </c>
      <c r="JL46" s="139">
        <f>VLOOKUP($A46,'FuturesInfo (3)'!$A$2:$O$80,15)*JI46</f>
        <v>236637.5</v>
      </c>
      <c r="JM46" s="139">
        <f>VLOOKUP($A46,'FuturesInfo (3)'!$A$2:$O$80,15)*JK46</f>
        <v>354956.25</v>
      </c>
      <c r="JN46" s="200">
        <f t="shared" ref="JN46:JN78" si="153">IF(JA46=1,ABS(JL46*JE46),-ABS(JL46*JE46))</f>
        <v>0</v>
      </c>
      <c r="JO46" s="200">
        <f t="shared" si="100"/>
        <v>0</v>
      </c>
      <c r="JP46" s="200">
        <f t="shared" si="101"/>
        <v>0</v>
      </c>
      <c r="JQ46" s="200">
        <f t="shared" si="102"/>
        <v>0</v>
      </c>
      <c r="JR46" s="200">
        <f t="shared" si="127"/>
        <v>0</v>
      </c>
      <c r="JT46">
        <f t="shared" si="104"/>
        <v>1</v>
      </c>
      <c r="JU46" s="244"/>
      <c r="JV46" s="218"/>
      <c r="JW46" s="245"/>
      <c r="JX46">
        <f t="shared" si="125"/>
        <v>0</v>
      </c>
      <c r="JY46">
        <f t="shared" si="106"/>
        <v>0</v>
      </c>
      <c r="JZ46" s="218"/>
      <c r="KA46">
        <f t="shared" si="122"/>
        <v>1</v>
      </c>
      <c r="KB46">
        <f t="shared" si="107"/>
        <v>1</v>
      </c>
      <c r="KC46">
        <f t="shared" si="108"/>
        <v>1</v>
      </c>
      <c r="KD46">
        <f t="shared" si="109"/>
        <v>1</v>
      </c>
      <c r="KE46" s="253"/>
      <c r="KF46" s="268"/>
      <c r="KG46">
        <v>60</v>
      </c>
      <c r="KH46" t="str">
        <f t="shared" si="72"/>
        <v>FALSE</v>
      </c>
      <c r="KI46">
        <f>VLOOKUP($A46,'FuturesInfo (3)'!$A$2:$V$80,22)</f>
        <v>2</v>
      </c>
      <c r="KJ46" s="257"/>
      <c r="KK46">
        <f t="shared" si="110"/>
        <v>3</v>
      </c>
      <c r="KL46" s="139">
        <f>VLOOKUP($A46,'FuturesInfo (3)'!$A$2:$O$80,15)*KI46</f>
        <v>236637.5</v>
      </c>
      <c r="KM46" s="139">
        <f>VLOOKUP($A46,'FuturesInfo (3)'!$A$2:$O$80,15)*KK46</f>
        <v>354956.25</v>
      </c>
      <c r="KN46" s="200">
        <f t="shared" si="111"/>
        <v>0</v>
      </c>
      <c r="KO46" s="200">
        <f t="shared" si="112"/>
        <v>0</v>
      </c>
      <c r="KP46" s="200">
        <f t="shared" si="113"/>
        <v>0</v>
      </c>
      <c r="KQ46" s="200">
        <f t="shared" si="114"/>
        <v>0</v>
      </c>
      <c r="KR46" s="200">
        <f t="shared" si="128"/>
        <v>0</v>
      </c>
    </row>
    <row r="47" spans="1:304"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6"/>
        <v>-2</v>
      </c>
      <c r="BH47">
        <v>-1</v>
      </c>
      <c r="BI47">
        <v>1</v>
      </c>
      <c r="BJ47">
        <f t="shared" si="73"/>
        <v>0</v>
      </c>
      <c r="BK47" s="1">
        <v>9.0237899918000006E-3</v>
      </c>
      <c r="BL47" s="2">
        <v>10</v>
      </c>
      <c r="BM47">
        <v>60</v>
      </c>
      <c r="BN47" t="str">
        <f t="shared" si="117"/>
        <v>TRUE</v>
      </c>
      <c r="BO47">
        <f>VLOOKUP($A47,'FuturesInfo (3)'!$A$2:$V$80,22)</f>
        <v>1</v>
      </c>
      <c r="BP47">
        <f t="shared" si="142"/>
        <v>1</v>
      </c>
      <c r="BQ47" s="139">
        <f>VLOOKUP($A47,'FuturesInfo (3)'!$A$2:$O$80,15)*BP47</f>
        <v>52537.5</v>
      </c>
      <c r="BR47" s="145">
        <f t="shared" si="74"/>
        <v>-474.08736669419255</v>
      </c>
      <c r="BT47">
        <f t="shared" si="75"/>
        <v>-1</v>
      </c>
      <c r="BU47">
        <v>-1</v>
      </c>
      <c r="BV47">
        <v>-1</v>
      </c>
      <c r="BW47">
        <v>1</v>
      </c>
      <c r="BX47">
        <f t="shared" si="143"/>
        <v>0</v>
      </c>
      <c r="BY47">
        <f t="shared" si="144"/>
        <v>0</v>
      </c>
      <c r="BZ47" s="188">
        <v>3.3333333333299998E-2</v>
      </c>
      <c r="CA47" s="2">
        <v>10</v>
      </c>
      <c r="CB47">
        <v>60</v>
      </c>
      <c r="CC47" t="str">
        <f t="shared" si="145"/>
        <v>TRUE</v>
      </c>
      <c r="CD47">
        <f>VLOOKUP($A47,'FuturesInfo (3)'!$A$2:$V$80,22)</f>
        <v>1</v>
      </c>
      <c r="CE47">
        <f t="shared" si="57"/>
        <v>1</v>
      </c>
      <c r="CF47">
        <f t="shared" si="57"/>
        <v>1</v>
      </c>
      <c r="CG47" s="139">
        <f>VLOOKUP($A47,'FuturesInfo (3)'!$A$2:$O$80,15)*CE47</f>
        <v>52537.5</v>
      </c>
      <c r="CH47" s="145">
        <f t="shared" si="146"/>
        <v>-1751.2499999982488</v>
      </c>
      <c r="CI47" s="145">
        <f t="shared" si="76"/>
        <v>-1751.2499999982488</v>
      </c>
      <c r="CK47">
        <f t="shared" si="147"/>
        <v>-1</v>
      </c>
      <c r="CL47">
        <v>-1</v>
      </c>
      <c r="CM47">
        <v>-1</v>
      </c>
      <c r="CN47">
        <v>1</v>
      </c>
      <c r="CO47">
        <f t="shared" si="118"/>
        <v>0</v>
      </c>
      <c r="CP47">
        <f t="shared" si="148"/>
        <v>0</v>
      </c>
      <c r="CQ47" s="1">
        <v>3.6191974823000003E-2</v>
      </c>
      <c r="CR47" s="2">
        <v>10</v>
      </c>
      <c r="CS47">
        <v>60</v>
      </c>
      <c r="CT47" t="str">
        <f t="shared" si="149"/>
        <v>TRUE</v>
      </c>
      <c r="CU47">
        <f>VLOOKUP($A47,'FuturesInfo (3)'!$A$2:$V$80,22)</f>
        <v>1</v>
      </c>
      <c r="CV47">
        <f t="shared" si="150"/>
        <v>1</v>
      </c>
      <c r="CW47">
        <f t="shared" si="77"/>
        <v>1</v>
      </c>
      <c r="CX47" s="139">
        <f>VLOOKUP($A47,'FuturesInfo (3)'!$A$2:$O$80,15)*CW47</f>
        <v>52537.5</v>
      </c>
      <c r="CY47" s="200">
        <f t="shared" si="151"/>
        <v>-1901.4358772633627</v>
      </c>
      <c r="CZ47" s="200">
        <f t="shared" si="79"/>
        <v>-1901.4358772633627</v>
      </c>
      <c r="DB47">
        <f t="shared" si="63"/>
        <v>-1</v>
      </c>
      <c r="DC47">
        <v>-1</v>
      </c>
      <c r="DD47">
        <v>1</v>
      </c>
      <c r="DE47">
        <v>1</v>
      </c>
      <c r="DF47">
        <f t="shared" si="119"/>
        <v>0</v>
      </c>
      <c r="DG47">
        <f t="shared" si="64"/>
        <v>1</v>
      </c>
      <c r="DH47" s="1">
        <v>3.79650721336E-3</v>
      </c>
      <c r="DI47" s="2">
        <v>10</v>
      </c>
      <c r="DJ47">
        <v>60</v>
      </c>
      <c r="DK47" t="str">
        <f t="shared" si="65"/>
        <v>TRUE</v>
      </c>
      <c r="DL47">
        <f>VLOOKUP($A47,'FuturesInfo (3)'!$A$2:$V$80,22)</f>
        <v>1</v>
      </c>
      <c r="DM47">
        <f t="shared" si="66"/>
        <v>1</v>
      </c>
      <c r="DN47">
        <f t="shared" si="80"/>
        <v>1</v>
      </c>
      <c r="DO47" s="139">
        <f>VLOOKUP($A47,'FuturesInfo (3)'!$A$2:$O$80,15)*DN47</f>
        <v>52537.5</v>
      </c>
      <c r="DP47" s="200">
        <f t="shared" si="67"/>
        <v>-199.458997721901</v>
      </c>
      <c r="DQ47" s="200">
        <f t="shared" si="81"/>
        <v>199.458997721901</v>
      </c>
      <c r="DS47">
        <v>-1</v>
      </c>
      <c r="DT47">
        <v>1</v>
      </c>
      <c r="DU47">
        <v>1</v>
      </c>
      <c r="DV47">
        <v>1</v>
      </c>
      <c r="DW47">
        <v>1</v>
      </c>
      <c r="DX47">
        <v>1</v>
      </c>
      <c r="DY47" s="1">
        <v>5.63540090772E-2</v>
      </c>
      <c r="DZ47" s="2">
        <v>10</v>
      </c>
      <c r="EA47">
        <v>60</v>
      </c>
      <c r="EB47" t="s">
        <v>1274</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1274</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1274</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1274</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1274</v>
      </c>
      <c r="HK47">
        <v>1</v>
      </c>
      <c r="HL47" s="257"/>
      <c r="HM47">
        <v>1</v>
      </c>
      <c r="HN47" s="139">
        <v>51393.750000000007</v>
      </c>
      <c r="HO47" s="200">
        <v>830.12159009210632</v>
      </c>
      <c r="HP47" s="200">
        <v>830.12159009210632</v>
      </c>
      <c r="HQ47" s="200">
        <v>-830.12159009210632</v>
      </c>
      <c r="HR47" s="200">
        <v>-830.12159009210632</v>
      </c>
      <c r="HT47">
        <f t="shared" si="82"/>
        <v>-1</v>
      </c>
      <c r="HU47" s="244">
        <v>1</v>
      </c>
      <c r="HV47" s="218">
        <v>-1</v>
      </c>
      <c r="HW47" s="245">
        <v>-11</v>
      </c>
      <c r="HX47">
        <f t="shared" si="123"/>
        <v>-1</v>
      </c>
      <c r="HY47">
        <f t="shared" si="84"/>
        <v>1</v>
      </c>
      <c r="HZ47" s="218">
        <v>1</v>
      </c>
      <c r="IA47">
        <f t="shared" si="120"/>
        <v>1</v>
      </c>
      <c r="IB47">
        <f t="shared" si="85"/>
        <v>0</v>
      </c>
      <c r="IC47">
        <f t="shared" si="86"/>
        <v>0</v>
      </c>
      <c r="ID47">
        <f t="shared" si="87"/>
        <v>1</v>
      </c>
      <c r="IE47" s="253">
        <v>2.2254651587000001E-2</v>
      </c>
      <c r="IF47" s="268">
        <v>42508</v>
      </c>
      <c r="IG47">
        <v>60</v>
      </c>
      <c r="IH47" t="str">
        <f t="shared" si="68"/>
        <v>TRUE</v>
      </c>
      <c r="II47">
        <f>VLOOKUP($A47,'FuturesInfo (3)'!$A$2:$V$80,22)</f>
        <v>1</v>
      </c>
      <c r="IJ47" s="257">
        <v>2</v>
      </c>
      <c r="IK47">
        <f t="shared" si="88"/>
        <v>1</v>
      </c>
      <c r="IL47" s="139">
        <f>VLOOKUP($A47,'FuturesInfo (3)'!$A$2:$O$80,15)*II47</f>
        <v>52537.5</v>
      </c>
      <c r="IM47" s="139">
        <f>VLOOKUP($A47,'FuturesInfo (3)'!$A$2:$O$80,15)*IK47</f>
        <v>52537.5</v>
      </c>
      <c r="IN47" s="200">
        <f t="shared" si="152"/>
        <v>1169.2037577520125</v>
      </c>
      <c r="IO47" s="200">
        <f t="shared" si="89"/>
        <v>1169.2037577520125</v>
      </c>
      <c r="IP47" s="200">
        <f t="shared" si="90"/>
        <v>-1169.2037577520125</v>
      </c>
      <c r="IQ47" s="200">
        <f t="shared" si="91"/>
        <v>-1169.2037577520125</v>
      </c>
      <c r="IR47" s="200">
        <f t="shared" si="126"/>
        <v>1169.2037577520125</v>
      </c>
      <c r="IT47">
        <f t="shared" si="93"/>
        <v>1</v>
      </c>
      <c r="IU47" s="244">
        <v>-1</v>
      </c>
      <c r="IV47" s="218">
        <v>-1</v>
      </c>
      <c r="IW47" s="245">
        <v>-12</v>
      </c>
      <c r="IX47">
        <f t="shared" si="124"/>
        <v>1</v>
      </c>
      <c r="IY47">
        <f t="shared" si="95"/>
        <v>1</v>
      </c>
      <c r="IZ47" s="218"/>
      <c r="JA47">
        <f t="shared" si="121"/>
        <v>0</v>
      </c>
      <c r="JB47">
        <f t="shared" si="96"/>
        <v>0</v>
      </c>
      <c r="JC47">
        <f t="shared" si="97"/>
        <v>0</v>
      </c>
      <c r="JD47">
        <f t="shared" si="98"/>
        <v>0</v>
      </c>
      <c r="JE47" s="253"/>
      <c r="JF47" s="268">
        <v>42508</v>
      </c>
      <c r="JG47">
        <v>60</v>
      </c>
      <c r="JH47" t="str">
        <f t="shared" si="70"/>
        <v>TRUE</v>
      </c>
      <c r="JI47">
        <f>VLOOKUP($A47,'FuturesInfo (3)'!$A$2:$V$80,22)</f>
        <v>1</v>
      </c>
      <c r="JJ47" s="257">
        <v>2</v>
      </c>
      <c r="JK47">
        <f t="shared" si="99"/>
        <v>1</v>
      </c>
      <c r="JL47" s="139">
        <f>VLOOKUP($A47,'FuturesInfo (3)'!$A$2:$O$80,15)*JI47</f>
        <v>52537.5</v>
      </c>
      <c r="JM47" s="139">
        <f>VLOOKUP($A47,'FuturesInfo (3)'!$A$2:$O$80,15)*JK47</f>
        <v>52537.5</v>
      </c>
      <c r="JN47" s="200">
        <f t="shared" si="153"/>
        <v>0</v>
      </c>
      <c r="JO47" s="200">
        <f t="shared" si="100"/>
        <v>0</v>
      </c>
      <c r="JP47" s="200">
        <f t="shared" si="101"/>
        <v>0</v>
      </c>
      <c r="JQ47" s="200">
        <f t="shared" si="102"/>
        <v>0</v>
      </c>
      <c r="JR47" s="200">
        <f t="shared" si="127"/>
        <v>0</v>
      </c>
      <c r="JT47">
        <f t="shared" si="104"/>
        <v>-1</v>
      </c>
      <c r="JU47" s="244"/>
      <c r="JV47" s="218"/>
      <c r="JW47" s="245"/>
      <c r="JX47">
        <f t="shared" si="125"/>
        <v>0</v>
      </c>
      <c r="JY47">
        <f t="shared" si="106"/>
        <v>0</v>
      </c>
      <c r="JZ47" s="218"/>
      <c r="KA47">
        <f t="shared" si="122"/>
        <v>1</v>
      </c>
      <c r="KB47">
        <f t="shared" si="107"/>
        <v>1</v>
      </c>
      <c r="KC47">
        <f t="shared" si="108"/>
        <v>1</v>
      </c>
      <c r="KD47">
        <f t="shared" si="109"/>
        <v>1</v>
      </c>
      <c r="KE47" s="253"/>
      <c r="KF47" s="268"/>
      <c r="KG47">
        <v>60</v>
      </c>
      <c r="KH47" t="str">
        <f t="shared" si="72"/>
        <v>FALSE</v>
      </c>
      <c r="KI47">
        <f>VLOOKUP($A47,'FuturesInfo (3)'!$A$2:$V$80,22)</f>
        <v>1</v>
      </c>
      <c r="KJ47" s="257"/>
      <c r="KK47">
        <f t="shared" si="110"/>
        <v>1</v>
      </c>
      <c r="KL47" s="139">
        <f>VLOOKUP($A47,'FuturesInfo (3)'!$A$2:$O$80,15)*KI47</f>
        <v>52537.5</v>
      </c>
      <c r="KM47" s="139">
        <f>VLOOKUP($A47,'FuturesInfo (3)'!$A$2:$O$80,15)*KK47</f>
        <v>52537.5</v>
      </c>
      <c r="KN47" s="200">
        <f t="shared" si="111"/>
        <v>0</v>
      </c>
      <c r="KO47" s="200">
        <f t="shared" si="112"/>
        <v>0</v>
      </c>
      <c r="KP47" s="200">
        <f t="shared" si="113"/>
        <v>0</v>
      </c>
      <c r="KQ47" s="200">
        <f t="shared" si="114"/>
        <v>0</v>
      </c>
      <c r="KR47" s="200">
        <f t="shared" si="128"/>
        <v>0</v>
      </c>
    </row>
    <row r="48" spans="1:304"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6"/>
        <v>0</v>
      </c>
      <c r="BH48">
        <v>1</v>
      </c>
      <c r="BI48">
        <v>1</v>
      </c>
      <c r="BJ48">
        <f t="shared" si="73"/>
        <v>1</v>
      </c>
      <c r="BK48" s="1">
        <v>1.86403508772E-2</v>
      </c>
      <c r="BL48" s="2">
        <v>10</v>
      </c>
      <c r="BM48">
        <v>60</v>
      </c>
      <c r="BN48" t="str">
        <f t="shared" si="117"/>
        <v>TRUE</v>
      </c>
      <c r="BO48">
        <f>VLOOKUP($A48,'FuturesInfo (3)'!$A$2:$V$80,22)</f>
        <v>4</v>
      </c>
      <c r="BP48">
        <f t="shared" si="142"/>
        <v>4</v>
      </c>
      <c r="BQ48" s="139">
        <f>VLOOKUP($A48,'FuturesInfo (3)'!$A$2:$O$80,15)*BP48</f>
        <v>94900</v>
      </c>
      <c r="BR48" s="145">
        <f t="shared" si="74"/>
        <v>1768.96929824628</v>
      </c>
      <c r="BT48">
        <f t="shared" si="75"/>
        <v>1</v>
      </c>
      <c r="BU48">
        <v>1</v>
      </c>
      <c r="BV48">
        <v>-1</v>
      </c>
      <c r="BW48">
        <v>1</v>
      </c>
      <c r="BX48">
        <f t="shared" si="143"/>
        <v>1</v>
      </c>
      <c r="BY48">
        <f t="shared" si="144"/>
        <v>0</v>
      </c>
      <c r="BZ48" s="188">
        <v>2.0452099031199999E-2</v>
      </c>
      <c r="CA48" s="2">
        <v>10</v>
      </c>
      <c r="CB48">
        <v>60</v>
      </c>
      <c r="CC48" t="str">
        <f t="shared" si="145"/>
        <v>TRUE</v>
      </c>
      <c r="CD48">
        <f>VLOOKUP($A48,'FuturesInfo (3)'!$A$2:$V$80,22)</f>
        <v>4</v>
      </c>
      <c r="CE48">
        <f t="shared" si="57"/>
        <v>4</v>
      </c>
      <c r="CF48">
        <f t="shared" si="57"/>
        <v>4</v>
      </c>
      <c r="CG48" s="139">
        <f>VLOOKUP($A48,'FuturesInfo (3)'!$A$2:$O$80,15)*CE48</f>
        <v>94900</v>
      </c>
      <c r="CH48" s="145">
        <f t="shared" si="146"/>
        <v>1940.9041980608799</v>
      </c>
      <c r="CI48" s="145">
        <f t="shared" si="76"/>
        <v>-1940.9041980608799</v>
      </c>
      <c r="CK48">
        <f t="shared" si="147"/>
        <v>1</v>
      </c>
      <c r="CL48">
        <v>1</v>
      </c>
      <c r="CM48">
        <v>-1</v>
      </c>
      <c r="CN48">
        <v>1</v>
      </c>
      <c r="CO48">
        <f t="shared" si="118"/>
        <v>1</v>
      </c>
      <c r="CP48">
        <f t="shared" si="148"/>
        <v>0</v>
      </c>
      <c r="CQ48" s="1">
        <v>1.52953586498E-2</v>
      </c>
      <c r="CR48" s="2">
        <v>10</v>
      </c>
      <c r="CS48">
        <v>60</v>
      </c>
      <c r="CT48" t="str">
        <f t="shared" si="149"/>
        <v>TRUE</v>
      </c>
      <c r="CU48">
        <f>VLOOKUP($A48,'FuturesInfo (3)'!$A$2:$V$80,22)</f>
        <v>4</v>
      </c>
      <c r="CV48">
        <f t="shared" si="150"/>
        <v>3</v>
      </c>
      <c r="CW48">
        <f t="shared" si="77"/>
        <v>4</v>
      </c>
      <c r="CX48" s="139">
        <f>VLOOKUP($A48,'FuturesInfo (3)'!$A$2:$O$80,15)*CW48</f>
        <v>94900</v>
      </c>
      <c r="CY48" s="200">
        <f t="shared" si="151"/>
        <v>1451.5295358660201</v>
      </c>
      <c r="CZ48" s="200">
        <f t="shared" si="79"/>
        <v>-1451.5295358660201</v>
      </c>
      <c r="DB48">
        <f t="shared" si="63"/>
        <v>1</v>
      </c>
      <c r="DC48">
        <v>-1</v>
      </c>
      <c r="DD48">
        <v>-1</v>
      </c>
      <c r="DE48">
        <v>1</v>
      </c>
      <c r="DF48">
        <f t="shared" si="119"/>
        <v>0</v>
      </c>
      <c r="DG48">
        <f t="shared" si="64"/>
        <v>0</v>
      </c>
      <c r="DH48" s="1">
        <v>7.7922077922099996E-3</v>
      </c>
      <c r="DI48" s="2">
        <v>10</v>
      </c>
      <c r="DJ48">
        <v>60</v>
      </c>
      <c r="DK48" t="str">
        <f t="shared" si="65"/>
        <v>TRUE</v>
      </c>
      <c r="DL48">
        <f>VLOOKUP($A48,'FuturesInfo (3)'!$A$2:$V$80,22)</f>
        <v>4</v>
      </c>
      <c r="DM48">
        <f t="shared" si="66"/>
        <v>5</v>
      </c>
      <c r="DN48">
        <f t="shared" si="80"/>
        <v>4</v>
      </c>
      <c r="DO48" s="139">
        <f>VLOOKUP($A48,'FuturesInfo (3)'!$A$2:$O$80,15)*DN48</f>
        <v>94900</v>
      </c>
      <c r="DP48" s="200">
        <f t="shared" si="67"/>
        <v>-739.48051948072896</v>
      </c>
      <c r="DQ48" s="200">
        <f t="shared" si="81"/>
        <v>-739.48051948072896</v>
      </c>
      <c r="DS48">
        <v>-1</v>
      </c>
      <c r="DT48">
        <v>1</v>
      </c>
      <c r="DU48">
        <v>-1</v>
      </c>
      <c r="DV48">
        <v>1</v>
      </c>
      <c r="DW48">
        <v>1</v>
      </c>
      <c r="DX48">
        <v>0</v>
      </c>
      <c r="DY48" s="1">
        <v>1.5979381443300002E-2</v>
      </c>
      <c r="DZ48" s="2">
        <v>10</v>
      </c>
      <c r="EA48">
        <v>60</v>
      </c>
      <c r="EB48" t="s">
        <v>1274</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1274</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1274</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1274</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1274</v>
      </c>
      <c r="HK48">
        <v>4</v>
      </c>
      <c r="HL48" s="257"/>
      <c r="HM48">
        <v>4</v>
      </c>
      <c r="HN48" s="139">
        <v>91700</v>
      </c>
      <c r="HO48" s="200">
        <v>447.80249593055197</v>
      </c>
      <c r="HP48" s="200">
        <v>447.80249593055197</v>
      </c>
      <c r="HQ48" s="200">
        <v>447.80249593055197</v>
      </c>
      <c r="HR48" s="200">
        <v>447.80249593055197</v>
      </c>
      <c r="HT48">
        <f t="shared" si="82"/>
        <v>-1</v>
      </c>
      <c r="HU48" s="244">
        <v>-1</v>
      </c>
      <c r="HV48" s="218">
        <v>1</v>
      </c>
      <c r="HW48" s="245">
        <v>4</v>
      </c>
      <c r="HX48">
        <f t="shared" si="123"/>
        <v>1</v>
      </c>
      <c r="HY48">
        <f t="shared" si="84"/>
        <v>1</v>
      </c>
      <c r="HZ48" s="218">
        <v>-1</v>
      </c>
      <c r="IA48">
        <f t="shared" si="120"/>
        <v>1</v>
      </c>
      <c r="IB48">
        <f t="shared" si="85"/>
        <v>0</v>
      </c>
      <c r="IC48">
        <f t="shared" si="86"/>
        <v>0</v>
      </c>
      <c r="ID48">
        <f t="shared" si="87"/>
        <v>0</v>
      </c>
      <c r="IE48" s="253">
        <v>-3.8167938871999998E-3</v>
      </c>
      <c r="IF48" s="268">
        <v>42503</v>
      </c>
      <c r="IG48">
        <v>60</v>
      </c>
      <c r="IH48" t="str">
        <f t="shared" si="68"/>
        <v>TRUE</v>
      </c>
      <c r="II48">
        <f>VLOOKUP($A48,'FuturesInfo (3)'!$A$2:$V$80,22)</f>
        <v>4</v>
      </c>
      <c r="IJ48" s="257">
        <v>1</v>
      </c>
      <c r="IK48">
        <f t="shared" si="88"/>
        <v>4</v>
      </c>
      <c r="IL48" s="139">
        <f>VLOOKUP($A48,'FuturesInfo (3)'!$A$2:$O$80,15)*II48</f>
        <v>94900</v>
      </c>
      <c r="IM48" s="139">
        <f>VLOOKUP($A48,'FuturesInfo (3)'!$A$2:$O$80,15)*IK48</f>
        <v>94900</v>
      </c>
      <c r="IN48" s="200">
        <f t="shared" si="152"/>
        <v>362.21373989527996</v>
      </c>
      <c r="IO48" s="200">
        <f t="shared" si="89"/>
        <v>362.21373989527996</v>
      </c>
      <c r="IP48" s="200">
        <f t="shared" si="90"/>
        <v>-362.21373989527996</v>
      </c>
      <c r="IQ48" s="200">
        <f t="shared" si="91"/>
        <v>-362.21373989527996</v>
      </c>
      <c r="IR48" s="200">
        <f t="shared" si="126"/>
        <v>-362.21373989527996</v>
      </c>
      <c r="IT48">
        <f t="shared" si="93"/>
        <v>-1</v>
      </c>
      <c r="IU48" s="244">
        <v>1</v>
      </c>
      <c r="IV48" s="218">
        <v>1</v>
      </c>
      <c r="IW48" s="245">
        <v>5</v>
      </c>
      <c r="IX48">
        <f t="shared" si="124"/>
        <v>-1</v>
      </c>
      <c r="IY48">
        <f t="shared" si="95"/>
        <v>1</v>
      </c>
      <c r="IZ48" s="218"/>
      <c r="JA48">
        <f t="shared" si="121"/>
        <v>0</v>
      </c>
      <c r="JB48">
        <f t="shared" si="96"/>
        <v>0</v>
      </c>
      <c r="JC48">
        <f t="shared" si="97"/>
        <v>0</v>
      </c>
      <c r="JD48">
        <f t="shared" si="98"/>
        <v>0</v>
      </c>
      <c r="JE48" s="253"/>
      <c r="JF48" s="268">
        <v>42503</v>
      </c>
      <c r="JG48">
        <v>60</v>
      </c>
      <c r="JH48" t="str">
        <f t="shared" si="70"/>
        <v>TRUE</v>
      </c>
      <c r="JI48">
        <f>VLOOKUP($A48,'FuturesInfo (3)'!$A$2:$V$80,22)</f>
        <v>4</v>
      </c>
      <c r="JJ48" s="257">
        <v>1</v>
      </c>
      <c r="JK48">
        <f t="shared" si="99"/>
        <v>4</v>
      </c>
      <c r="JL48" s="139">
        <f>VLOOKUP($A48,'FuturesInfo (3)'!$A$2:$O$80,15)*JI48</f>
        <v>94900</v>
      </c>
      <c r="JM48" s="139">
        <f>VLOOKUP($A48,'FuturesInfo (3)'!$A$2:$O$80,15)*JK48</f>
        <v>94900</v>
      </c>
      <c r="JN48" s="200">
        <f t="shared" si="153"/>
        <v>0</v>
      </c>
      <c r="JO48" s="200">
        <f t="shared" si="100"/>
        <v>0</v>
      </c>
      <c r="JP48" s="200">
        <f t="shared" si="101"/>
        <v>0</v>
      </c>
      <c r="JQ48" s="200">
        <f t="shared" si="102"/>
        <v>0</v>
      </c>
      <c r="JR48" s="200">
        <f t="shared" si="127"/>
        <v>0</v>
      </c>
      <c r="JT48">
        <f t="shared" si="104"/>
        <v>1</v>
      </c>
      <c r="JU48" s="244"/>
      <c r="JV48" s="218"/>
      <c r="JW48" s="245"/>
      <c r="JX48">
        <f t="shared" si="125"/>
        <v>0</v>
      </c>
      <c r="JY48">
        <f t="shared" si="106"/>
        <v>0</v>
      </c>
      <c r="JZ48" s="218"/>
      <c r="KA48">
        <f t="shared" si="122"/>
        <v>1</v>
      </c>
      <c r="KB48">
        <f t="shared" si="107"/>
        <v>1</v>
      </c>
      <c r="KC48">
        <f t="shared" si="108"/>
        <v>1</v>
      </c>
      <c r="KD48">
        <f t="shared" si="109"/>
        <v>1</v>
      </c>
      <c r="KE48" s="253"/>
      <c r="KF48" s="268"/>
      <c r="KG48">
        <v>60</v>
      </c>
      <c r="KH48" t="str">
        <f t="shared" si="72"/>
        <v>FALSE</v>
      </c>
      <c r="KI48">
        <f>VLOOKUP($A48,'FuturesInfo (3)'!$A$2:$V$80,22)</f>
        <v>4</v>
      </c>
      <c r="KJ48" s="257"/>
      <c r="KK48">
        <f t="shared" si="110"/>
        <v>5</v>
      </c>
      <c r="KL48" s="139">
        <f>VLOOKUP($A48,'FuturesInfo (3)'!$A$2:$O$80,15)*KI48</f>
        <v>94900</v>
      </c>
      <c r="KM48" s="139">
        <f>VLOOKUP($A48,'FuturesInfo (3)'!$A$2:$O$80,15)*KK48</f>
        <v>118625</v>
      </c>
      <c r="KN48" s="200">
        <f t="shared" si="111"/>
        <v>0</v>
      </c>
      <c r="KO48" s="200">
        <f t="shared" si="112"/>
        <v>0</v>
      </c>
      <c r="KP48" s="200">
        <f t="shared" si="113"/>
        <v>0</v>
      </c>
      <c r="KQ48" s="200">
        <f t="shared" si="114"/>
        <v>0</v>
      </c>
      <c r="KR48" s="200">
        <f t="shared" si="128"/>
        <v>0</v>
      </c>
    </row>
    <row r="49" spans="1:304"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6"/>
        <v>0</v>
      </c>
      <c r="BH49" s="5">
        <v>-1</v>
      </c>
      <c r="BI49" s="5">
        <v>1</v>
      </c>
      <c r="BJ49">
        <f t="shared" si="73"/>
        <v>0</v>
      </c>
      <c r="BK49" s="5">
        <v>1.01180438449E-3</v>
      </c>
      <c r="BL49" s="170">
        <v>10</v>
      </c>
      <c r="BM49" s="5">
        <v>60</v>
      </c>
      <c r="BN49" t="str">
        <f t="shared" si="117"/>
        <v>TRUE</v>
      </c>
      <c r="BO49">
        <f>VLOOKUP($A49,'FuturesInfo (3)'!$A$2:$V$80,22)</f>
        <v>3</v>
      </c>
      <c r="BP49">
        <f t="shared" si="142"/>
        <v>3</v>
      </c>
      <c r="BQ49" s="139">
        <f>VLOOKUP($A49,'FuturesInfo (3)'!$A$2:$O$80,15)*BP49</f>
        <v>98307</v>
      </c>
      <c r="BR49" s="145">
        <f t="shared" si="74"/>
        <v>-99.467453626058429</v>
      </c>
      <c r="BT49" s="5">
        <f t="shared" si="75"/>
        <v>-1</v>
      </c>
      <c r="BU49" s="5">
        <v>1</v>
      </c>
      <c r="BV49">
        <v>1</v>
      </c>
      <c r="BW49" s="5">
        <v>1</v>
      </c>
      <c r="BX49">
        <f t="shared" si="143"/>
        <v>1</v>
      </c>
      <c r="BY49">
        <f t="shared" si="144"/>
        <v>1</v>
      </c>
      <c r="BZ49" s="189">
        <v>1.6846361186000001E-2</v>
      </c>
      <c r="CA49" s="170">
        <v>10</v>
      </c>
      <c r="CB49" s="5">
        <v>60</v>
      </c>
      <c r="CC49" t="str">
        <f t="shared" si="145"/>
        <v>TRUE</v>
      </c>
      <c r="CD49">
        <f>VLOOKUP($A49,'FuturesInfo (3)'!$A$2:$V$80,22)</f>
        <v>3</v>
      </c>
      <c r="CE49">
        <f t="shared" si="57"/>
        <v>3</v>
      </c>
      <c r="CF49">
        <f t="shared" si="57"/>
        <v>3</v>
      </c>
      <c r="CG49" s="139">
        <f>VLOOKUP($A49,'FuturesInfo (3)'!$A$2:$O$80,15)*CE49</f>
        <v>98307</v>
      </c>
      <c r="CH49" s="145">
        <f t="shared" si="146"/>
        <v>1656.115229112102</v>
      </c>
      <c r="CI49" s="145">
        <f t="shared" si="76"/>
        <v>1656.115229112102</v>
      </c>
      <c r="CK49" s="5">
        <f t="shared" si="147"/>
        <v>1</v>
      </c>
      <c r="CL49" s="5">
        <v>1</v>
      </c>
      <c r="CM49">
        <v>1</v>
      </c>
      <c r="CN49" s="5">
        <v>1</v>
      </c>
      <c r="CO49">
        <f t="shared" si="118"/>
        <v>1</v>
      </c>
      <c r="CP49">
        <f t="shared" si="148"/>
        <v>1</v>
      </c>
      <c r="CQ49" s="5">
        <v>1.4247846255800001E-2</v>
      </c>
      <c r="CR49" s="170">
        <v>10</v>
      </c>
      <c r="CS49" s="5">
        <v>60</v>
      </c>
      <c r="CT49" t="str">
        <f t="shared" si="149"/>
        <v>TRUE</v>
      </c>
      <c r="CU49">
        <f>VLOOKUP($A49,'FuturesInfo (3)'!$A$2:$V$80,22)</f>
        <v>3</v>
      </c>
      <c r="CV49">
        <f t="shared" si="150"/>
        <v>4</v>
      </c>
      <c r="CW49">
        <f t="shared" si="77"/>
        <v>3</v>
      </c>
      <c r="CX49" s="139">
        <f>VLOOKUP($A49,'FuturesInfo (3)'!$A$2:$O$80,15)*CW49</f>
        <v>98307</v>
      </c>
      <c r="CY49" s="200">
        <f t="shared" si="151"/>
        <v>1400.6630218689306</v>
      </c>
      <c r="CZ49" s="200">
        <f t="shared" si="79"/>
        <v>1400.6630218689306</v>
      </c>
      <c r="DB49" s="5">
        <f t="shared" si="63"/>
        <v>1</v>
      </c>
      <c r="DC49" s="5">
        <v>-1</v>
      </c>
      <c r="DD49">
        <v>1</v>
      </c>
      <c r="DE49" s="5">
        <v>-1</v>
      </c>
      <c r="DF49">
        <f t="shared" si="119"/>
        <v>1</v>
      </c>
      <c r="DG49">
        <f t="shared" si="64"/>
        <v>0</v>
      </c>
      <c r="DH49" s="5">
        <v>-2.3521724926499999E-2</v>
      </c>
      <c r="DI49" s="170">
        <v>10</v>
      </c>
      <c r="DJ49" s="5">
        <v>60</v>
      </c>
      <c r="DK49" t="str">
        <f t="shared" si="65"/>
        <v>TRUE</v>
      </c>
      <c r="DL49">
        <f>VLOOKUP($A49,'FuturesInfo (3)'!$A$2:$V$80,22)</f>
        <v>3</v>
      </c>
      <c r="DM49">
        <f t="shared" si="66"/>
        <v>2</v>
      </c>
      <c r="DN49">
        <f t="shared" si="80"/>
        <v>3</v>
      </c>
      <c r="DO49" s="139">
        <f>VLOOKUP($A49,'FuturesInfo (3)'!$A$2:$O$80,15)*DN49</f>
        <v>98307</v>
      </c>
      <c r="DP49" s="200">
        <f t="shared" si="67"/>
        <v>2312.3502123494354</v>
      </c>
      <c r="DQ49" s="200">
        <f t="shared" si="81"/>
        <v>-2312.3502123494354</v>
      </c>
      <c r="DS49" s="5">
        <v>-1</v>
      </c>
      <c r="DT49" s="5">
        <v>-1</v>
      </c>
      <c r="DU49">
        <v>1</v>
      </c>
      <c r="DV49" s="5">
        <v>-1</v>
      </c>
      <c r="DW49">
        <v>1</v>
      </c>
      <c r="DX49">
        <v>0</v>
      </c>
      <c r="DY49" s="5">
        <v>-2.0742723318800001E-2</v>
      </c>
      <c r="DZ49" s="170">
        <v>10</v>
      </c>
      <c r="EA49" s="5">
        <v>60</v>
      </c>
      <c r="EB49" t="s">
        <v>1274</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1274</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1274</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1274</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1274</v>
      </c>
      <c r="HK49">
        <v>3</v>
      </c>
      <c r="HL49" s="257"/>
      <c r="HM49">
        <v>3</v>
      </c>
      <c r="HN49" s="139">
        <v>98141.999999999985</v>
      </c>
      <c r="HO49" s="200">
        <v>-1526.8699106301165</v>
      </c>
      <c r="HP49" s="200">
        <v>1526.8699106301165</v>
      </c>
      <c r="HQ49" s="200">
        <v>-1526.8699106301165</v>
      </c>
      <c r="HR49" s="200">
        <v>-1526.8699106301165</v>
      </c>
      <c r="HT49">
        <f t="shared" si="82"/>
        <v>1</v>
      </c>
      <c r="HU49" s="247">
        <v>1</v>
      </c>
      <c r="HV49" s="218">
        <v>-1</v>
      </c>
      <c r="HW49" s="245">
        <v>-18</v>
      </c>
      <c r="HX49">
        <f t="shared" si="123"/>
        <v>-1</v>
      </c>
      <c r="HY49">
        <f t="shared" si="84"/>
        <v>1</v>
      </c>
      <c r="HZ49" s="251">
        <v>1</v>
      </c>
      <c r="IA49">
        <f t="shared" si="120"/>
        <v>1</v>
      </c>
      <c r="IB49">
        <f t="shared" si="85"/>
        <v>0</v>
      </c>
      <c r="IC49">
        <f t="shared" si="86"/>
        <v>0</v>
      </c>
      <c r="ID49">
        <f t="shared" si="87"/>
        <v>1</v>
      </c>
      <c r="IE49" s="251">
        <v>1.6812373907199999E-3</v>
      </c>
      <c r="IF49" s="268">
        <v>42508</v>
      </c>
      <c r="IG49" s="5">
        <v>60</v>
      </c>
      <c r="IH49" t="str">
        <f t="shared" si="68"/>
        <v>TRUE</v>
      </c>
      <c r="II49">
        <f>VLOOKUP($A49,'FuturesInfo (3)'!$A$2:$V$80,22)</f>
        <v>3</v>
      </c>
      <c r="IJ49" s="257">
        <v>1</v>
      </c>
      <c r="IK49">
        <f t="shared" si="88"/>
        <v>3</v>
      </c>
      <c r="IL49" s="139">
        <f>VLOOKUP($A49,'FuturesInfo (3)'!$A$2:$O$80,15)*II49</f>
        <v>98307</v>
      </c>
      <c r="IM49" s="139">
        <f>VLOOKUP($A49,'FuturesInfo (3)'!$A$2:$O$80,15)*IK49</f>
        <v>98307</v>
      </c>
      <c r="IN49" s="200">
        <f t="shared" si="152"/>
        <v>165.27740416951102</v>
      </c>
      <c r="IO49" s="200">
        <f t="shared" si="89"/>
        <v>165.27740416951102</v>
      </c>
      <c r="IP49" s="200">
        <f t="shared" si="90"/>
        <v>-165.27740416951102</v>
      </c>
      <c r="IQ49" s="200">
        <f t="shared" si="91"/>
        <v>-165.27740416951102</v>
      </c>
      <c r="IR49" s="200">
        <f t="shared" si="126"/>
        <v>165.27740416951102</v>
      </c>
      <c r="IT49">
        <f t="shared" si="93"/>
        <v>1</v>
      </c>
      <c r="IU49" s="247">
        <v>1</v>
      </c>
      <c r="IV49" s="218">
        <v>-1</v>
      </c>
      <c r="IW49" s="245">
        <v>-19</v>
      </c>
      <c r="IX49">
        <f t="shared" si="124"/>
        <v>1</v>
      </c>
      <c r="IY49">
        <f t="shared" si="95"/>
        <v>1</v>
      </c>
      <c r="IZ49" s="251"/>
      <c r="JA49">
        <f t="shared" si="121"/>
        <v>0</v>
      </c>
      <c r="JB49">
        <f t="shared" si="96"/>
        <v>0</v>
      </c>
      <c r="JC49">
        <f t="shared" si="97"/>
        <v>0</v>
      </c>
      <c r="JD49">
        <f t="shared" si="98"/>
        <v>0</v>
      </c>
      <c r="JE49" s="251"/>
      <c r="JF49" s="268">
        <v>42508</v>
      </c>
      <c r="JG49" s="5">
        <v>60</v>
      </c>
      <c r="JH49" t="str">
        <f t="shared" si="70"/>
        <v>TRUE</v>
      </c>
      <c r="JI49">
        <f>VLOOKUP($A49,'FuturesInfo (3)'!$A$2:$V$80,22)</f>
        <v>3</v>
      </c>
      <c r="JJ49" s="257">
        <v>2</v>
      </c>
      <c r="JK49">
        <f t="shared" si="99"/>
        <v>4</v>
      </c>
      <c r="JL49" s="139">
        <f>VLOOKUP($A49,'FuturesInfo (3)'!$A$2:$O$80,15)*JI49</f>
        <v>98307</v>
      </c>
      <c r="JM49" s="139">
        <f>VLOOKUP($A49,'FuturesInfo (3)'!$A$2:$O$80,15)*JK49</f>
        <v>131076</v>
      </c>
      <c r="JN49" s="200">
        <f t="shared" si="153"/>
        <v>0</v>
      </c>
      <c r="JO49" s="200">
        <f t="shared" si="100"/>
        <v>0</v>
      </c>
      <c r="JP49" s="200">
        <f t="shared" si="101"/>
        <v>0</v>
      </c>
      <c r="JQ49" s="200">
        <f t="shared" si="102"/>
        <v>0</v>
      </c>
      <c r="JR49" s="200">
        <f t="shared" si="127"/>
        <v>0</v>
      </c>
      <c r="JT49">
        <f t="shared" si="104"/>
        <v>1</v>
      </c>
      <c r="JU49" s="247"/>
      <c r="JV49" s="218"/>
      <c r="JW49" s="245"/>
      <c r="JX49">
        <f t="shared" si="125"/>
        <v>0</v>
      </c>
      <c r="JY49">
        <f t="shared" si="106"/>
        <v>0</v>
      </c>
      <c r="JZ49" s="251"/>
      <c r="KA49">
        <f t="shared" si="122"/>
        <v>1</v>
      </c>
      <c r="KB49">
        <f t="shared" si="107"/>
        <v>1</v>
      </c>
      <c r="KC49">
        <f t="shared" si="108"/>
        <v>1</v>
      </c>
      <c r="KD49">
        <f t="shared" si="109"/>
        <v>1</v>
      </c>
      <c r="KE49" s="251"/>
      <c r="KF49" s="268"/>
      <c r="KG49" s="5">
        <v>60</v>
      </c>
      <c r="KH49" t="str">
        <f t="shared" si="72"/>
        <v>FALSE</v>
      </c>
      <c r="KI49">
        <f>VLOOKUP($A49,'FuturesInfo (3)'!$A$2:$V$80,22)</f>
        <v>3</v>
      </c>
      <c r="KJ49" s="257"/>
      <c r="KK49">
        <f t="shared" si="110"/>
        <v>4</v>
      </c>
      <c r="KL49" s="139">
        <f>VLOOKUP($A49,'FuturesInfo (3)'!$A$2:$O$80,15)*KI49</f>
        <v>98307</v>
      </c>
      <c r="KM49" s="139">
        <f>VLOOKUP($A49,'FuturesInfo (3)'!$A$2:$O$80,15)*KK49</f>
        <v>131076</v>
      </c>
      <c r="KN49" s="200">
        <f t="shared" si="111"/>
        <v>0</v>
      </c>
      <c r="KO49" s="200">
        <f t="shared" si="112"/>
        <v>0</v>
      </c>
      <c r="KP49" s="200">
        <f t="shared" si="113"/>
        <v>0</v>
      </c>
      <c r="KQ49" s="200">
        <f t="shared" si="114"/>
        <v>0</v>
      </c>
      <c r="KR49" s="200">
        <f t="shared" si="128"/>
        <v>0</v>
      </c>
    </row>
    <row r="50" spans="1:304"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6"/>
        <v>2</v>
      </c>
      <c r="BH50">
        <v>1</v>
      </c>
      <c r="BI50">
        <v>1</v>
      </c>
      <c r="BJ50">
        <f t="shared" si="73"/>
        <v>1</v>
      </c>
      <c r="BK50" s="1">
        <v>1.7028522775600001E-3</v>
      </c>
      <c r="BL50" s="2">
        <v>10</v>
      </c>
      <c r="BM50">
        <v>60</v>
      </c>
      <c r="BN50" t="str">
        <f t="shared" si="117"/>
        <v>TRUE</v>
      </c>
      <c r="BO50">
        <f>VLOOKUP($A50,'FuturesInfo (3)'!$A$2:$V$80,22)</f>
        <v>2</v>
      </c>
      <c r="BP50">
        <f t="shared" si="142"/>
        <v>2</v>
      </c>
      <c r="BQ50" s="139">
        <f>VLOOKUP($A50,'FuturesInfo (3)'!$A$2:$O$80,15)*BP50</f>
        <v>90860</v>
      </c>
      <c r="BR50" s="145">
        <f t="shared" si="74"/>
        <v>154.7211579391016</v>
      </c>
      <c r="BT50">
        <f t="shared" si="75"/>
        <v>1</v>
      </c>
      <c r="BU50">
        <v>-1</v>
      </c>
      <c r="BV50">
        <v>1</v>
      </c>
      <c r="BW50">
        <v>1</v>
      </c>
      <c r="BX50">
        <f t="shared" si="143"/>
        <v>0</v>
      </c>
      <c r="BY50">
        <f t="shared" si="144"/>
        <v>1</v>
      </c>
      <c r="BZ50" s="188">
        <v>1.2749681258E-3</v>
      </c>
      <c r="CA50" s="2">
        <v>10</v>
      </c>
      <c r="CB50">
        <v>60</v>
      </c>
      <c r="CC50" t="str">
        <f t="shared" si="145"/>
        <v>TRUE</v>
      </c>
      <c r="CD50">
        <f>VLOOKUP($A50,'FuturesInfo (3)'!$A$2:$V$80,22)</f>
        <v>2</v>
      </c>
      <c r="CE50">
        <f t="shared" si="57"/>
        <v>2</v>
      </c>
      <c r="CF50">
        <f t="shared" si="57"/>
        <v>2</v>
      </c>
      <c r="CG50" s="139">
        <f>VLOOKUP($A50,'FuturesInfo (3)'!$A$2:$O$80,15)*CE50</f>
        <v>90860</v>
      </c>
      <c r="CH50" s="145">
        <f t="shared" si="146"/>
        <v>-115.84360391018799</v>
      </c>
      <c r="CI50" s="145">
        <f t="shared" si="76"/>
        <v>115.84360391018799</v>
      </c>
      <c r="CK50">
        <f t="shared" si="147"/>
        <v>-1</v>
      </c>
      <c r="CL50">
        <v>-1</v>
      </c>
      <c r="CM50">
        <v>1</v>
      </c>
      <c r="CN50">
        <v>-1</v>
      </c>
      <c r="CO50">
        <f t="shared" si="118"/>
        <v>1</v>
      </c>
      <c r="CP50">
        <f t="shared" si="148"/>
        <v>0</v>
      </c>
      <c r="CQ50" s="1">
        <v>-1.0611205432900001E-2</v>
      </c>
      <c r="CR50" s="2">
        <v>10</v>
      </c>
      <c r="CS50">
        <v>60</v>
      </c>
      <c r="CT50" t="str">
        <f t="shared" si="149"/>
        <v>TRUE</v>
      </c>
      <c r="CU50">
        <f>VLOOKUP($A50,'FuturesInfo (3)'!$A$2:$V$80,22)</f>
        <v>2</v>
      </c>
      <c r="CV50">
        <f t="shared" si="150"/>
        <v>2</v>
      </c>
      <c r="CW50">
        <f t="shared" si="77"/>
        <v>2</v>
      </c>
      <c r="CX50" s="139">
        <f>VLOOKUP($A50,'FuturesInfo (3)'!$A$2:$O$80,15)*CW50</f>
        <v>90860</v>
      </c>
      <c r="CY50" s="200">
        <f t="shared" si="151"/>
        <v>964.13412563329405</v>
      </c>
      <c r="CZ50" s="200">
        <f t="shared" si="79"/>
        <v>-964.13412563329405</v>
      </c>
      <c r="DB50">
        <f t="shared" si="63"/>
        <v>-1</v>
      </c>
      <c r="DC50">
        <v>-1</v>
      </c>
      <c r="DD50">
        <v>1</v>
      </c>
      <c r="DE50">
        <v>-1</v>
      </c>
      <c r="DF50">
        <f t="shared" si="119"/>
        <v>1</v>
      </c>
      <c r="DG50">
        <f t="shared" si="64"/>
        <v>0</v>
      </c>
      <c r="DH50" s="1">
        <v>-4.7190047189999999E-3</v>
      </c>
      <c r="DI50" s="2">
        <v>10</v>
      </c>
      <c r="DJ50">
        <v>60</v>
      </c>
      <c r="DK50" t="str">
        <f t="shared" si="65"/>
        <v>TRUE</v>
      </c>
      <c r="DL50">
        <f>VLOOKUP($A50,'FuturesInfo (3)'!$A$2:$V$80,22)</f>
        <v>2</v>
      </c>
      <c r="DM50">
        <f t="shared" si="66"/>
        <v>2</v>
      </c>
      <c r="DN50">
        <f t="shared" si="80"/>
        <v>2</v>
      </c>
      <c r="DO50" s="139">
        <f>VLOOKUP($A50,'FuturesInfo (3)'!$A$2:$O$80,15)*DN50</f>
        <v>90860</v>
      </c>
      <c r="DP50" s="200">
        <f t="shared" si="67"/>
        <v>428.76876876834001</v>
      </c>
      <c r="DQ50" s="200">
        <f t="shared" si="81"/>
        <v>-428.76876876834001</v>
      </c>
      <c r="DS50">
        <v>-1</v>
      </c>
      <c r="DT50">
        <v>-1</v>
      </c>
      <c r="DU50">
        <v>1</v>
      </c>
      <c r="DV50">
        <v>1</v>
      </c>
      <c r="DW50">
        <v>0</v>
      </c>
      <c r="DX50">
        <v>1</v>
      </c>
      <c r="DY50" s="1">
        <v>2.3491379310300001E-2</v>
      </c>
      <c r="DZ50" s="2">
        <v>10</v>
      </c>
      <c r="EA50">
        <v>60</v>
      </c>
      <c r="EB50" t="s">
        <v>1274</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1274</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1274</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1274</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1274</v>
      </c>
      <c r="HK50">
        <v>3</v>
      </c>
      <c r="HL50" s="257"/>
      <c r="HM50">
        <v>3</v>
      </c>
      <c r="HN50" s="139">
        <v>138000</v>
      </c>
      <c r="HO50" s="200">
        <v>-784.43375601240007</v>
      </c>
      <c r="HP50" s="200">
        <v>784.43375601240007</v>
      </c>
      <c r="HQ50" s="200">
        <v>-784.43375601240007</v>
      </c>
      <c r="HR50" s="200">
        <v>-784.43375601240007</v>
      </c>
      <c r="HT50">
        <f t="shared" si="82"/>
        <v>-1</v>
      </c>
      <c r="HU50" s="244">
        <v>1</v>
      </c>
      <c r="HV50" s="218">
        <v>1</v>
      </c>
      <c r="HW50" s="245">
        <v>-3</v>
      </c>
      <c r="HX50">
        <f t="shared" si="123"/>
        <v>1</v>
      </c>
      <c r="HY50">
        <f t="shared" si="84"/>
        <v>-1</v>
      </c>
      <c r="HZ50" s="218">
        <v>-1</v>
      </c>
      <c r="IA50">
        <f t="shared" si="120"/>
        <v>0</v>
      </c>
      <c r="IB50">
        <f t="shared" si="85"/>
        <v>0</v>
      </c>
      <c r="IC50">
        <f t="shared" si="86"/>
        <v>0</v>
      </c>
      <c r="ID50">
        <f t="shared" si="87"/>
        <v>1</v>
      </c>
      <c r="IE50" s="253">
        <v>-1.2391304347799999E-2</v>
      </c>
      <c r="IF50" s="268">
        <v>42514</v>
      </c>
      <c r="IG50">
        <v>60</v>
      </c>
      <c r="IH50" t="str">
        <f t="shared" si="68"/>
        <v>TRUE</v>
      </c>
      <c r="II50">
        <f>VLOOKUP($A50,'FuturesInfo (3)'!$A$2:$V$80,22)</f>
        <v>2</v>
      </c>
      <c r="IJ50" s="257">
        <v>2</v>
      </c>
      <c r="IK50">
        <f t="shared" si="88"/>
        <v>3</v>
      </c>
      <c r="IL50" s="139">
        <f>VLOOKUP($A50,'FuturesInfo (3)'!$A$2:$O$80,15)*II50</f>
        <v>90860</v>
      </c>
      <c r="IM50" s="139">
        <f>VLOOKUP($A50,'FuturesInfo (3)'!$A$2:$O$80,15)*IK50</f>
        <v>136290</v>
      </c>
      <c r="IN50" s="200">
        <f t="shared" si="152"/>
        <v>-1125.8739130411079</v>
      </c>
      <c r="IO50" s="200">
        <f t="shared" si="89"/>
        <v>-1688.810869561662</v>
      </c>
      <c r="IP50" s="200">
        <f t="shared" si="90"/>
        <v>-1125.8739130411079</v>
      </c>
      <c r="IQ50" s="200">
        <f t="shared" si="91"/>
        <v>-1125.8739130411079</v>
      </c>
      <c r="IR50" s="200">
        <f t="shared" si="126"/>
        <v>1125.8739130411079</v>
      </c>
      <c r="IT50">
        <f t="shared" si="93"/>
        <v>1</v>
      </c>
      <c r="IU50" s="244">
        <v>-1</v>
      </c>
      <c r="IV50" s="218">
        <v>1</v>
      </c>
      <c r="IW50" s="245">
        <v>-4</v>
      </c>
      <c r="IX50">
        <f t="shared" si="124"/>
        <v>-1</v>
      </c>
      <c r="IY50">
        <f t="shared" si="95"/>
        <v>-1</v>
      </c>
      <c r="IZ50" s="218"/>
      <c r="JA50">
        <f t="shared" si="121"/>
        <v>0</v>
      </c>
      <c r="JB50">
        <f t="shared" si="96"/>
        <v>0</v>
      </c>
      <c r="JC50">
        <f t="shared" si="97"/>
        <v>0</v>
      </c>
      <c r="JD50">
        <f t="shared" si="98"/>
        <v>0</v>
      </c>
      <c r="JE50" s="253"/>
      <c r="JF50" s="268">
        <v>42514</v>
      </c>
      <c r="JG50">
        <v>60</v>
      </c>
      <c r="JH50" t="str">
        <f t="shared" si="70"/>
        <v>TRUE</v>
      </c>
      <c r="JI50">
        <f>VLOOKUP($A50,'FuturesInfo (3)'!$A$2:$V$80,22)</f>
        <v>2</v>
      </c>
      <c r="JJ50" s="257">
        <v>2</v>
      </c>
      <c r="JK50">
        <f t="shared" si="99"/>
        <v>3</v>
      </c>
      <c r="JL50" s="139">
        <f>VLOOKUP($A50,'FuturesInfo (3)'!$A$2:$O$80,15)*JI50</f>
        <v>90860</v>
      </c>
      <c r="JM50" s="139">
        <f>VLOOKUP($A50,'FuturesInfo (3)'!$A$2:$O$80,15)*JK50</f>
        <v>136290</v>
      </c>
      <c r="JN50" s="200">
        <f t="shared" si="153"/>
        <v>0</v>
      </c>
      <c r="JO50" s="200">
        <f t="shared" si="100"/>
        <v>0</v>
      </c>
      <c r="JP50" s="200">
        <f t="shared" si="101"/>
        <v>0</v>
      </c>
      <c r="JQ50" s="200">
        <f t="shared" si="102"/>
        <v>0</v>
      </c>
      <c r="JR50" s="200">
        <f t="shared" si="127"/>
        <v>0</v>
      </c>
      <c r="JT50">
        <f t="shared" si="104"/>
        <v>-1</v>
      </c>
      <c r="JU50" s="244"/>
      <c r="JV50" s="218"/>
      <c r="JW50" s="245"/>
      <c r="JX50">
        <f t="shared" si="125"/>
        <v>0</v>
      </c>
      <c r="JY50">
        <f t="shared" si="106"/>
        <v>0</v>
      </c>
      <c r="JZ50" s="218"/>
      <c r="KA50">
        <f t="shared" si="122"/>
        <v>1</v>
      </c>
      <c r="KB50">
        <f t="shared" si="107"/>
        <v>1</v>
      </c>
      <c r="KC50">
        <f t="shared" si="108"/>
        <v>1</v>
      </c>
      <c r="KD50">
        <f t="shared" si="109"/>
        <v>1</v>
      </c>
      <c r="KE50" s="253"/>
      <c r="KF50" s="268"/>
      <c r="KG50">
        <v>60</v>
      </c>
      <c r="KH50" t="str">
        <f t="shared" si="72"/>
        <v>FALSE</v>
      </c>
      <c r="KI50">
        <f>VLOOKUP($A50,'FuturesInfo (3)'!$A$2:$V$80,22)</f>
        <v>2</v>
      </c>
      <c r="KJ50" s="257"/>
      <c r="KK50">
        <f t="shared" si="110"/>
        <v>3</v>
      </c>
      <c r="KL50" s="139">
        <f>VLOOKUP($A50,'FuturesInfo (3)'!$A$2:$O$80,15)*KI50</f>
        <v>90860</v>
      </c>
      <c r="KM50" s="139">
        <f>VLOOKUP($A50,'FuturesInfo (3)'!$A$2:$O$80,15)*KK50</f>
        <v>136290</v>
      </c>
      <c r="KN50" s="200">
        <f t="shared" si="111"/>
        <v>0</v>
      </c>
      <c r="KO50" s="200">
        <f t="shared" si="112"/>
        <v>0</v>
      </c>
      <c r="KP50" s="200">
        <f t="shared" si="113"/>
        <v>0</v>
      </c>
      <c r="KQ50" s="200">
        <f t="shared" si="114"/>
        <v>0</v>
      </c>
      <c r="KR50" s="200">
        <f t="shared" si="128"/>
        <v>0</v>
      </c>
    </row>
    <row r="51" spans="1:304"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6"/>
        <v>0</v>
      </c>
      <c r="BH51">
        <v>-1</v>
      </c>
      <c r="BI51">
        <v>1</v>
      </c>
      <c r="BJ51">
        <f t="shared" si="73"/>
        <v>0</v>
      </c>
      <c r="BK51" s="1">
        <v>6.4360418342700003E-3</v>
      </c>
      <c r="BL51" s="2">
        <v>10</v>
      </c>
      <c r="BM51">
        <v>60</v>
      </c>
      <c r="BN51" t="str">
        <f t="shared" si="117"/>
        <v>TRUE</v>
      </c>
      <c r="BO51">
        <f>VLOOKUP($A51,'FuturesInfo (3)'!$A$2:$V$80,22)</f>
        <v>2</v>
      </c>
      <c r="BP51">
        <f t="shared" si="142"/>
        <v>2</v>
      </c>
      <c r="BQ51" s="139">
        <f>VLOOKUP($A51,'FuturesInfo (3)'!$A$2:$O$80,15)*BP51</f>
        <v>101200</v>
      </c>
      <c r="BR51" s="145">
        <f t="shared" si="74"/>
        <v>-651.32743362812403</v>
      </c>
      <c r="BT51">
        <f t="shared" si="75"/>
        <v>-1</v>
      </c>
      <c r="BU51">
        <v>-1</v>
      </c>
      <c r="BV51">
        <v>-1</v>
      </c>
      <c r="BW51">
        <v>-1</v>
      </c>
      <c r="BX51">
        <f t="shared" si="143"/>
        <v>1</v>
      </c>
      <c r="BY51">
        <f t="shared" si="144"/>
        <v>1</v>
      </c>
      <c r="BZ51" s="188">
        <v>-7.9936051159099995E-3</v>
      </c>
      <c r="CA51" s="2">
        <v>10</v>
      </c>
      <c r="CB51">
        <v>60</v>
      </c>
      <c r="CC51" t="str">
        <f t="shared" si="145"/>
        <v>TRUE</v>
      </c>
      <c r="CD51">
        <f>VLOOKUP($A51,'FuturesInfo (3)'!$A$2:$V$80,22)</f>
        <v>2</v>
      </c>
      <c r="CE51">
        <f t="shared" si="57"/>
        <v>2</v>
      </c>
      <c r="CF51">
        <f t="shared" si="57"/>
        <v>2</v>
      </c>
      <c r="CG51" s="139">
        <f>VLOOKUP($A51,'FuturesInfo (3)'!$A$2:$O$80,15)*CE51</f>
        <v>101200</v>
      </c>
      <c r="CH51" s="145">
        <f t="shared" si="146"/>
        <v>808.95283773009191</v>
      </c>
      <c r="CI51" s="145">
        <f t="shared" si="76"/>
        <v>808.95283773009191</v>
      </c>
      <c r="CK51">
        <f t="shared" si="147"/>
        <v>-1</v>
      </c>
      <c r="CL51">
        <v>-1</v>
      </c>
      <c r="CM51">
        <v>-1</v>
      </c>
      <c r="CN51">
        <v>1</v>
      </c>
      <c r="CO51">
        <f t="shared" si="118"/>
        <v>0</v>
      </c>
      <c r="CP51">
        <f t="shared" si="148"/>
        <v>0</v>
      </c>
      <c r="CQ51" s="1">
        <v>1.8331990330399998E-2</v>
      </c>
      <c r="CR51" s="2">
        <v>10</v>
      </c>
      <c r="CS51">
        <v>60</v>
      </c>
      <c r="CT51" t="str">
        <f t="shared" si="149"/>
        <v>TRUE</v>
      </c>
      <c r="CU51">
        <f>VLOOKUP($A51,'FuturesInfo (3)'!$A$2:$V$80,22)</f>
        <v>2</v>
      </c>
      <c r="CV51">
        <f t="shared" si="150"/>
        <v>3</v>
      </c>
      <c r="CW51">
        <f t="shared" si="77"/>
        <v>2</v>
      </c>
      <c r="CX51" s="139">
        <f>VLOOKUP($A51,'FuturesInfo (3)'!$A$2:$O$80,15)*CW51</f>
        <v>101200</v>
      </c>
      <c r="CY51" s="200">
        <f t="shared" si="151"/>
        <v>-1855.1974214364798</v>
      </c>
      <c r="CZ51" s="200">
        <f t="shared" si="79"/>
        <v>-1855.1974214364798</v>
      </c>
      <c r="DB51">
        <f t="shared" si="63"/>
        <v>-1</v>
      </c>
      <c r="DC51">
        <v>1</v>
      </c>
      <c r="DD51">
        <v>-1</v>
      </c>
      <c r="DE51">
        <v>1</v>
      </c>
      <c r="DF51">
        <f t="shared" si="119"/>
        <v>1</v>
      </c>
      <c r="DG51">
        <f t="shared" si="64"/>
        <v>0</v>
      </c>
      <c r="DH51" s="1">
        <v>1.7606330366000001E-2</v>
      </c>
      <c r="DI51" s="2">
        <v>10</v>
      </c>
      <c r="DJ51">
        <v>60</v>
      </c>
      <c r="DK51" t="str">
        <f t="shared" si="65"/>
        <v>TRUE</v>
      </c>
      <c r="DL51">
        <f>VLOOKUP($A51,'FuturesInfo (3)'!$A$2:$V$80,22)</f>
        <v>2</v>
      </c>
      <c r="DM51">
        <f t="shared" si="66"/>
        <v>2</v>
      </c>
      <c r="DN51">
        <f t="shared" si="80"/>
        <v>2</v>
      </c>
      <c r="DO51" s="139">
        <f>VLOOKUP($A51,'FuturesInfo (3)'!$A$2:$O$80,15)*DN51</f>
        <v>101200</v>
      </c>
      <c r="DP51" s="200">
        <f t="shared" si="67"/>
        <v>1781.7606330392</v>
      </c>
      <c r="DQ51" s="200">
        <f t="shared" si="81"/>
        <v>-1781.7606330392</v>
      </c>
      <c r="DS51">
        <v>1</v>
      </c>
      <c r="DT51">
        <v>1</v>
      </c>
      <c r="DU51">
        <v>-1</v>
      </c>
      <c r="DV51">
        <v>1</v>
      </c>
      <c r="DW51">
        <v>1</v>
      </c>
      <c r="DX51">
        <v>0</v>
      </c>
      <c r="DY51" s="1">
        <v>2.0800933125999999E-2</v>
      </c>
      <c r="DZ51" s="2">
        <v>10</v>
      </c>
      <c r="EA51">
        <v>60</v>
      </c>
      <c r="EB51" t="s">
        <v>1274</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1274</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1274</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1274</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1274</v>
      </c>
      <c r="HK51">
        <v>2</v>
      </c>
      <c r="HL51" s="257"/>
      <c r="HM51">
        <v>2</v>
      </c>
      <c r="HN51" s="139">
        <v>102700</v>
      </c>
      <c r="HO51" s="200">
        <v>-970.73688271634103</v>
      </c>
      <c r="HP51" s="200">
        <v>970.73688271634103</v>
      </c>
      <c r="HQ51" s="200">
        <v>970.73688271634103</v>
      </c>
      <c r="HR51" s="200">
        <v>-970.73688271634103</v>
      </c>
      <c r="HT51">
        <f t="shared" si="82"/>
        <v>1</v>
      </c>
      <c r="HU51" s="244">
        <v>1</v>
      </c>
      <c r="HV51" s="218">
        <v>-1</v>
      </c>
      <c r="HW51" s="245">
        <v>-4</v>
      </c>
      <c r="HX51">
        <f t="shared" si="123"/>
        <v>-1</v>
      </c>
      <c r="HY51">
        <f t="shared" si="84"/>
        <v>1</v>
      </c>
      <c r="HZ51" s="218">
        <v>-1</v>
      </c>
      <c r="IA51">
        <f t="shared" si="120"/>
        <v>0</v>
      </c>
      <c r="IB51">
        <f t="shared" si="85"/>
        <v>1</v>
      </c>
      <c r="IC51">
        <f t="shared" si="86"/>
        <v>1</v>
      </c>
      <c r="ID51">
        <f t="shared" si="87"/>
        <v>0</v>
      </c>
      <c r="IE51" s="253">
        <v>-1.4605647516999999E-2</v>
      </c>
      <c r="IF51" s="268">
        <v>42499</v>
      </c>
      <c r="IG51">
        <v>60</v>
      </c>
      <c r="IH51" t="str">
        <f t="shared" si="68"/>
        <v>TRUE</v>
      </c>
      <c r="II51">
        <f>VLOOKUP($A51,'FuturesInfo (3)'!$A$2:$V$80,22)</f>
        <v>2</v>
      </c>
      <c r="IJ51" s="257">
        <v>1</v>
      </c>
      <c r="IK51">
        <f t="shared" si="88"/>
        <v>2</v>
      </c>
      <c r="IL51" s="139">
        <f>VLOOKUP($A51,'FuturesInfo (3)'!$A$2:$O$80,15)*II51</f>
        <v>101200</v>
      </c>
      <c r="IM51" s="139">
        <f>VLOOKUP($A51,'FuturesInfo (3)'!$A$2:$O$80,15)*IK51</f>
        <v>101200</v>
      </c>
      <c r="IN51" s="200">
        <f t="shared" si="152"/>
        <v>-1478.0915287204</v>
      </c>
      <c r="IO51" s="200">
        <f t="shared" si="89"/>
        <v>-1478.0915287204</v>
      </c>
      <c r="IP51" s="200">
        <f t="shared" si="90"/>
        <v>1478.0915287204</v>
      </c>
      <c r="IQ51" s="200">
        <f t="shared" si="91"/>
        <v>1478.0915287204</v>
      </c>
      <c r="IR51" s="200">
        <f t="shared" si="126"/>
        <v>-1478.0915287204</v>
      </c>
      <c r="IT51">
        <f t="shared" si="93"/>
        <v>1</v>
      </c>
      <c r="IU51" s="244">
        <v>1</v>
      </c>
      <c r="IV51" s="218">
        <v>-1</v>
      </c>
      <c r="IW51" s="245">
        <v>-5</v>
      </c>
      <c r="IX51">
        <f t="shared" si="124"/>
        <v>1</v>
      </c>
      <c r="IY51">
        <f t="shared" si="95"/>
        <v>1</v>
      </c>
      <c r="IZ51" s="218"/>
      <c r="JA51">
        <f t="shared" si="121"/>
        <v>0</v>
      </c>
      <c r="JB51">
        <f t="shared" si="96"/>
        <v>0</v>
      </c>
      <c r="JC51">
        <f t="shared" si="97"/>
        <v>0</v>
      </c>
      <c r="JD51">
        <f t="shared" si="98"/>
        <v>0</v>
      </c>
      <c r="JE51" s="253"/>
      <c r="JF51" s="268">
        <v>42499</v>
      </c>
      <c r="JG51">
        <v>60</v>
      </c>
      <c r="JH51" t="str">
        <f t="shared" si="70"/>
        <v>TRUE</v>
      </c>
      <c r="JI51">
        <f>VLOOKUP($A51,'FuturesInfo (3)'!$A$2:$V$80,22)</f>
        <v>2</v>
      </c>
      <c r="JJ51" s="257">
        <v>1</v>
      </c>
      <c r="JK51">
        <f t="shared" si="99"/>
        <v>2</v>
      </c>
      <c r="JL51" s="139">
        <f>VLOOKUP($A51,'FuturesInfo (3)'!$A$2:$O$80,15)*JI51</f>
        <v>101200</v>
      </c>
      <c r="JM51" s="139">
        <f>VLOOKUP($A51,'FuturesInfo (3)'!$A$2:$O$80,15)*JK51</f>
        <v>101200</v>
      </c>
      <c r="JN51" s="200">
        <f t="shared" si="153"/>
        <v>0</v>
      </c>
      <c r="JO51" s="200">
        <f t="shared" si="100"/>
        <v>0</v>
      </c>
      <c r="JP51" s="200">
        <f t="shared" si="101"/>
        <v>0</v>
      </c>
      <c r="JQ51" s="200">
        <f t="shared" si="102"/>
        <v>0</v>
      </c>
      <c r="JR51" s="200">
        <f t="shared" si="127"/>
        <v>0</v>
      </c>
      <c r="JT51">
        <f t="shared" si="104"/>
        <v>1</v>
      </c>
      <c r="JU51" s="244"/>
      <c r="JV51" s="218"/>
      <c r="JW51" s="245"/>
      <c r="JX51">
        <f t="shared" si="125"/>
        <v>0</v>
      </c>
      <c r="JY51">
        <f t="shared" si="106"/>
        <v>0</v>
      </c>
      <c r="JZ51" s="218"/>
      <c r="KA51">
        <f t="shared" si="122"/>
        <v>1</v>
      </c>
      <c r="KB51">
        <f t="shared" si="107"/>
        <v>1</v>
      </c>
      <c r="KC51">
        <f t="shared" si="108"/>
        <v>1</v>
      </c>
      <c r="KD51">
        <f t="shared" si="109"/>
        <v>1</v>
      </c>
      <c r="KE51" s="253"/>
      <c r="KF51" s="268"/>
      <c r="KG51">
        <v>60</v>
      </c>
      <c r="KH51" t="str">
        <f t="shared" si="72"/>
        <v>FALSE</v>
      </c>
      <c r="KI51">
        <f>VLOOKUP($A51,'FuturesInfo (3)'!$A$2:$V$80,22)</f>
        <v>2</v>
      </c>
      <c r="KJ51" s="257"/>
      <c r="KK51">
        <f t="shared" si="110"/>
        <v>3</v>
      </c>
      <c r="KL51" s="139">
        <f>VLOOKUP($A51,'FuturesInfo (3)'!$A$2:$O$80,15)*KI51</f>
        <v>101200</v>
      </c>
      <c r="KM51" s="139">
        <f>VLOOKUP($A51,'FuturesInfo (3)'!$A$2:$O$80,15)*KK51</f>
        <v>151800</v>
      </c>
      <c r="KN51" s="200">
        <f t="shared" si="111"/>
        <v>0</v>
      </c>
      <c r="KO51" s="200">
        <f t="shared" si="112"/>
        <v>0</v>
      </c>
      <c r="KP51" s="200">
        <f t="shared" si="113"/>
        <v>0</v>
      </c>
      <c r="KQ51" s="200">
        <f t="shared" si="114"/>
        <v>0</v>
      </c>
      <c r="KR51" s="200">
        <f t="shared" si="128"/>
        <v>0</v>
      </c>
    </row>
    <row r="52" spans="1:304"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16"/>
        <v>0</v>
      </c>
      <c r="BH52">
        <v>-1</v>
      </c>
      <c r="BI52">
        <v>1</v>
      </c>
      <c r="BJ52">
        <f t="shared" si="73"/>
        <v>0</v>
      </c>
      <c r="BK52" s="1">
        <v>1.23804164322E-2</v>
      </c>
      <c r="BL52" s="2">
        <v>10</v>
      </c>
      <c r="BM52">
        <v>60</v>
      </c>
      <c r="BN52" t="str">
        <f t="shared" si="117"/>
        <v>TRUE</v>
      </c>
      <c r="BO52">
        <f>VLOOKUP($A52,'FuturesInfo (3)'!$A$2:$V$80,22)</f>
        <v>2</v>
      </c>
      <c r="BP52">
        <f t="shared" si="142"/>
        <v>2</v>
      </c>
      <c r="BQ52" s="139">
        <f>VLOOKUP($A52,'FuturesInfo (3)'!$A$2:$O$80,15)*BP52</f>
        <v>88800</v>
      </c>
      <c r="BR52" s="145">
        <f t="shared" si="74"/>
        <v>-1099.3809791793599</v>
      </c>
      <c r="BT52">
        <f t="shared" si="75"/>
        <v>-1</v>
      </c>
      <c r="BU52">
        <v>1</v>
      </c>
      <c r="BV52">
        <v>-1</v>
      </c>
      <c r="BW52">
        <v>-1</v>
      </c>
      <c r="BX52">
        <f t="shared" si="143"/>
        <v>0</v>
      </c>
      <c r="BY52">
        <f t="shared" si="144"/>
        <v>1</v>
      </c>
      <c r="BZ52" s="188">
        <v>-1.4452473596399999E-2</v>
      </c>
      <c r="CA52" s="2">
        <v>10</v>
      </c>
      <c r="CB52">
        <v>60</v>
      </c>
      <c r="CC52" t="str">
        <f t="shared" si="145"/>
        <v>TRUE</v>
      </c>
      <c r="CD52">
        <f>VLOOKUP($A52,'FuturesInfo (3)'!$A$2:$V$80,22)</f>
        <v>2</v>
      </c>
      <c r="CE52">
        <f t="shared" si="57"/>
        <v>2</v>
      </c>
      <c r="CF52">
        <f t="shared" si="57"/>
        <v>2</v>
      </c>
      <c r="CG52" s="139">
        <f>VLOOKUP($A52,'FuturesInfo (3)'!$A$2:$O$80,15)*CE52</f>
        <v>88800</v>
      </c>
      <c r="CH52" s="145">
        <f t="shared" si="146"/>
        <v>-1283.3796553603199</v>
      </c>
      <c r="CI52" s="145">
        <f t="shared" si="76"/>
        <v>1283.3796553603199</v>
      </c>
      <c r="CK52">
        <f t="shared" si="147"/>
        <v>1</v>
      </c>
      <c r="CL52">
        <v>-1</v>
      </c>
      <c r="CM52">
        <v>-1</v>
      </c>
      <c r="CN52">
        <v>1</v>
      </c>
      <c r="CO52">
        <f t="shared" si="118"/>
        <v>0</v>
      </c>
      <c r="CP52">
        <f t="shared" si="148"/>
        <v>0</v>
      </c>
      <c r="CQ52" s="1">
        <v>5.6401579244200004E-3</v>
      </c>
      <c r="CR52" s="2">
        <v>10</v>
      </c>
      <c r="CS52">
        <v>60</v>
      </c>
      <c r="CT52" t="str">
        <f t="shared" si="149"/>
        <v>TRUE</v>
      </c>
      <c r="CU52">
        <f>VLOOKUP($A52,'FuturesInfo (3)'!$A$2:$V$80,22)</f>
        <v>2</v>
      </c>
      <c r="CV52">
        <f t="shared" si="150"/>
        <v>3</v>
      </c>
      <c r="CW52">
        <f t="shared" si="77"/>
        <v>2</v>
      </c>
      <c r="CX52" s="139">
        <f>VLOOKUP($A52,'FuturesInfo (3)'!$A$2:$O$80,15)*CW52</f>
        <v>88800</v>
      </c>
      <c r="CY52" s="200">
        <f t="shared" si="151"/>
        <v>-500.84602368849602</v>
      </c>
      <c r="CZ52" s="200">
        <f t="shared" si="79"/>
        <v>-500.84602368849602</v>
      </c>
      <c r="DB52">
        <f t="shared" si="63"/>
        <v>-1</v>
      </c>
      <c r="DC52">
        <v>-1</v>
      </c>
      <c r="DD52">
        <v>1</v>
      </c>
      <c r="DE52">
        <v>1</v>
      </c>
      <c r="DF52">
        <f t="shared" si="119"/>
        <v>0</v>
      </c>
      <c r="DG52">
        <f t="shared" si="64"/>
        <v>1</v>
      </c>
      <c r="DH52" s="1">
        <v>2.41166573191E-2</v>
      </c>
      <c r="DI52" s="2">
        <v>10</v>
      </c>
      <c r="DJ52">
        <v>60</v>
      </c>
      <c r="DK52" t="str">
        <f t="shared" si="65"/>
        <v>TRUE</v>
      </c>
      <c r="DL52">
        <f>VLOOKUP($A52,'FuturesInfo (3)'!$A$2:$V$80,22)</f>
        <v>2</v>
      </c>
      <c r="DM52">
        <f t="shared" si="66"/>
        <v>2</v>
      </c>
      <c r="DN52">
        <f t="shared" si="80"/>
        <v>2</v>
      </c>
      <c r="DO52" s="139">
        <f>VLOOKUP($A52,'FuturesInfo (3)'!$A$2:$O$80,15)*DN52</f>
        <v>88800</v>
      </c>
      <c r="DP52" s="200">
        <f t="shared" si="67"/>
        <v>-2141.5591699360798</v>
      </c>
      <c r="DQ52" s="200">
        <f t="shared" si="81"/>
        <v>2141.5591699360798</v>
      </c>
      <c r="DS52">
        <v>-1</v>
      </c>
      <c r="DT52">
        <v>1</v>
      </c>
      <c r="DU52">
        <v>1</v>
      </c>
      <c r="DV52">
        <v>1</v>
      </c>
      <c r="DW52">
        <v>1</v>
      </c>
      <c r="DX52">
        <v>1</v>
      </c>
      <c r="DY52" s="1">
        <v>1.7524644030700001E-2</v>
      </c>
      <c r="DZ52" s="2">
        <v>10</v>
      </c>
      <c r="EA52">
        <v>60</v>
      </c>
      <c r="EB52" t="s">
        <v>1274</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1274</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1274</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1274</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1274</v>
      </c>
      <c r="HK52">
        <v>2</v>
      </c>
      <c r="HL52" s="257"/>
      <c r="HM52">
        <v>2</v>
      </c>
      <c r="HN52" s="139">
        <v>89250</v>
      </c>
      <c r="HO52" s="200">
        <v>-1726.7827531279499</v>
      </c>
      <c r="HP52" s="200">
        <v>-1726.7827531279499</v>
      </c>
      <c r="HQ52" s="200">
        <v>-1726.7827531279499</v>
      </c>
      <c r="HR52" s="200">
        <v>1726.7827531279499</v>
      </c>
      <c r="HT52">
        <f t="shared" si="82"/>
        <v>1</v>
      </c>
      <c r="HU52" s="244">
        <v>-1</v>
      </c>
      <c r="HV52" s="218">
        <v>1</v>
      </c>
      <c r="HW52" s="245">
        <v>-26</v>
      </c>
      <c r="HX52">
        <f t="shared" si="123"/>
        <v>1</v>
      </c>
      <c r="HY52">
        <f t="shared" si="84"/>
        <v>-1</v>
      </c>
      <c r="HZ52" s="218">
        <v>-1</v>
      </c>
      <c r="IA52">
        <f t="shared" si="120"/>
        <v>1</v>
      </c>
      <c r="IB52">
        <f t="shared" si="85"/>
        <v>0</v>
      </c>
      <c r="IC52">
        <f t="shared" si="86"/>
        <v>0</v>
      </c>
      <c r="ID52">
        <f t="shared" si="87"/>
        <v>1</v>
      </c>
      <c r="IE52" s="253">
        <v>-5.0420168067199997E-3</v>
      </c>
      <c r="IF52" s="268">
        <v>42499</v>
      </c>
      <c r="IG52">
        <v>60</v>
      </c>
      <c r="IH52" t="str">
        <f t="shared" si="68"/>
        <v>TRUE</v>
      </c>
      <c r="II52">
        <f>VLOOKUP($A52,'FuturesInfo (3)'!$A$2:$V$80,22)</f>
        <v>2</v>
      </c>
      <c r="IJ52" s="257">
        <v>1</v>
      </c>
      <c r="IK52">
        <f t="shared" si="88"/>
        <v>2</v>
      </c>
      <c r="IL52" s="139">
        <f>VLOOKUP($A52,'FuturesInfo (3)'!$A$2:$O$80,15)*II52</f>
        <v>88800</v>
      </c>
      <c r="IM52" s="139">
        <f>VLOOKUP($A52,'FuturesInfo (3)'!$A$2:$O$80,15)*IK52</f>
        <v>88800</v>
      </c>
      <c r="IN52" s="200">
        <f t="shared" si="152"/>
        <v>447.73109243673599</v>
      </c>
      <c r="IO52" s="200">
        <f t="shared" si="89"/>
        <v>447.73109243673599</v>
      </c>
      <c r="IP52" s="200">
        <f t="shared" si="90"/>
        <v>-447.73109243673599</v>
      </c>
      <c r="IQ52" s="200">
        <f t="shared" si="91"/>
        <v>-447.73109243673599</v>
      </c>
      <c r="IR52" s="200">
        <f t="shared" si="126"/>
        <v>447.73109243673599</v>
      </c>
      <c r="IT52">
        <f t="shared" si="93"/>
        <v>-1</v>
      </c>
      <c r="IU52" s="244">
        <v>-1</v>
      </c>
      <c r="IV52" s="218">
        <v>1</v>
      </c>
      <c r="IW52" s="245">
        <v>-27</v>
      </c>
      <c r="IX52">
        <f t="shared" si="124"/>
        <v>-1</v>
      </c>
      <c r="IY52">
        <f t="shared" si="95"/>
        <v>-1</v>
      </c>
      <c r="IZ52" s="218"/>
      <c r="JA52">
        <f t="shared" si="121"/>
        <v>0</v>
      </c>
      <c r="JB52">
        <f t="shared" si="96"/>
        <v>0</v>
      </c>
      <c r="JC52">
        <f t="shared" si="97"/>
        <v>0</v>
      </c>
      <c r="JD52">
        <f t="shared" si="98"/>
        <v>0</v>
      </c>
      <c r="JE52" s="253"/>
      <c r="JF52" s="268">
        <v>42499</v>
      </c>
      <c r="JG52">
        <v>60</v>
      </c>
      <c r="JH52" t="str">
        <f t="shared" si="70"/>
        <v>TRUE</v>
      </c>
      <c r="JI52">
        <f>VLOOKUP($A52,'FuturesInfo (3)'!$A$2:$V$80,22)</f>
        <v>2</v>
      </c>
      <c r="JJ52" s="257">
        <v>1</v>
      </c>
      <c r="JK52">
        <f t="shared" si="99"/>
        <v>2</v>
      </c>
      <c r="JL52" s="139">
        <f>VLOOKUP($A52,'FuturesInfo (3)'!$A$2:$O$80,15)*JI52</f>
        <v>88800</v>
      </c>
      <c r="JM52" s="139">
        <f>VLOOKUP($A52,'FuturesInfo (3)'!$A$2:$O$80,15)*JK52</f>
        <v>88800</v>
      </c>
      <c r="JN52" s="200">
        <f t="shared" si="153"/>
        <v>0</v>
      </c>
      <c r="JO52" s="200">
        <f t="shared" si="100"/>
        <v>0</v>
      </c>
      <c r="JP52" s="200">
        <f t="shared" si="101"/>
        <v>0</v>
      </c>
      <c r="JQ52" s="200">
        <f t="shared" si="102"/>
        <v>0</v>
      </c>
      <c r="JR52" s="200">
        <f t="shared" si="127"/>
        <v>0</v>
      </c>
      <c r="JT52">
        <f t="shared" si="104"/>
        <v>-1</v>
      </c>
      <c r="JU52" s="244"/>
      <c r="JV52" s="218"/>
      <c r="JW52" s="245"/>
      <c r="JX52">
        <f t="shared" si="125"/>
        <v>0</v>
      </c>
      <c r="JY52">
        <f t="shared" si="106"/>
        <v>0</v>
      </c>
      <c r="JZ52" s="218"/>
      <c r="KA52">
        <f t="shared" si="122"/>
        <v>1</v>
      </c>
      <c r="KB52">
        <f t="shared" si="107"/>
        <v>1</v>
      </c>
      <c r="KC52">
        <f t="shared" si="108"/>
        <v>1</v>
      </c>
      <c r="KD52">
        <f t="shared" si="109"/>
        <v>1</v>
      </c>
      <c r="KE52" s="253"/>
      <c r="KF52" s="268"/>
      <c r="KG52">
        <v>60</v>
      </c>
      <c r="KH52" t="str">
        <f t="shared" si="72"/>
        <v>FALSE</v>
      </c>
      <c r="KI52">
        <f>VLOOKUP($A52,'FuturesInfo (3)'!$A$2:$V$80,22)</f>
        <v>2</v>
      </c>
      <c r="KJ52" s="257"/>
      <c r="KK52">
        <f t="shared" si="110"/>
        <v>3</v>
      </c>
      <c r="KL52" s="139">
        <f>VLOOKUP($A52,'FuturesInfo (3)'!$A$2:$O$80,15)*KI52</f>
        <v>88800</v>
      </c>
      <c r="KM52" s="139">
        <f>VLOOKUP($A52,'FuturesInfo (3)'!$A$2:$O$80,15)*KK52</f>
        <v>133200</v>
      </c>
      <c r="KN52" s="200">
        <f t="shared" si="111"/>
        <v>0</v>
      </c>
      <c r="KO52" s="200">
        <f t="shared" si="112"/>
        <v>0</v>
      </c>
      <c r="KP52" s="200">
        <f t="shared" si="113"/>
        <v>0</v>
      </c>
      <c r="KQ52" s="200">
        <f t="shared" si="114"/>
        <v>0</v>
      </c>
      <c r="KR52" s="200">
        <f t="shared" si="128"/>
        <v>0</v>
      </c>
    </row>
    <row r="53" spans="1:304"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6"/>
        <v>0</v>
      </c>
      <c r="BH53">
        <v>1</v>
      </c>
      <c r="BI53">
        <v>1</v>
      </c>
      <c r="BJ53">
        <f t="shared" si="73"/>
        <v>1</v>
      </c>
      <c r="BK53" s="1">
        <v>1.9927536231899998E-2</v>
      </c>
      <c r="BL53" s="2">
        <v>10</v>
      </c>
      <c r="BM53">
        <v>60</v>
      </c>
      <c r="BN53" t="str">
        <f t="shared" si="117"/>
        <v>TRUE</v>
      </c>
      <c r="BO53">
        <f>VLOOKUP($A53,'FuturesInfo (3)'!$A$2:$V$80,22)</f>
        <v>4</v>
      </c>
      <c r="BP53">
        <f t="shared" si="142"/>
        <v>4</v>
      </c>
      <c r="BQ53" s="139">
        <f>VLOOKUP($A53,'FuturesInfo (3)'!$A$2:$O$80,15)*BP53</f>
        <v>142080</v>
      </c>
      <c r="BR53" s="145">
        <f t="shared" si="74"/>
        <v>2831.3043478283516</v>
      </c>
      <c r="BT53">
        <f t="shared" si="75"/>
        <v>1</v>
      </c>
      <c r="BU53">
        <v>1</v>
      </c>
      <c r="BV53">
        <v>-1</v>
      </c>
      <c r="BW53">
        <v>1</v>
      </c>
      <c r="BX53">
        <f t="shared" si="143"/>
        <v>1</v>
      </c>
      <c r="BY53">
        <f t="shared" si="144"/>
        <v>0</v>
      </c>
      <c r="BZ53" s="188">
        <v>1.8058022498500002E-2</v>
      </c>
      <c r="CA53" s="2">
        <v>10</v>
      </c>
      <c r="CB53">
        <v>60</v>
      </c>
      <c r="CC53" t="str">
        <f t="shared" si="145"/>
        <v>TRUE</v>
      </c>
      <c r="CD53">
        <f>VLOOKUP($A53,'FuturesInfo (3)'!$A$2:$V$80,22)</f>
        <v>4</v>
      </c>
      <c r="CE53">
        <f t="shared" si="57"/>
        <v>4</v>
      </c>
      <c r="CF53">
        <f t="shared" si="57"/>
        <v>4</v>
      </c>
      <c r="CG53" s="139">
        <f>VLOOKUP($A53,'FuturesInfo (3)'!$A$2:$O$80,15)*CE53</f>
        <v>142080</v>
      </c>
      <c r="CH53" s="145">
        <f t="shared" si="146"/>
        <v>2565.6838365868803</v>
      </c>
      <c r="CI53" s="145">
        <f t="shared" si="76"/>
        <v>-2565.6838365868803</v>
      </c>
      <c r="CK53">
        <f t="shared" si="147"/>
        <v>1</v>
      </c>
      <c r="CL53">
        <v>1</v>
      </c>
      <c r="CM53">
        <v>-1</v>
      </c>
      <c r="CN53">
        <v>1</v>
      </c>
      <c r="CO53">
        <f t="shared" si="118"/>
        <v>1</v>
      </c>
      <c r="CP53">
        <f t="shared" si="148"/>
        <v>0</v>
      </c>
      <c r="CQ53" s="1">
        <v>9.5958127362599996E-3</v>
      </c>
      <c r="CR53" s="2">
        <v>10</v>
      </c>
      <c r="CS53">
        <v>60</v>
      </c>
      <c r="CT53" t="str">
        <f t="shared" si="149"/>
        <v>TRUE</v>
      </c>
      <c r="CU53">
        <f>VLOOKUP($A53,'FuturesInfo (3)'!$A$2:$V$80,22)</f>
        <v>4</v>
      </c>
      <c r="CV53">
        <f t="shared" si="150"/>
        <v>3</v>
      </c>
      <c r="CW53">
        <f t="shared" si="77"/>
        <v>4</v>
      </c>
      <c r="CX53" s="139">
        <f>VLOOKUP($A53,'FuturesInfo (3)'!$A$2:$O$80,15)*CW53</f>
        <v>142080</v>
      </c>
      <c r="CY53" s="200">
        <f t="shared" si="151"/>
        <v>1363.3730735678207</v>
      </c>
      <c r="CZ53" s="200">
        <f t="shared" si="79"/>
        <v>-1363.3730735678207</v>
      </c>
      <c r="DB53">
        <f t="shared" si="63"/>
        <v>1</v>
      </c>
      <c r="DC53">
        <v>1</v>
      </c>
      <c r="DD53">
        <v>-1</v>
      </c>
      <c r="DE53">
        <v>-1</v>
      </c>
      <c r="DF53">
        <f t="shared" si="119"/>
        <v>0</v>
      </c>
      <c r="DG53">
        <f t="shared" si="64"/>
        <v>1</v>
      </c>
      <c r="DH53" s="1">
        <v>-6.0483870967699997E-3</v>
      </c>
      <c r="DI53" s="2">
        <v>10</v>
      </c>
      <c r="DJ53">
        <v>60</v>
      </c>
      <c r="DK53" t="str">
        <f t="shared" si="65"/>
        <v>TRUE</v>
      </c>
      <c r="DL53">
        <f>VLOOKUP($A53,'FuturesInfo (3)'!$A$2:$V$80,22)</f>
        <v>4</v>
      </c>
      <c r="DM53">
        <f t="shared" si="66"/>
        <v>3</v>
      </c>
      <c r="DN53">
        <f t="shared" si="80"/>
        <v>4</v>
      </c>
      <c r="DO53" s="139">
        <f>VLOOKUP($A53,'FuturesInfo (3)'!$A$2:$O$80,15)*DN53</f>
        <v>142080</v>
      </c>
      <c r="DP53" s="200">
        <f t="shared" si="67"/>
        <v>-859.3548387090816</v>
      </c>
      <c r="DQ53" s="200">
        <f t="shared" si="81"/>
        <v>859.3548387090816</v>
      </c>
      <c r="DS53">
        <v>1</v>
      </c>
      <c r="DT53">
        <v>1</v>
      </c>
      <c r="DU53">
        <v>-1</v>
      </c>
      <c r="DV53">
        <v>1</v>
      </c>
      <c r="DW53">
        <v>1</v>
      </c>
      <c r="DX53">
        <v>0</v>
      </c>
      <c r="DY53" s="1">
        <v>8.6931323793899996E-3</v>
      </c>
      <c r="DZ53" s="2">
        <v>10</v>
      </c>
      <c r="EA53">
        <v>60</v>
      </c>
      <c r="EB53" t="s">
        <v>1274</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1274</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1274</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1274</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1274</v>
      </c>
      <c r="HK53">
        <v>4</v>
      </c>
      <c r="HL53" s="257"/>
      <c r="HM53">
        <v>4</v>
      </c>
      <c r="HN53" s="139">
        <v>142920</v>
      </c>
      <c r="HO53" s="200">
        <v>2440.9906063131239</v>
      </c>
      <c r="HP53" s="200">
        <v>-2440.9906063131239</v>
      </c>
      <c r="HQ53" s="200">
        <v>2440.9906063131239</v>
      </c>
      <c r="HR53" s="200">
        <v>-2440.9906063131239</v>
      </c>
      <c r="HT53">
        <f t="shared" si="82"/>
        <v>1</v>
      </c>
      <c r="HU53" s="244">
        <v>-1</v>
      </c>
      <c r="HV53" s="218">
        <v>1</v>
      </c>
      <c r="HW53" s="245">
        <v>-5</v>
      </c>
      <c r="HX53">
        <f t="shared" si="123"/>
        <v>1</v>
      </c>
      <c r="HY53">
        <f t="shared" si="84"/>
        <v>-1</v>
      </c>
      <c r="HZ53" s="218">
        <v>-1</v>
      </c>
      <c r="IA53">
        <f t="shared" si="120"/>
        <v>1</v>
      </c>
      <c r="IB53">
        <f t="shared" si="85"/>
        <v>0</v>
      </c>
      <c r="IC53">
        <f t="shared" si="86"/>
        <v>0</v>
      </c>
      <c r="ID53">
        <f t="shared" si="87"/>
        <v>1</v>
      </c>
      <c r="IE53" s="253">
        <v>-5.8774139378700001E-3</v>
      </c>
      <c r="IF53" s="268">
        <v>42506</v>
      </c>
      <c r="IG53">
        <v>60</v>
      </c>
      <c r="IH53" t="str">
        <f t="shared" si="68"/>
        <v>TRUE</v>
      </c>
      <c r="II53">
        <f>VLOOKUP($A53,'FuturesInfo (3)'!$A$2:$V$80,22)</f>
        <v>4</v>
      </c>
      <c r="IJ53" s="257">
        <v>2</v>
      </c>
      <c r="IK53">
        <f t="shared" si="88"/>
        <v>5</v>
      </c>
      <c r="IL53" s="139">
        <f>VLOOKUP($A53,'FuturesInfo (3)'!$A$2:$O$80,15)*II53</f>
        <v>142080</v>
      </c>
      <c r="IM53" s="139">
        <f>VLOOKUP($A53,'FuturesInfo (3)'!$A$2:$O$80,15)*IK53</f>
        <v>177600</v>
      </c>
      <c r="IN53" s="200">
        <f t="shared" si="152"/>
        <v>835.06297229256961</v>
      </c>
      <c r="IO53" s="200">
        <f t="shared" si="89"/>
        <v>1043.828715365712</v>
      </c>
      <c r="IP53" s="200">
        <f t="shared" si="90"/>
        <v>-835.06297229256961</v>
      </c>
      <c r="IQ53" s="200">
        <f t="shared" si="91"/>
        <v>-835.06297229256961</v>
      </c>
      <c r="IR53" s="200">
        <f t="shared" si="126"/>
        <v>835.06297229256961</v>
      </c>
      <c r="IT53">
        <f t="shared" si="93"/>
        <v>-1</v>
      </c>
      <c r="IU53" s="244">
        <v>-1</v>
      </c>
      <c r="IV53" s="218">
        <v>1</v>
      </c>
      <c r="IW53" s="245">
        <v>-6</v>
      </c>
      <c r="IX53">
        <f t="shared" si="124"/>
        <v>-1</v>
      </c>
      <c r="IY53">
        <f t="shared" si="95"/>
        <v>-1</v>
      </c>
      <c r="IZ53" s="218"/>
      <c r="JA53">
        <f t="shared" si="121"/>
        <v>0</v>
      </c>
      <c r="JB53">
        <f t="shared" si="96"/>
        <v>0</v>
      </c>
      <c r="JC53">
        <f t="shared" si="97"/>
        <v>0</v>
      </c>
      <c r="JD53">
        <f t="shared" si="98"/>
        <v>0</v>
      </c>
      <c r="JE53" s="253"/>
      <c r="JF53" s="268">
        <v>42506</v>
      </c>
      <c r="JG53">
        <v>60</v>
      </c>
      <c r="JH53" t="str">
        <f t="shared" si="70"/>
        <v>TRUE</v>
      </c>
      <c r="JI53">
        <f>VLOOKUP($A53,'FuturesInfo (3)'!$A$2:$V$80,22)</f>
        <v>4</v>
      </c>
      <c r="JJ53" s="257">
        <v>2</v>
      </c>
      <c r="JK53">
        <f t="shared" si="99"/>
        <v>5</v>
      </c>
      <c r="JL53" s="139">
        <f>VLOOKUP($A53,'FuturesInfo (3)'!$A$2:$O$80,15)*JI53</f>
        <v>142080</v>
      </c>
      <c r="JM53" s="139">
        <f>VLOOKUP($A53,'FuturesInfo (3)'!$A$2:$O$80,15)*JK53</f>
        <v>177600</v>
      </c>
      <c r="JN53" s="200">
        <f t="shared" si="153"/>
        <v>0</v>
      </c>
      <c r="JO53" s="200">
        <f t="shared" si="100"/>
        <v>0</v>
      </c>
      <c r="JP53" s="200">
        <f t="shared" si="101"/>
        <v>0</v>
      </c>
      <c r="JQ53" s="200">
        <f t="shared" si="102"/>
        <v>0</v>
      </c>
      <c r="JR53" s="200">
        <f t="shared" si="127"/>
        <v>0</v>
      </c>
      <c r="JT53">
        <f t="shared" si="104"/>
        <v>-1</v>
      </c>
      <c r="JU53" s="244"/>
      <c r="JV53" s="218"/>
      <c r="JW53" s="245"/>
      <c r="JX53">
        <f t="shared" si="125"/>
        <v>0</v>
      </c>
      <c r="JY53">
        <f t="shared" si="106"/>
        <v>0</v>
      </c>
      <c r="JZ53" s="218"/>
      <c r="KA53">
        <f t="shared" si="122"/>
        <v>1</v>
      </c>
      <c r="KB53">
        <f t="shared" si="107"/>
        <v>1</v>
      </c>
      <c r="KC53">
        <f t="shared" si="108"/>
        <v>1</v>
      </c>
      <c r="KD53">
        <f t="shared" si="109"/>
        <v>1</v>
      </c>
      <c r="KE53" s="253"/>
      <c r="KF53" s="268"/>
      <c r="KG53">
        <v>60</v>
      </c>
      <c r="KH53" t="str">
        <f t="shared" si="72"/>
        <v>FALSE</v>
      </c>
      <c r="KI53">
        <f>VLOOKUP($A53,'FuturesInfo (3)'!$A$2:$V$80,22)</f>
        <v>4</v>
      </c>
      <c r="KJ53" s="257"/>
      <c r="KK53">
        <f t="shared" si="110"/>
        <v>5</v>
      </c>
      <c r="KL53" s="139">
        <f>VLOOKUP($A53,'FuturesInfo (3)'!$A$2:$O$80,15)*KI53</f>
        <v>142080</v>
      </c>
      <c r="KM53" s="139">
        <f>VLOOKUP($A53,'FuturesInfo (3)'!$A$2:$O$80,15)*KK53</f>
        <v>177600</v>
      </c>
      <c r="KN53" s="200">
        <f t="shared" si="111"/>
        <v>0</v>
      </c>
      <c r="KO53" s="200">
        <f t="shared" si="112"/>
        <v>0</v>
      </c>
      <c r="KP53" s="200">
        <f t="shared" si="113"/>
        <v>0</v>
      </c>
      <c r="KQ53" s="200">
        <f t="shared" si="114"/>
        <v>0</v>
      </c>
      <c r="KR53" s="200">
        <f t="shared" si="128"/>
        <v>0</v>
      </c>
    </row>
    <row r="54" spans="1:304"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6"/>
        <v>2</v>
      </c>
      <c r="BH54">
        <v>1</v>
      </c>
      <c r="BI54">
        <v>-1</v>
      </c>
      <c r="BJ54">
        <f t="shared" si="73"/>
        <v>0</v>
      </c>
      <c r="BK54" s="1">
        <v>-8.5054678007300006E-3</v>
      </c>
      <c r="BL54" s="2">
        <v>10</v>
      </c>
      <c r="BM54">
        <v>60</v>
      </c>
      <c r="BN54" t="str">
        <f t="shared" si="117"/>
        <v>TRUE</v>
      </c>
      <c r="BO54">
        <f>VLOOKUP($A54,'FuturesInfo (3)'!$A$2:$V$80,22)</f>
        <v>7</v>
      </c>
      <c r="BP54">
        <f t="shared" si="142"/>
        <v>7</v>
      </c>
      <c r="BQ54" s="139">
        <f>VLOOKUP($A54,'FuturesInfo (3)'!$A$2:$O$80,15)*BP54</f>
        <v>115220</v>
      </c>
      <c r="BR54" s="145">
        <f t="shared" si="74"/>
        <v>-980.00000000011062</v>
      </c>
      <c r="BT54">
        <f t="shared" si="75"/>
        <v>1</v>
      </c>
      <c r="BU54">
        <v>1</v>
      </c>
      <c r="BV54">
        <v>-1</v>
      </c>
      <c r="BW54">
        <v>1</v>
      </c>
      <c r="BX54">
        <f t="shared" si="143"/>
        <v>1</v>
      </c>
      <c r="BY54">
        <f t="shared" si="144"/>
        <v>0</v>
      </c>
      <c r="BZ54" s="188">
        <v>5.5147058823500003E-3</v>
      </c>
      <c r="CA54" s="2">
        <v>10</v>
      </c>
      <c r="CB54">
        <v>60</v>
      </c>
      <c r="CC54" t="str">
        <f t="shared" si="145"/>
        <v>TRUE</v>
      </c>
      <c r="CD54">
        <f>VLOOKUP($A54,'FuturesInfo (3)'!$A$2:$V$80,22)</f>
        <v>7</v>
      </c>
      <c r="CE54">
        <f t="shared" si="57"/>
        <v>7</v>
      </c>
      <c r="CF54">
        <f t="shared" si="57"/>
        <v>7</v>
      </c>
      <c r="CG54" s="139">
        <f>VLOOKUP($A54,'FuturesInfo (3)'!$A$2:$O$80,15)*CE54</f>
        <v>115220</v>
      </c>
      <c r="CH54" s="145">
        <f t="shared" si="146"/>
        <v>635.40441176436707</v>
      </c>
      <c r="CI54" s="145">
        <f t="shared" si="76"/>
        <v>-635.40441176436707</v>
      </c>
      <c r="CK54">
        <f t="shared" si="147"/>
        <v>1</v>
      </c>
      <c r="CL54">
        <v>-1</v>
      </c>
      <c r="CM54">
        <v>-1</v>
      </c>
      <c r="CN54">
        <v>1</v>
      </c>
      <c r="CO54">
        <f t="shared" si="118"/>
        <v>0</v>
      </c>
      <c r="CP54">
        <f t="shared" si="148"/>
        <v>0</v>
      </c>
      <c r="CQ54" s="1">
        <v>1.4625228519199999E-2</v>
      </c>
      <c r="CR54" s="2">
        <v>10</v>
      </c>
      <c r="CS54">
        <v>60</v>
      </c>
      <c r="CT54" t="str">
        <f t="shared" si="149"/>
        <v>TRUE</v>
      </c>
      <c r="CU54">
        <f>VLOOKUP($A54,'FuturesInfo (3)'!$A$2:$V$80,22)</f>
        <v>7</v>
      </c>
      <c r="CV54">
        <f t="shared" si="150"/>
        <v>9</v>
      </c>
      <c r="CW54">
        <f t="shared" si="77"/>
        <v>7</v>
      </c>
      <c r="CX54" s="139">
        <f>VLOOKUP($A54,'FuturesInfo (3)'!$A$2:$O$80,15)*CW54</f>
        <v>115220</v>
      </c>
      <c r="CY54" s="200">
        <f t="shared" si="151"/>
        <v>-1685.118829982224</v>
      </c>
      <c r="CZ54" s="200">
        <f t="shared" si="79"/>
        <v>-1685.118829982224</v>
      </c>
      <c r="DB54">
        <f t="shared" si="63"/>
        <v>-1</v>
      </c>
      <c r="DC54">
        <v>1</v>
      </c>
      <c r="DD54">
        <v>-1</v>
      </c>
      <c r="DE54">
        <v>1</v>
      </c>
      <c r="DF54">
        <f t="shared" si="119"/>
        <v>1</v>
      </c>
      <c r="DG54">
        <f t="shared" si="64"/>
        <v>0</v>
      </c>
      <c r="DH54" s="1">
        <v>1.4414414414400001E-2</v>
      </c>
      <c r="DI54" s="2">
        <v>10</v>
      </c>
      <c r="DJ54">
        <v>60</v>
      </c>
      <c r="DK54" t="str">
        <f t="shared" si="65"/>
        <v>TRUE</v>
      </c>
      <c r="DL54">
        <f>VLOOKUP($A54,'FuturesInfo (3)'!$A$2:$V$80,22)</f>
        <v>7</v>
      </c>
      <c r="DM54">
        <f t="shared" si="66"/>
        <v>5</v>
      </c>
      <c r="DN54">
        <f t="shared" si="80"/>
        <v>7</v>
      </c>
      <c r="DO54" s="139">
        <f>VLOOKUP($A54,'FuturesInfo (3)'!$A$2:$O$80,15)*DN54</f>
        <v>115220</v>
      </c>
      <c r="DP54" s="200">
        <f t="shared" si="67"/>
        <v>1660.8288288271681</v>
      </c>
      <c r="DQ54" s="200">
        <f t="shared" si="81"/>
        <v>-1660.8288288271681</v>
      </c>
      <c r="DS54">
        <v>1</v>
      </c>
      <c r="DT54">
        <v>1</v>
      </c>
      <c r="DU54">
        <v>-1</v>
      </c>
      <c r="DV54">
        <v>1</v>
      </c>
      <c r="DW54">
        <v>1</v>
      </c>
      <c r="DX54">
        <v>0</v>
      </c>
      <c r="DY54" s="1">
        <v>4.7365304914200003E-3</v>
      </c>
      <c r="DZ54" s="2">
        <v>10</v>
      </c>
      <c r="EA54">
        <v>60</v>
      </c>
      <c r="EB54" t="s">
        <v>1274</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1274</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1274</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1274</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1274</v>
      </c>
      <c r="HK54">
        <v>7</v>
      </c>
      <c r="HL54" s="257"/>
      <c r="HM54">
        <v>7</v>
      </c>
      <c r="HN54" s="139">
        <v>113260</v>
      </c>
      <c r="HO54" s="200">
        <v>2129.2055791350122</v>
      </c>
      <c r="HP54" s="200">
        <v>2129.2055791350122</v>
      </c>
      <c r="HQ54" s="200">
        <v>-2129.2055791350122</v>
      </c>
      <c r="HR54" s="200">
        <v>-2129.2055791350122</v>
      </c>
      <c r="HT54">
        <f t="shared" si="82"/>
        <v>-1</v>
      </c>
      <c r="HU54" s="244">
        <v>1</v>
      </c>
      <c r="HV54" s="218">
        <v>-1</v>
      </c>
      <c r="HW54" s="245">
        <v>18</v>
      </c>
      <c r="HX54">
        <f t="shared" si="123"/>
        <v>-1</v>
      </c>
      <c r="HY54">
        <f t="shared" si="84"/>
        <v>-1</v>
      </c>
      <c r="HZ54" s="218">
        <v>-1</v>
      </c>
      <c r="IA54">
        <f t="shared" si="120"/>
        <v>0</v>
      </c>
      <c r="IB54">
        <f t="shared" si="85"/>
        <v>1</v>
      </c>
      <c r="IC54">
        <f t="shared" si="86"/>
        <v>1</v>
      </c>
      <c r="ID54">
        <f t="shared" si="87"/>
        <v>1</v>
      </c>
      <c r="IE54" s="253">
        <v>-4.3263287987299996E-3</v>
      </c>
      <c r="IF54" s="268">
        <v>42508</v>
      </c>
      <c r="IG54">
        <v>60</v>
      </c>
      <c r="IH54" t="str">
        <f t="shared" si="68"/>
        <v>TRUE</v>
      </c>
      <c r="II54">
        <f>VLOOKUP($A54,'FuturesInfo (3)'!$A$2:$V$80,22)</f>
        <v>7</v>
      </c>
      <c r="IJ54" s="257">
        <v>2</v>
      </c>
      <c r="IK54">
        <f t="shared" si="88"/>
        <v>9</v>
      </c>
      <c r="IL54" s="139">
        <f>VLOOKUP($A54,'FuturesInfo (3)'!$A$2:$O$80,15)*II54</f>
        <v>115220</v>
      </c>
      <c r="IM54" s="139">
        <f>VLOOKUP($A54,'FuturesInfo (3)'!$A$2:$O$80,15)*IK54</f>
        <v>148140</v>
      </c>
      <c r="IN54" s="200">
        <f t="shared" si="152"/>
        <v>-498.47960418967057</v>
      </c>
      <c r="IO54" s="200">
        <f t="shared" si="89"/>
        <v>-640.90234824386209</v>
      </c>
      <c r="IP54" s="200">
        <f t="shared" si="90"/>
        <v>498.47960418967057</v>
      </c>
      <c r="IQ54" s="200">
        <f t="shared" si="91"/>
        <v>498.47960418967057</v>
      </c>
      <c r="IR54" s="200">
        <f t="shared" si="126"/>
        <v>498.47960418967057</v>
      </c>
      <c r="IT54">
        <f t="shared" si="93"/>
        <v>1</v>
      </c>
      <c r="IU54" s="244">
        <v>1</v>
      </c>
      <c r="IV54" s="218">
        <v>-1</v>
      </c>
      <c r="IW54" s="245">
        <v>19</v>
      </c>
      <c r="IX54">
        <f t="shared" si="124"/>
        <v>1</v>
      </c>
      <c r="IY54">
        <f t="shared" si="95"/>
        <v>-1</v>
      </c>
      <c r="IZ54" s="218"/>
      <c r="JA54">
        <f t="shared" si="121"/>
        <v>0</v>
      </c>
      <c r="JB54">
        <f t="shared" si="96"/>
        <v>0</v>
      </c>
      <c r="JC54">
        <f t="shared" si="97"/>
        <v>0</v>
      </c>
      <c r="JD54">
        <f t="shared" si="98"/>
        <v>0</v>
      </c>
      <c r="JE54" s="253"/>
      <c r="JF54" s="268">
        <v>42508</v>
      </c>
      <c r="JG54">
        <v>60</v>
      </c>
      <c r="JH54" t="str">
        <f t="shared" si="70"/>
        <v>TRUE</v>
      </c>
      <c r="JI54">
        <f>VLOOKUP($A54,'FuturesInfo (3)'!$A$2:$V$80,22)</f>
        <v>7</v>
      </c>
      <c r="JJ54" s="257">
        <v>2</v>
      </c>
      <c r="JK54">
        <f t="shared" si="99"/>
        <v>9</v>
      </c>
      <c r="JL54" s="139">
        <f>VLOOKUP($A54,'FuturesInfo (3)'!$A$2:$O$80,15)*JI54</f>
        <v>115220</v>
      </c>
      <c r="JM54" s="139">
        <f>VLOOKUP($A54,'FuturesInfo (3)'!$A$2:$O$80,15)*JK54</f>
        <v>148140</v>
      </c>
      <c r="JN54" s="200">
        <f t="shared" si="153"/>
        <v>0</v>
      </c>
      <c r="JO54" s="200">
        <f t="shared" si="100"/>
        <v>0</v>
      </c>
      <c r="JP54" s="200">
        <f t="shared" si="101"/>
        <v>0</v>
      </c>
      <c r="JQ54" s="200">
        <f t="shared" si="102"/>
        <v>0</v>
      </c>
      <c r="JR54" s="200">
        <f t="shared" si="127"/>
        <v>0</v>
      </c>
      <c r="JT54">
        <f t="shared" si="104"/>
        <v>1</v>
      </c>
      <c r="JU54" s="244"/>
      <c r="JV54" s="218"/>
      <c r="JW54" s="245"/>
      <c r="JX54">
        <f t="shared" si="125"/>
        <v>0</v>
      </c>
      <c r="JY54">
        <f t="shared" si="106"/>
        <v>0</v>
      </c>
      <c r="JZ54" s="218"/>
      <c r="KA54">
        <f t="shared" si="122"/>
        <v>1</v>
      </c>
      <c r="KB54">
        <f t="shared" si="107"/>
        <v>1</v>
      </c>
      <c r="KC54">
        <f t="shared" si="108"/>
        <v>1</v>
      </c>
      <c r="KD54">
        <f t="shared" si="109"/>
        <v>1</v>
      </c>
      <c r="KE54" s="253"/>
      <c r="KF54" s="268"/>
      <c r="KG54">
        <v>60</v>
      </c>
      <c r="KH54" t="str">
        <f t="shared" si="72"/>
        <v>FALSE</v>
      </c>
      <c r="KI54">
        <f>VLOOKUP($A54,'FuturesInfo (3)'!$A$2:$V$80,22)</f>
        <v>7</v>
      </c>
      <c r="KJ54" s="257"/>
      <c r="KK54">
        <f t="shared" si="110"/>
        <v>9</v>
      </c>
      <c r="KL54" s="139">
        <f>VLOOKUP($A54,'FuturesInfo (3)'!$A$2:$O$80,15)*KI54</f>
        <v>115220</v>
      </c>
      <c r="KM54" s="139">
        <f>VLOOKUP($A54,'FuturesInfo (3)'!$A$2:$O$80,15)*KK54</f>
        <v>148140</v>
      </c>
      <c r="KN54" s="200">
        <f t="shared" si="111"/>
        <v>0</v>
      </c>
      <c r="KO54" s="200">
        <f t="shared" si="112"/>
        <v>0</v>
      </c>
      <c r="KP54" s="200">
        <f t="shared" si="113"/>
        <v>0</v>
      </c>
      <c r="KQ54" s="200">
        <f t="shared" si="114"/>
        <v>0</v>
      </c>
      <c r="KR54" s="200">
        <f t="shared" si="128"/>
        <v>0</v>
      </c>
    </row>
    <row r="55" spans="1:304"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6"/>
        <v>0</v>
      </c>
      <c r="BH55">
        <v>-1</v>
      </c>
      <c r="BI55">
        <v>1</v>
      </c>
      <c r="BJ55">
        <f t="shared" si="73"/>
        <v>0</v>
      </c>
      <c r="BK55" s="1">
        <v>2.7408637873800001E-2</v>
      </c>
      <c r="BL55" s="2">
        <v>10</v>
      </c>
      <c r="BM55">
        <v>60</v>
      </c>
      <c r="BN55" t="str">
        <f t="shared" si="117"/>
        <v>TRUE</v>
      </c>
      <c r="BO55">
        <f>VLOOKUP($A55,'FuturesInfo (3)'!$A$2:$V$80,22)</f>
        <v>4</v>
      </c>
      <c r="BP55">
        <f t="shared" si="142"/>
        <v>4</v>
      </c>
      <c r="BQ55" s="139">
        <f>VLOOKUP($A55,'FuturesInfo (3)'!$A$2:$O$80,15)*BP55</f>
        <v>107000</v>
      </c>
      <c r="BR55" s="145">
        <f t="shared" si="74"/>
        <v>-2932.7242524966</v>
      </c>
      <c r="BT55">
        <f t="shared" si="75"/>
        <v>-1</v>
      </c>
      <c r="BU55">
        <v>-1</v>
      </c>
      <c r="BV55">
        <v>1</v>
      </c>
      <c r="BW55">
        <v>1</v>
      </c>
      <c r="BX55">
        <f t="shared" si="143"/>
        <v>0</v>
      </c>
      <c r="BY55">
        <f t="shared" si="144"/>
        <v>1</v>
      </c>
      <c r="BZ55" s="188">
        <v>2.52627324171E-2</v>
      </c>
      <c r="CA55" s="2">
        <v>10</v>
      </c>
      <c r="CB55">
        <v>60</v>
      </c>
      <c r="CC55" t="str">
        <f t="shared" si="145"/>
        <v>TRUE</v>
      </c>
      <c r="CD55">
        <f>VLOOKUP($A55,'FuturesInfo (3)'!$A$2:$V$80,22)</f>
        <v>4</v>
      </c>
      <c r="CE55">
        <f t="shared" si="57"/>
        <v>4</v>
      </c>
      <c r="CF55">
        <f t="shared" si="57"/>
        <v>4</v>
      </c>
      <c r="CG55" s="139">
        <f>VLOOKUP($A55,'FuturesInfo (3)'!$A$2:$O$80,15)*CE55</f>
        <v>107000</v>
      </c>
      <c r="CH55" s="145">
        <f t="shared" si="146"/>
        <v>-2703.1123686297001</v>
      </c>
      <c r="CI55" s="145">
        <f t="shared" si="76"/>
        <v>2703.1123686297001</v>
      </c>
      <c r="CK55">
        <f t="shared" si="147"/>
        <v>-1</v>
      </c>
      <c r="CL55">
        <v>1</v>
      </c>
      <c r="CM55">
        <v>1</v>
      </c>
      <c r="CN55">
        <v>1</v>
      </c>
      <c r="CO55">
        <f t="shared" si="118"/>
        <v>1</v>
      </c>
      <c r="CP55">
        <f t="shared" si="148"/>
        <v>1</v>
      </c>
      <c r="CQ55" s="1">
        <v>7.8848807411799999E-4</v>
      </c>
      <c r="CR55" s="2">
        <v>10</v>
      </c>
      <c r="CS55">
        <v>60</v>
      </c>
      <c r="CT55" t="str">
        <f t="shared" si="149"/>
        <v>TRUE</v>
      </c>
      <c r="CU55">
        <f>VLOOKUP($A55,'FuturesInfo (3)'!$A$2:$V$80,22)</f>
        <v>4</v>
      </c>
      <c r="CV55">
        <f t="shared" si="150"/>
        <v>5</v>
      </c>
      <c r="CW55">
        <f t="shared" si="77"/>
        <v>4</v>
      </c>
      <c r="CX55" s="139">
        <f>VLOOKUP($A55,'FuturesInfo (3)'!$A$2:$O$80,15)*CW55</f>
        <v>107000</v>
      </c>
      <c r="CY55" s="200">
        <f t="shared" si="151"/>
        <v>84.368223930626002</v>
      </c>
      <c r="CZ55" s="200">
        <f t="shared" si="79"/>
        <v>84.368223930626002</v>
      </c>
      <c r="DB55">
        <f t="shared" si="63"/>
        <v>1</v>
      </c>
      <c r="DC55">
        <v>1</v>
      </c>
      <c r="DD55">
        <v>1</v>
      </c>
      <c r="DE55">
        <v>1</v>
      </c>
      <c r="DF55">
        <f t="shared" si="119"/>
        <v>1</v>
      </c>
      <c r="DG55">
        <f t="shared" si="64"/>
        <v>1</v>
      </c>
      <c r="DH55" s="1">
        <v>1.22119361828E-2</v>
      </c>
      <c r="DI55" s="2">
        <v>10</v>
      </c>
      <c r="DJ55">
        <v>60</v>
      </c>
      <c r="DK55" t="str">
        <f t="shared" si="65"/>
        <v>TRUE</v>
      </c>
      <c r="DL55">
        <f>VLOOKUP($A55,'FuturesInfo (3)'!$A$2:$V$80,22)</f>
        <v>4</v>
      </c>
      <c r="DM55">
        <f t="shared" si="66"/>
        <v>5</v>
      </c>
      <c r="DN55">
        <f t="shared" si="80"/>
        <v>4</v>
      </c>
      <c r="DO55" s="139">
        <f>VLOOKUP($A55,'FuturesInfo (3)'!$A$2:$O$80,15)*DN55</f>
        <v>107000</v>
      </c>
      <c r="DP55" s="200">
        <f t="shared" si="67"/>
        <v>1306.6771715596001</v>
      </c>
      <c r="DQ55" s="200">
        <f t="shared" si="81"/>
        <v>1306.6771715596001</v>
      </c>
      <c r="DS55">
        <v>1</v>
      </c>
      <c r="DT55">
        <v>1</v>
      </c>
      <c r="DU55">
        <v>1</v>
      </c>
      <c r="DV55">
        <v>1</v>
      </c>
      <c r="DW55">
        <v>1</v>
      </c>
      <c r="DX55">
        <v>1</v>
      </c>
      <c r="DY55" s="1">
        <v>2.68534734384E-2</v>
      </c>
      <c r="DZ55" s="2">
        <v>10</v>
      </c>
      <c r="EA55">
        <v>60</v>
      </c>
      <c r="EB55" t="s">
        <v>1274</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1274</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1274</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1274</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1274</v>
      </c>
      <c r="HK55">
        <v>4</v>
      </c>
      <c r="HL55" s="257"/>
      <c r="HM55">
        <v>4</v>
      </c>
      <c r="HN55" s="139">
        <v>105220</v>
      </c>
      <c r="HO55" s="200">
        <v>279.25687203802443</v>
      </c>
      <c r="HP55" s="200">
        <v>-279.25687203802443</v>
      </c>
      <c r="HQ55" s="200">
        <v>279.25687203802443</v>
      </c>
      <c r="HR55" s="200">
        <v>-279.25687203802443</v>
      </c>
      <c r="HT55">
        <f t="shared" si="82"/>
        <v>-1</v>
      </c>
      <c r="HU55" s="244">
        <v>-1</v>
      </c>
      <c r="HV55" s="218">
        <v>1</v>
      </c>
      <c r="HW55" s="245">
        <v>12</v>
      </c>
      <c r="HX55">
        <f t="shared" si="123"/>
        <v>1</v>
      </c>
      <c r="HY55">
        <f t="shared" si="84"/>
        <v>1</v>
      </c>
      <c r="HZ55" s="218">
        <v>1</v>
      </c>
      <c r="IA55">
        <f t="shared" si="120"/>
        <v>0</v>
      </c>
      <c r="IB55">
        <f t="shared" si="85"/>
        <v>1</v>
      </c>
      <c r="IC55">
        <f t="shared" si="86"/>
        <v>1</v>
      </c>
      <c r="ID55">
        <f t="shared" si="87"/>
        <v>1</v>
      </c>
      <c r="IE55" s="253">
        <v>1.6916935943700001E-2</v>
      </c>
      <c r="IF55" s="268">
        <v>42510</v>
      </c>
      <c r="IG55">
        <v>60</v>
      </c>
      <c r="IH55" t="str">
        <f t="shared" si="68"/>
        <v>TRUE</v>
      </c>
      <c r="II55">
        <f>VLOOKUP($A55,'FuturesInfo (3)'!$A$2:$V$80,22)</f>
        <v>4</v>
      </c>
      <c r="IJ55" s="257">
        <v>2</v>
      </c>
      <c r="IK55">
        <f t="shared" si="88"/>
        <v>5</v>
      </c>
      <c r="IL55" s="139">
        <f>VLOOKUP($A55,'FuturesInfo (3)'!$A$2:$O$80,15)*II55</f>
        <v>107000</v>
      </c>
      <c r="IM55" s="139">
        <f>VLOOKUP($A55,'FuturesInfo (3)'!$A$2:$O$80,15)*IK55</f>
        <v>133750</v>
      </c>
      <c r="IN55" s="200">
        <f t="shared" si="152"/>
        <v>-1810.1121459759001</v>
      </c>
      <c r="IO55" s="200">
        <f t="shared" si="89"/>
        <v>-2262.6401824698751</v>
      </c>
      <c r="IP55" s="200">
        <f t="shared" si="90"/>
        <v>1810.1121459759001</v>
      </c>
      <c r="IQ55" s="200">
        <f t="shared" si="91"/>
        <v>1810.1121459759001</v>
      </c>
      <c r="IR55" s="200">
        <f t="shared" si="126"/>
        <v>1810.1121459759001</v>
      </c>
      <c r="IT55">
        <f t="shared" si="93"/>
        <v>-1</v>
      </c>
      <c r="IU55" s="244">
        <v>1</v>
      </c>
      <c r="IV55" s="218">
        <v>1</v>
      </c>
      <c r="IW55" s="245">
        <v>42</v>
      </c>
      <c r="IX55">
        <f t="shared" si="124"/>
        <v>-1</v>
      </c>
      <c r="IY55">
        <f t="shared" si="95"/>
        <v>1</v>
      </c>
      <c r="IZ55" s="218"/>
      <c r="JA55">
        <f t="shared" si="121"/>
        <v>0</v>
      </c>
      <c r="JB55">
        <f t="shared" si="96"/>
        <v>0</v>
      </c>
      <c r="JC55">
        <f t="shared" si="97"/>
        <v>0</v>
      </c>
      <c r="JD55">
        <f t="shared" si="98"/>
        <v>0</v>
      </c>
      <c r="JE55" s="253"/>
      <c r="JF55" s="268">
        <v>42474</v>
      </c>
      <c r="JG55">
        <v>60</v>
      </c>
      <c r="JH55" t="str">
        <f t="shared" si="70"/>
        <v>TRUE</v>
      </c>
      <c r="JI55">
        <f>VLOOKUP($A55,'FuturesInfo (3)'!$A$2:$V$80,22)</f>
        <v>4</v>
      </c>
      <c r="JJ55" s="257">
        <v>2</v>
      </c>
      <c r="JK55">
        <f t="shared" si="99"/>
        <v>5</v>
      </c>
      <c r="JL55" s="139">
        <f>VLOOKUP($A55,'FuturesInfo (3)'!$A$2:$O$80,15)*JI55</f>
        <v>107000</v>
      </c>
      <c r="JM55" s="139">
        <f>VLOOKUP($A55,'FuturesInfo (3)'!$A$2:$O$80,15)*JK55</f>
        <v>133750</v>
      </c>
      <c r="JN55" s="200">
        <f t="shared" si="153"/>
        <v>0</v>
      </c>
      <c r="JO55" s="200">
        <f t="shared" si="100"/>
        <v>0</v>
      </c>
      <c r="JP55" s="200">
        <f t="shared" si="101"/>
        <v>0</v>
      </c>
      <c r="JQ55" s="200">
        <f t="shared" si="102"/>
        <v>0</v>
      </c>
      <c r="JR55" s="200">
        <f t="shared" si="127"/>
        <v>0</v>
      </c>
      <c r="JT55">
        <f t="shared" si="104"/>
        <v>1</v>
      </c>
      <c r="JU55" s="244"/>
      <c r="JV55" s="218"/>
      <c r="JW55" s="245"/>
      <c r="JX55">
        <f t="shared" si="125"/>
        <v>0</v>
      </c>
      <c r="JY55">
        <f t="shared" si="106"/>
        <v>0</v>
      </c>
      <c r="JZ55" s="218"/>
      <c r="KA55">
        <f t="shared" si="122"/>
        <v>1</v>
      </c>
      <c r="KB55">
        <f t="shared" si="107"/>
        <v>1</v>
      </c>
      <c r="KC55">
        <f t="shared" si="108"/>
        <v>1</v>
      </c>
      <c r="KD55">
        <f t="shared" si="109"/>
        <v>1</v>
      </c>
      <c r="KE55" s="253"/>
      <c r="KF55" s="268"/>
      <c r="KG55">
        <v>60</v>
      </c>
      <c r="KH55" t="str">
        <f t="shared" si="72"/>
        <v>FALSE</v>
      </c>
      <c r="KI55">
        <f>VLOOKUP($A55,'FuturesInfo (3)'!$A$2:$V$80,22)</f>
        <v>4</v>
      </c>
      <c r="KJ55" s="257"/>
      <c r="KK55">
        <f t="shared" si="110"/>
        <v>5</v>
      </c>
      <c r="KL55" s="139">
        <f>VLOOKUP($A55,'FuturesInfo (3)'!$A$2:$O$80,15)*KI55</f>
        <v>107000</v>
      </c>
      <c r="KM55" s="139">
        <f>VLOOKUP($A55,'FuturesInfo (3)'!$A$2:$O$80,15)*KK55</f>
        <v>133750</v>
      </c>
      <c r="KN55" s="200">
        <f t="shared" si="111"/>
        <v>0</v>
      </c>
      <c r="KO55" s="200">
        <f t="shared" si="112"/>
        <v>0</v>
      </c>
      <c r="KP55" s="200">
        <f t="shared" si="113"/>
        <v>0</v>
      </c>
      <c r="KQ55" s="200">
        <f t="shared" si="114"/>
        <v>0</v>
      </c>
      <c r="KR55" s="200">
        <f t="shared" si="128"/>
        <v>0</v>
      </c>
    </row>
    <row r="56" spans="1:304"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6"/>
        <v>0</v>
      </c>
      <c r="BH56">
        <v>-1</v>
      </c>
      <c r="BI56">
        <v>1</v>
      </c>
      <c r="BJ56">
        <f t="shared" si="73"/>
        <v>0</v>
      </c>
      <c r="BK56" s="1">
        <v>8.9452105851699996E-3</v>
      </c>
      <c r="BL56" s="2">
        <v>10</v>
      </c>
      <c r="BM56">
        <v>60</v>
      </c>
      <c r="BN56" t="str">
        <f t="shared" si="117"/>
        <v>TRUE</v>
      </c>
      <c r="BO56">
        <f>VLOOKUP($A56,'FuturesInfo (3)'!$A$2:$V$80,22)</f>
        <v>4</v>
      </c>
      <c r="BP56">
        <f t="shared" si="142"/>
        <v>4</v>
      </c>
      <c r="BQ56" s="139">
        <f>VLOOKUP($A56,'FuturesInfo (3)'!$A$2:$O$80,15)*BP56</f>
        <v>160580</v>
      </c>
      <c r="BR56" s="145">
        <f t="shared" si="74"/>
        <v>-1436.4219157665984</v>
      </c>
      <c r="BT56">
        <f t="shared" si="75"/>
        <v>-1</v>
      </c>
      <c r="BU56">
        <v>1</v>
      </c>
      <c r="BV56">
        <v>-1</v>
      </c>
      <c r="BW56">
        <v>1</v>
      </c>
      <c r="BX56">
        <f t="shared" si="143"/>
        <v>1</v>
      </c>
      <c r="BY56">
        <f t="shared" si="144"/>
        <v>0</v>
      </c>
      <c r="BZ56" s="188">
        <v>1.51459179904E-2</v>
      </c>
      <c r="CA56" s="2">
        <v>10</v>
      </c>
      <c r="CB56">
        <v>60</v>
      </c>
      <c r="CC56" t="str">
        <f t="shared" si="145"/>
        <v>TRUE</v>
      </c>
      <c r="CD56">
        <f>VLOOKUP($A56,'FuturesInfo (3)'!$A$2:$V$80,22)</f>
        <v>4</v>
      </c>
      <c r="CE56">
        <f t="shared" si="57"/>
        <v>4</v>
      </c>
      <c r="CF56">
        <f t="shared" si="57"/>
        <v>4</v>
      </c>
      <c r="CG56" s="139">
        <f>VLOOKUP($A56,'FuturesInfo (3)'!$A$2:$O$80,15)*CE56</f>
        <v>160580</v>
      </c>
      <c r="CH56" s="145">
        <f t="shared" si="146"/>
        <v>2432.1315108984318</v>
      </c>
      <c r="CI56" s="145">
        <f t="shared" si="76"/>
        <v>-2432.1315108984318</v>
      </c>
      <c r="CK56">
        <f t="shared" si="147"/>
        <v>1</v>
      </c>
      <c r="CL56">
        <v>1</v>
      </c>
      <c r="CM56">
        <v>-1</v>
      </c>
      <c r="CN56">
        <v>1</v>
      </c>
      <c r="CO56">
        <f t="shared" si="118"/>
        <v>1</v>
      </c>
      <c r="CP56">
        <f t="shared" si="148"/>
        <v>0</v>
      </c>
      <c r="CQ56" s="1">
        <v>1.00679281902E-2</v>
      </c>
      <c r="CR56" s="2">
        <v>10</v>
      </c>
      <c r="CS56">
        <v>60</v>
      </c>
      <c r="CT56" t="str">
        <f t="shared" si="149"/>
        <v>TRUE</v>
      </c>
      <c r="CU56">
        <f>VLOOKUP($A56,'FuturesInfo (3)'!$A$2:$V$80,22)</f>
        <v>4</v>
      </c>
      <c r="CV56">
        <f t="shared" si="150"/>
        <v>3</v>
      </c>
      <c r="CW56">
        <f t="shared" si="77"/>
        <v>4</v>
      </c>
      <c r="CX56" s="139">
        <f>VLOOKUP($A56,'FuturesInfo (3)'!$A$2:$O$80,15)*CW56</f>
        <v>160580</v>
      </c>
      <c r="CY56" s="200">
        <f t="shared" si="151"/>
        <v>1616.7079087823161</v>
      </c>
      <c r="CZ56" s="200">
        <f t="shared" si="79"/>
        <v>-1616.7079087823161</v>
      </c>
      <c r="DB56">
        <f t="shared" si="63"/>
        <v>1</v>
      </c>
      <c r="DC56">
        <v>1</v>
      </c>
      <c r="DD56">
        <v>-1</v>
      </c>
      <c r="DE56">
        <v>1</v>
      </c>
      <c r="DF56">
        <f t="shared" si="119"/>
        <v>1</v>
      </c>
      <c r="DG56">
        <f t="shared" si="64"/>
        <v>0</v>
      </c>
      <c r="DH56" s="1">
        <v>9.7273928185399993E-3</v>
      </c>
      <c r="DI56" s="2">
        <v>10</v>
      </c>
      <c r="DJ56">
        <v>60</v>
      </c>
      <c r="DK56" t="str">
        <f t="shared" si="65"/>
        <v>TRUE</v>
      </c>
      <c r="DL56">
        <f>VLOOKUP($A56,'FuturesInfo (3)'!$A$2:$V$80,22)</f>
        <v>4</v>
      </c>
      <c r="DM56">
        <f t="shared" si="66"/>
        <v>3</v>
      </c>
      <c r="DN56">
        <f t="shared" si="80"/>
        <v>4</v>
      </c>
      <c r="DO56" s="139">
        <f>VLOOKUP($A56,'FuturesInfo (3)'!$A$2:$O$80,15)*DN56</f>
        <v>160580</v>
      </c>
      <c r="DP56" s="200">
        <f t="shared" si="67"/>
        <v>1562.024738801153</v>
      </c>
      <c r="DQ56" s="200">
        <f t="shared" si="81"/>
        <v>-1562.024738801153</v>
      </c>
      <c r="DS56">
        <v>1</v>
      </c>
      <c r="DT56">
        <v>1</v>
      </c>
      <c r="DU56">
        <v>-1</v>
      </c>
      <c r="DV56">
        <v>1</v>
      </c>
      <c r="DW56">
        <v>1</v>
      </c>
      <c r="DX56">
        <v>0</v>
      </c>
      <c r="DY56" s="1">
        <v>6.6603235014300001E-3</v>
      </c>
      <c r="DZ56" s="2">
        <v>10</v>
      </c>
      <c r="EA56">
        <v>60</v>
      </c>
      <c r="EB56" t="s">
        <v>1274</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1274</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1274</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1274</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1274</v>
      </c>
      <c r="HK56">
        <v>4</v>
      </c>
      <c r="HL56" s="257"/>
      <c r="HM56">
        <v>4</v>
      </c>
      <c r="HN56" s="139">
        <v>160260</v>
      </c>
      <c r="HO56" s="200">
        <v>-399.00410805432057</v>
      </c>
      <c r="HP56" s="200">
        <v>399.00410805432057</v>
      </c>
      <c r="HQ56" s="200">
        <v>399.00410805432057</v>
      </c>
      <c r="HR56" s="200">
        <v>399.00410805432057</v>
      </c>
      <c r="HT56">
        <f t="shared" si="82"/>
        <v>1</v>
      </c>
      <c r="HU56" s="244">
        <v>1</v>
      </c>
      <c r="HV56" s="218">
        <v>-1</v>
      </c>
      <c r="HW56" s="245">
        <v>4</v>
      </c>
      <c r="HX56">
        <f t="shared" si="123"/>
        <v>-1</v>
      </c>
      <c r="HY56">
        <f t="shared" si="84"/>
        <v>-1</v>
      </c>
      <c r="HZ56" s="218">
        <v>1</v>
      </c>
      <c r="IA56">
        <f t="shared" si="120"/>
        <v>1</v>
      </c>
      <c r="IB56">
        <f t="shared" si="85"/>
        <v>0</v>
      </c>
      <c r="IC56">
        <f t="shared" si="86"/>
        <v>0</v>
      </c>
      <c r="ID56">
        <f t="shared" si="87"/>
        <v>0</v>
      </c>
      <c r="IE56" s="253">
        <v>8.9853987269000006E-3</v>
      </c>
      <c r="IF56" s="268">
        <v>42509</v>
      </c>
      <c r="IG56">
        <v>60</v>
      </c>
      <c r="IH56" t="str">
        <f t="shared" si="68"/>
        <v>TRUE</v>
      </c>
      <c r="II56">
        <f>VLOOKUP($A56,'FuturesInfo (3)'!$A$2:$V$80,22)</f>
        <v>4</v>
      </c>
      <c r="IJ56" s="257">
        <v>1</v>
      </c>
      <c r="IK56">
        <f t="shared" si="88"/>
        <v>4</v>
      </c>
      <c r="IL56" s="139">
        <f>VLOOKUP($A56,'FuturesInfo (3)'!$A$2:$O$80,15)*II56</f>
        <v>160580</v>
      </c>
      <c r="IM56" s="139">
        <f>VLOOKUP($A56,'FuturesInfo (3)'!$A$2:$O$80,15)*IK56</f>
        <v>160580</v>
      </c>
      <c r="IN56" s="200">
        <f t="shared" si="152"/>
        <v>1442.875327565602</v>
      </c>
      <c r="IO56" s="200">
        <f t="shared" si="89"/>
        <v>1442.875327565602</v>
      </c>
      <c r="IP56" s="200">
        <f t="shared" si="90"/>
        <v>-1442.875327565602</v>
      </c>
      <c r="IQ56" s="200">
        <f t="shared" si="91"/>
        <v>-1442.875327565602</v>
      </c>
      <c r="IR56" s="200">
        <f t="shared" si="126"/>
        <v>-1442.875327565602</v>
      </c>
      <c r="IT56">
        <f t="shared" si="93"/>
        <v>1</v>
      </c>
      <c r="IU56" s="244">
        <v>1</v>
      </c>
      <c r="IV56" s="218">
        <v>-1</v>
      </c>
      <c r="IW56" s="245">
        <v>5</v>
      </c>
      <c r="IX56">
        <f t="shared" si="124"/>
        <v>1</v>
      </c>
      <c r="IY56">
        <f t="shared" si="95"/>
        <v>-1</v>
      </c>
      <c r="IZ56" s="218"/>
      <c r="JA56">
        <f t="shared" si="121"/>
        <v>0</v>
      </c>
      <c r="JB56">
        <f t="shared" si="96"/>
        <v>0</v>
      </c>
      <c r="JC56">
        <f t="shared" si="97"/>
        <v>0</v>
      </c>
      <c r="JD56">
        <f t="shared" si="98"/>
        <v>0</v>
      </c>
      <c r="JE56" s="253"/>
      <c r="JF56" s="268">
        <v>42509</v>
      </c>
      <c r="JG56">
        <v>60</v>
      </c>
      <c r="JH56" t="str">
        <f t="shared" si="70"/>
        <v>TRUE</v>
      </c>
      <c r="JI56">
        <f>VLOOKUP($A56,'FuturesInfo (3)'!$A$2:$V$80,22)</f>
        <v>4</v>
      </c>
      <c r="JJ56" s="257">
        <v>2</v>
      </c>
      <c r="JK56">
        <f t="shared" si="99"/>
        <v>5</v>
      </c>
      <c r="JL56" s="139">
        <f>VLOOKUP($A56,'FuturesInfo (3)'!$A$2:$O$80,15)*JI56</f>
        <v>160580</v>
      </c>
      <c r="JM56" s="139">
        <f>VLOOKUP($A56,'FuturesInfo (3)'!$A$2:$O$80,15)*JK56</f>
        <v>200725</v>
      </c>
      <c r="JN56" s="200">
        <f t="shared" si="153"/>
        <v>0</v>
      </c>
      <c r="JO56" s="200">
        <f t="shared" si="100"/>
        <v>0</v>
      </c>
      <c r="JP56" s="200">
        <f t="shared" si="101"/>
        <v>0</v>
      </c>
      <c r="JQ56" s="200">
        <f t="shared" si="102"/>
        <v>0</v>
      </c>
      <c r="JR56" s="200">
        <f t="shared" si="127"/>
        <v>0</v>
      </c>
      <c r="JT56">
        <f t="shared" si="104"/>
        <v>1</v>
      </c>
      <c r="JU56" s="244"/>
      <c r="JV56" s="218"/>
      <c r="JW56" s="245"/>
      <c r="JX56">
        <f t="shared" si="125"/>
        <v>0</v>
      </c>
      <c r="JY56">
        <f t="shared" si="106"/>
        <v>0</v>
      </c>
      <c r="JZ56" s="218"/>
      <c r="KA56">
        <f t="shared" si="122"/>
        <v>1</v>
      </c>
      <c r="KB56">
        <f t="shared" si="107"/>
        <v>1</v>
      </c>
      <c r="KC56">
        <f t="shared" si="108"/>
        <v>1</v>
      </c>
      <c r="KD56">
        <f t="shared" si="109"/>
        <v>1</v>
      </c>
      <c r="KE56" s="253"/>
      <c r="KF56" s="268"/>
      <c r="KG56">
        <v>60</v>
      </c>
      <c r="KH56" t="str">
        <f t="shared" si="72"/>
        <v>FALSE</v>
      </c>
      <c r="KI56">
        <f>VLOOKUP($A56,'FuturesInfo (3)'!$A$2:$V$80,22)</f>
        <v>4</v>
      </c>
      <c r="KJ56" s="257"/>
      <c r="KK56">
        <f t="shared" si="110"/>
        <v>5</v>
      </c>
      <c r="KL56" s="139">
        <f>VLOOKUP($A56,'FuturesInfo (3)'!$A$2:$O$80,15)*KI56</f>
        <v>160580</v>
      </c>
      <c r="KM56" s="139">
        <f>VLOOKUP($A56,'FuturesInfo (3)'!$A$2:$O$80,15)*KK56</f>
        <v>200725</v>
      </c>
      <c r="KN56" s="200">
        <f t="shared" si="111"/>
        <v>0</v>
      </c>
      <c r="KO56" s="200">
        <f t="shared" si="112"/>
        <v>0</v>
      </c>
      <c r="KP56" s="200">
        <f t="shared" si="113"/>
        <v>0</v>
      </c>
      <c r="KQ56" s="200">
        <f t="shared" si="114"/>
        <v>0</v>
      </c>
      <c r="KR56" s="200">
        <f t="shared" si="128"/>
        <v>0</v>
      </c>
    </row>
    <row r="57" spans="1:304"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6"/>
        <v>0</v>
      </c>
      <c r="BH57">
        <v>-1</v>
      </c>
      <c r="BI57">
        <v>1</v>
      </c>
      <c r="BJ57">
        <f t="shared" si="73"/>
        <v>0</v>
      </c>
      <c r="BK57" s="1">
        <v>5.8595065442399999E-3</v>
      </c>
      <c r="BL57" s="2">
        <v>10</v>
      </c>
      <c r="BM57">
        <v>60</v>
      </c>
      <c r="BN57" t="str">
        <f t="shared" si="117"/>
        <v>TRUE</v>
      </c>
      <c r="BO57">
        <f>VLOOKUP($A57,'FuturesInfo (3)'!$A$2:$V$80,22)</f>
        <v>1</v>
      </c>
      <c r="BP57">
        <f t="shared" si="142"/>
        <v>1</v>
      </c>
      <c r="BQ57" s="139">
        <f>VLOOKUP($A57,'FuturesInfo (3)'!$A$2:$O$80,15)*BP57</f>
        <v>92772.970090000003</v>
      </c>
      <c r="BR57" s="145">
        <f t="shared" si="74"/>
        <v>-543.60382537093676</v>
      </c>
      <c r="BT57">
        <f t="shared" si="75"/>
        <v>-1</v>
      </c>
      <c r="BU57">
        <v>-1</v>
      </c>
      <c r="BV57">
        <v>-1</v>
      </c>
      <c r="BW57">
        <v>-1</v>
      </c>
      <c r="BX57">
        <f t="shared" si="143"/>
        <v>1</v>
      </c>
      <c r="BY57">
        <f t="shared" si="144"/>
        <v>1</v>
      </c>
      <c r="BZ57" s="188">
        <v>-2.02548879564E-2</v>
      </c>
      <c r="CA57" s="2">
        <v>10</v>
      </c>
      <c r="CB57">
        <v>60</v>
      </c>
      <c r="CC57" t="str">
        <f t="shared" si="145"/>
        <v>TRUE</v>
      </c>
      <c r="CD57">
        <f>VLOOKUP($A57,'FuturesInfo (3)'!$A$2:$V$80,22)</f>
        <v>1</v>
      </c>
      <c r="CE57">
        <f t="shared" si="57"/>
        <v>1</v>
      </c>
      <c r="CF57">
        <f t="shared" si="57"/>
        <v>1</v>
      </c>
      <c r="CG57" s="139">
        <f>VLOOKUP($A57,'FuturesInfo (3)'!$A$2:$O$80,15)*CE57</f>
        <v>92772.970090000003</v>
      </c>
      <c r="CH57" s="145">
        <f t="shared" si="146"/>
        <v>1879.1061145553986</v>
      </c>
      <c r="CI57" s="145">
        <f t="shared" si="76"/>
        <v>1879.1061145553986</v>
      </c>
      <c r="CK57">
        <f t="shared" si="147"/>
        <v>-1</v>
      </c>
      <c r="CL57">
        <v>-1</v>
      </c>
      <c r="CM57">
        <v>-1</v>
      </c>
      <c r="CN57">
        <v>1</v>
      </c>
      <c r="CO57">
        <f t="shared" si="118"/>
        <v>0</v>
      </c>
      <c r="CP57">
        <f t="shared" si="148"/>
        <v>0</v>
      </c>
      <c r="CQ57" s="1">
        <v>4.9092752269499999E-3</v>
      </c>
      <c r="CR57" s="2">
        <v>10</v>
      </c>
      <c r="CS57">
        <v>60</v>
      </c>
      <c r="CT57" t="str">
        <f t="shared" si="149"/>
        <v>TRUE</v>
      </c>
      <c r="CU57">
        <f>VLOOKUP($A57,'FuturesInfo (3)'!$A$2:$V$80,22)</f>
        <v>1</v>
      </c>
      <c r="CV57">
        <f t="shared" si="150"/>
        <v>1</v>
      </c>
      <c r="CW57">
        <f t="shared" si="77"/>
        <v>1</v>
      </c>
      <c r="CX57" s="139">
        <f>VLOOKUP($A57,'FuturesInfo (3)'!$A$2:$O$80,15)*CW57</f>
        <v>92772.970090000003</v>
      </c>
      <c r="CY57" s="200">
        <f t="shared" si="151"/>
        <v>-455.44804379341031</v>
      </c>
      <c r="CZ57" s="200">
        <f t="shared" si="79"/>
        <v>-455.44804379341031</v>
      </c>
      <c r="DB57">
        <f t="shared" si="63"/>
        <v>-1</v>
      </c>
      <c r="DC57">
        <v>-1</v>
      </c>
      <c r="DD57">
        <v>-1</v>
      </c>
      <c r="DE57">
        <v>1</v>
      </c>
      <c r="DF57">
        <f t="shared" si="119"/>
        <v>0</v>
      </c>
      <c r="DG57">
        <f t="shared" si="64"/>
        <v>0</v>
      </c>
      <c r="DH57" s="1">
        <v>6.7895357272400002E-3</v>
      </c>
      <c r="DI57" s="2">
        <v>10</v>
      </c>
      <c r="DJ57">
        <v>60</v>
      </c>
      <c r="DK57" t="str">
        <f t="shared" si="65"/>
        <v>TRUE</v>
      </c>
      <c r="DL57">
        <f>VLOOKUP($A57,'FuturesInfo (3)'!$A$2:$V$80,22)</f>
        <v>1</v>
      </c>
      <c r="DM57">
        <f t="shared" si="66"/>
        <v>1</v>
      </c>
      <c r="DN57">
        <f t="shared" si="80"/>
        <v>1</v>
      </c>
      <c r="DO57" s="139">
        <f>VLOOKUP($A57,'FuturesInfo (3)'!$A$2:$O$80,15)*DN57</f>
        <v>92772.970090000003</v>
      </c>
      <c r="DP57" s="200">
        <f t="shared" si="67"/>
        <v>-629.88539494822294</v>
      </c>
      <c r="DQ57" s="200">
        <f t="shared" si="81"/>
        <v>-629.88539494822294</v>
      </c>
      <c r="DS57">
        <v>-1</v>
      </c>
      <c r="DT57">
        <v>1</v>
      </c>
      <c r="DU57">
        <v>-1</v>
      </c>
      <c r="DV57">
        <v>-1</v>
      </c>
      <c r="DW57">
        <v>0</v>
      </c>
      <c r="DX57">
        <v>1</v>
      </c>
      <c r="DY57" s="1">
        <v>-8.1397836146000005E-3</v>
      </c>
      <c r="DZ57" s="2">
        <v>10</v>
      </c>
      <c r="EA57">
        <v>60</v>
      </c>
      <c r="EB57" t="s">
        <v>1274</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1274</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1274</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1274</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1274</v>
      </c>
      <c r="HK57">
        <v>1</v>
      </c>
      <c r="HL57" s="257"/>
      <c r="HM57">
        <v>1</v>
      </c>
      <c r="HN57" s="139">
        <v>91250.370140000014</v>
      </c>
      <c r="HO57" s="200">
        <v>2212.6219232710523</v>
      </c>
      <c r="HP57" s="200">
        <v>2212.6219232710523</v>
      </c>
      <c r="HQ57" s="200">
        <v>2212.6219232710523</v>
      </c>
      <c r="HR57" s="200">
        <v>2212.6219232710523</v>
      </c>
      <c r="HT57">
        <f t="shared" si="82"/>
        <v>-1</v>
      </c>
      <c r="HU57" s="244">
        <v>-1</v>
      </c>
      <c r="HV57" s="218">
        <v>-1</v>
      </c>
      <c r="HW57" s="245">
        <v>10</v>
      </c>
      <c r="HX57">
        <f t="shared" si="123"/>
        <v>-1</v>
      </c>
      <c r="HY57">
        <f t="shared" si="84"/>
        <v>-1</v>
      </c>
      <c r="HZ57" s="218">
        <v>1</v>
      </c>
      <c r="IA57">
        <f t="shared" si="120"/>
        <v>0</v>
      </c>
      <c r="IB57">
        <f t="shared" si="85"/>
        <v>0</v>
      </c>
      <c r="IC57">
        <f t="shared" si="86"/>
        <v>0</v>
      </c>
      <c r="ID57">
        <f t="shared" si="87"/>
        <v>0</v>
      </c>
      <c r="IE57" s="253">
        <v>1.6685959165599999E-2</v>
      </c>
      <c r="IF57" s="268">
        <v>42514</v>
      </c>
      <c r="IG57">
        <v>60</v>
      </c>
      <c r="IH57" t="str">
        <f t="shared" si="68"/>
        <v>TRUE</v>
      </c>
      <c r="II57">
        <f>VLOOKUP($A57,'FuturesInfo (3)'!$A$2:$V$80,22)</f>
        <v>1</v>
      </c>
      <c r="IJ57" s="257">
        <v>2</v>
      </c>
      <c r="IK57">
        <f t="shared" si="88"/>
        <v>1</v>
      </c>
      <c r="IL57" s="139">
        <f>VLOOKUP($A57,'FuturesInfo (3)'!$A$2:$O$80,15)*II57</f>
        <v>92772.970090000003</v>
      </c>
      <c r="IM57" s="139">
        <f>VLOOKUP($A57,'FuturesInfo (3)'!$A$2:$O$80,15)*IK57</f>
        <v>92772.970090000003</v>
      </c>
      <c r="IN57" s="200">
        <f t="shared" si="152"/>
        <v>-1548.0059905931701</v>
      </c>
      <c r="IO57" s="200">
        <f t="shared" si="89"/>
        <v>-1548.0059905931701</v>
      </c>
      <c r="IP57" s="200">
        <f t="shared" si="90"/>
        <v>-1548.0059905931701</v>
      </c>
      <c r="IQ57" s="200">
        <f t="shared" si="91"/>
        <v>-1548.0059905931701</v>
      </c>
      <c r="IR57" s="200">
        <f t="shared" si="126"/>
        <v>-1548.0059905931701</v>
      </c>
      <c r="IT57">
        <f t="shared" si="93"/>
        <v>-1</v>
      </c>
      <c r="IU57" s="244">
        <v>-1</v>
      </c>
      <c r="IV57" s="218">
        <v>-1</v>
      </c>
      <c r="IW57" s="245">
        <v>11</v>
      </c>
      <c r="IX57">
        <f t="shared" si="124"/>
        <v>1</v>
      </c>
      <c r="IY57">
        <f t="shared" si="95"/>
        <v>-1</v>
      </c>
      <c r="IZ57" s="218"/>
      <c r="JA57">
        <f t="shared" si="121"/>
        <v>0</v>
      </c>
      <c r="JB57">
        <f t="shared" si="96"/>
        <v>0</v>
      </c>
      <c r="JC57">
        <f t="shared" si="97"/>
        <v>0</v>
      </c>
      <c r="JD57">
        <f t="shared" si="98"/>
        <v>0</v>
      </c>
      <c r="JE57" s="253"/>
      <c r="JF57" s="268">
        <v>42514</v>
      </c>
      <c r="JG57">
        <v>60</v>
      </c>
      <c r="JH57" t="str">
        <f t="shared" si="70"/>
        <v>TRUE</v>
      </c>
      <c r="JI57">
        <f>VLOOKUP($A57,'FuturesInfo (3)'!$A$2:$V$80,22)</f>
        <v>1</v>
      </c>
      <c r="JJ57" s="257">
        <v>1</v>
      </c>
      <c r="JK57">
        <f t="shared" si="99"/>
        <v>1</v>
      </c>
      <c r="JL57" s="139">
        <f>VLOOKUP($A57,'FuturesInfo (3)'!$A$2:$O$80,15)*JI57</f>
        <v>92772.970090000003</v>
      </c>
      <c r="JM57" s="139">
        <f>VLOOKUP($A57,'FuturesInfo (3)'!$A$2:$O$80,15)*JK57</f>
        <v>92772.970090000003</v>
      </c>
      <c r="JN57" s="200">
        <f t="shared" si="153"/>
        <v>0</v>
      </c>
      <c r="JO57" s="200">
        <f t="shared" si="100"/>
        <v>0</v>
      </c>
      <c r="JP57" s="200">
        <f t="shared" si="101"/>
        <v>0</v>
      </c>
      <c r="JQ57" s="200">
        <f t="shared" si="102"/>
        <v>0</v>
      </c>
      <c r="JR57" s="200">
        <f t="shared" si="127"/>
        <v>0</v>
      </c>
      <c r="JT57">
        <f t="shared" si="104"/>
        <v>-1</v>
      </c>
      <c r="JU57" s="244"/>
      <c r="JV57" s="218"/>
      <c r="JW57" s="245"/>
      <c r="JX57">
        <f t="shared" si="125"/>
        <v>0</v>
      </c>
      <c r="JY57">
        <f t="shared" si="106"/>
        <v>0</v>
      </c>
      <c r="JZ57" s="218"/>
      <c r="KA57">
        <f t="shared" si="122"/>
        <v>1</v>
      </c>
      <c r="KB57">
        <f t="shared" si="107"/>
        <v>1</v>
      </c>
      <c r="KC57">
        <f t="shared" si="108"/>
        <v>1</v>
      </c>
      <c r="KD57">
        <f t="shared" si="109"/>
        <v>1</v>
      </c>
      <c r="KE57" s="253"/>
      <c r="KF57" s="268"/>
      <c r="KG57">
        <v>60</v>
      </c>
      <c r="KH57" t="str">
        <f t="shared" si="72"/>
        <v>FALSE</v>
      </c>
      <c r="KI57">
        <f>VLOOKUP($A57,'FuturesInfo (3)'!$A$2:$V$80,22)</f>
        <v>1</v>
      </c>
      <c r="KJ57" s="257"/>
      <c r="KK57">
        <f t="shared" si="110"/>
        <v>1</v>
      </c>
      <c r="KL57" s="139">
        <f>VLOOKUP($A57,'FuturesInfo (3)'!$A$2:$O$80,15)*KI57</f>
        <v>92772.970090000003</v>
      </c>
      <c r="KM57" s="139">
        <f>VLOOKUP($A57,'FuturesInfo (3)'!$A$2:$O$80,15)*KK57</f>
        <v>92772.970090000003</v>
      </c>
      <c r="KN57" s="200">
        <f t="shared" si="111"/>
        <v>0</v>
      </c>
      <c r="KO57" s="200">
        <f t="shared" si="112"/>
        <v>0</v>
      </c>
      <c r="KP57" s="200">
        <f t="shared" si="113"/>
        <v>0</v>
      </c>
      <c r="KQ57" s="200">
        <f t="shared" si="114"/>
        <v>0</v>
      </c>
      <c r="KR57" s="200">
        <f t="shared" si="128"/>
        <v>0</v>
      </c>
    </row>
    <row r="58" spans="1:304"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6"/>
        <v>2</v>
      </c>
      <c r="BH58">
        <v>1</v>
      </c>
      <c r="BI58">
        <v>-1</v>
      </c>
      <c r="BJ58">
        <f t="shared" si="73"/>
        <v>0</v>
      </c>
      <c r="BK58" s="1">
        <v>-9.0707145501700004E-3</v>
      </c>
      <c r="BL58" s="2">
        <v>10</v>
      </c>
      <c r="BM58">
        <v>60</v>
      </c>
      <c r="BN58" t="str">
        <f t="shared" si="117"/>
        <v>TRUE</v>
      </c>
      <c r="BO58">
        <f>VLOOKUP($A58,'FuturesInfo (3)'!$A$2:$V$80,22)</f>
        <v>7</v>
      </c>
      <c r="BP58">
        <f t="shared" si="142"/>
        <v>7</v>
      </c>
      <c r="BQ58" s="139">
        <f>VLOOKUP($A58,'FuturesInfo (3)'!$A$2:$O$80,15)*BP58</f>
        <v>183925</v>
      </c>
      <c r="BR58" s="145">
        <f t="shared" si="74"/>
        <v>-1668.3311736400174</v>
      </c>
      <c r="BT58">
        <f t="shared" si="75"/>
        <v>1</v>
      </c>
      <c r="BU58">
        <v>-1</v>
      </c>
      <c r="BV58">
        <v>1</v>
      </c>
      <c r="BW58">
        <v>1</v>
      </c>
      <c r="BX58">
        <f t="shared" si="143"/>
        <v>0</v>
      </c>
      <c r="BY58">
        <f t="shared" si="144"/>
        <v>1</v>
      </c>
      <c r="BZ58" s="188">
        <v>3.1757892770399999E-3</v>
      </c>
      <c r="CA58" s="2">
        <v>10</v>
      </c>
      <c r="CB58">
        <v>60</v>
      </c>
      <c r="CC58" t="str">
        <f t="shared" si="145"/>
        <v>TRUE</v>
      </c>
      <c r="CD58">
        <f>VLOOKUP($A58,'FuturesInfo (3)'!$A$2:$V$80,22)</f>
        <v>7</v>
      </c>
      <c r="CE58">
        <f t="shared" si="57"/>
        <v>7</v>
      </c>
      <c r="CF58">
        <f t="shared" si="57"/>
        <v>7</v>
      </c>
      <c r="CG58" s="139">
        <f>VLOOKUP($A58,'FuturesInfo (3)'!$A$2:$O$80,15)*CE58</f>
        <v>183925</v>
      </c>
      <c r="CH58" s="145">
        <f t="shared" si="146"/>
        <v>-584.107042779582</v>
      </c>
      <c r="CI58" s="145">
        <f t="shared" si="76"/>
        <v>584.107042779582</v>
      </c>
      <c r="CK58">
        <f t="shared" si="147"/>
        <v>-1</v>
      </c>
      <c r="CL58">
        <v>-1</v>
      </c>
      <c r="CM58">
        <v>1</v>
      </c>
      <c r="CN58">
        <v>-1</v>
      </c>
      <c r="CO58">
        <f t="shared" si="118"/>
        <v>1</v>
      </c>
      <c r="CP58">
        <f t="shared" si="148"/>
        <v>0</v>
      </c>
      <c r="CQ58" s="1">
        <v>-7.4487895716900002E-4</v>
      </c>
      <c r="CR58" s="2">
        <v>10</v>
      </c>
      <c r="CS58">
        <v>60</v>
      </c>
      <c r="CT58" t="str">
        <f t="shared" si="149"/>
        <v>TRUE</v>
      </c>
      <c r="CU58">
        <f>VLOOKUP($A58,'FuturesInfo (3)'!$A$2:$V$80,22)</f>
        <v>7</v>
      </c>
      <c r="CV58">
        <f t="shared" si="150"/>
        <v>5</v>
      </c>
      <c r="CW58">
        <f t="shared" si="77"/>
        <v>7</v>
      </c>
      <c r="CX58" s="139">
        <f>VLOOKUP($A58,'FuturesInfo (3)'!$A$2:$O$80,15)*CW58</f>
        <v>183925</v>
      </c>
      <c r="CY58" s="200">
        <f t="shared" si="151"/>
        <v>137.00186219730833</v>
      </c>
      <c r="CZ58" s="200">
        <f t="shared" si="79"/>
        <v>-137.00186219730833</v>
      </c>
      <c r="DB58">
        <f t="shared" si="63"/>
        <v>-1</v>
      </c>
      <c r="DC58">
        <v>-1</v>
      </c>
      <c r="DD58">
        <v>1</v>
      </c>
      <c r="DE58">
        <v>1</v>
      </c>
      <c r="DF58">
        <f t="shared" si="119"/>
        <v>0</v>
      </c>
      <c r="DG58">
        <f t="shared" si="64"/>
        <v>1</v>
      </c>
      <c r="DH58" s="1">
        <v>1.39768915393E-2</v>
      </c>
      <c r="DI58" s="2">
        <v>10</v>
      </c>
      <c r="DJ58">
        <v>60</v>
      </c>
      <c r="DK58" t="str">
        <f t="shared" si="65"/>
        <v>TRUE</v>
      </c>
      <c r="DL58">
        <f>VLOOKUP($A58,'FuturesInfo (3)'!$A$2:$V$80,22)</f>
        <v>7</v>
      </c>
      <c r="DM58">
        <f t="shared" si="66"/>
        <v>5</v>
      </c>
      <c r="DN58">
        <f t="shared" si="80"/>
        <v>7</v>
      </c>
      <c r="DO58" s="139">
        <f>VLOOKUP($A58,'FuturesInfo (3)'!$A$2:$O$80,15)*DN58</f>
        <v>183925</v>
      </c>
      <c r="DP58" s="200">
        <f t="shared" si="67"/>
        <v>-2570.6997763657528</v>
      </c>
      <c r="DQ58" s="200">
        <f t="shared" si="81"/>
        <v>2570.6997763657528</v>
      </c>
      <c r="DS58">
        <v>-1</v>
      </c>
      <c r="DT58">
        <v>1</v>
      </c>
      <c r="DU58">
        <v>1</v>
      </c>
      <c r="DV58">
        <v>1</v>
      </c>
      <c r="DW58">
        <v>1</v>
      </c>
      <c r="DX58">
        <v>1</v>
      </c>
      <c r="DY58" s="1">
        <v>1.50707590516E-2</v>
      </c>
      <c r="DZ58" s="2">
        <v>10</v>
      </c>
      <c r="EA58">
        <v>60</v>
      </c>
      <c r="EB58" t="s">
        <v>1274</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1274</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1274</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1274</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1274</v>
      </c>
      <c r="HK58">
        <v>7</v>
      </c>
      <c r="HL58" s="257"/>
      <c r="HM58">
        <v>7</v>
      </c>
      <c r="HN58" s="139">
        <v>182840</v>
      </c>
      <c r="HO58" s="200">
        <v>-1147.7496671110903</v>
      </c>
      <c r="HP58" s="200">
        <v>-1147.7496671110903</v>
      </c>
      <c r="HQ58" s="200">
        <v>1147.7496671110903</v>
      </c>
      <c r="HR58" s="200">
        <v>-1147.7496671110903</v>
      </c>
      <c r="HT58">
        <f t="shared" si="82"/>
        <v>1</v>
      </c>
      <c r="HU58" s="244">
        <v>1</v>
      </c>
      <c r="HV58" s="218">
        <v>1</v>
      </c>
      <c r="HW58" s="245">
        <v>-1</v>
      </c>
      <c r="HX58">
        <f t="shared" si="123"/>
        <v>-1</v>
      </c>
      <c r="HY58">
        <f t="shared" si="84"/>
        <v>-1</v>
      </c>
      <c r="HZ58" s="218">
        <v>1</v>
      </c>
      <c r="IA58">
        <f t="shared" si="120"/>
        <v>1</v>
      </c>
      <c r="IB58">
        <f t="shared" si="85"/>
        <v>1</v>
      </c>
      <c r="IC58">
        <f t="shared" si="86"/>
        <v>0</v>
      </c>
      <c r="ID58">
        <f t="shared" si="87"/>
        <v>0</v>
      </c>
      <c r="IE58" s="253">
        <v>5.9341500765700004E-3</v>
      </c>
      <c r="IF58" s="268">
        <v>42489</v>
      </c>
      <c r="IG58">
        <v>60</v>
      </c>
      <c r="IH58" t="str">
        <f t="shared" si="68"/>
        <v>TRUE</v>
      </c>
      <c r="II58">
        <f>VLOOKUP($A58,'FuturesInfo (3)'!$A$2:$V$80,22)</f>
        <v>7</v>
      </c>
      <c r="IJ58" s="257">
        <v>1</v>
      </c>
      <c r="IK58">
        <f t="shared" si="88"/>
        <v>7</v>
      </c>
      <c r="IL58" s="139">
        <f>VLOOKUP($A58,'FuturesInfo (3)'!$A$2:$O$80,15)*II58</f>
        <v>183925</v>
      </c>
      <c r="IM58" s="139">
        <f>VLOOKUP($A58,'FuturesInfo (3)'!$A$2:$O$80,15)*IK58</f>
        <v>183925</v>
      </c>
      <c r="IN58" s="200">
        <f t="shared" si="152"/>
        <v>1091.4385528331372</v>
      </c>
      <c r="IO58" s="200">
        <f t="shared" si="89"/>
        <v>1091.4385528331372</v>
      </c>
      <c r="IP58" s="200">
        <f t="shared" si="90"/>
        <v>1091.4385528331372</v>
      </c>
      <c r="IQ58" s="200">
        <f t="shared" si="91"/>
        <v>-1091.4385528331372</v>
      </c>
      <c r="IR58" s="200">
        <f t="shared" si="126"/>
        <v>-1091.4385528331372</v>
      </c>
      <c r="IT58">
        <f t="shared" si="93"/>
        <v>1</v>
      </c>
      <c r="IU58" s="244">
        <v>1</v>
      </c>
      <c r="IV58" s="218">
        <v>1</v>
      </c>
      <c r="IW58" s="245">
        <v>-2</v>
      </c>
      <c r="IX58">
        <f t="shared" si="124"/>
        <v>-1</v>
      </c>
      <c r="IY58">
        <f t="shared" si="95"/>
        <v>-1</v>
      </c>
      <c r="IZ58" s="218"/>
      <c r="JA58">
        <f t="shared" si="121"/>
        <v>0</v>
      </c>
      <c r="JB58">
        <f t="shared" si="96"/>
        <v>0</v>
      </c>
      <c r="JC58">
        <f t="shared" si="97"/>
        <v>0</v>
      </c>
      <c r="JD58">
        <f t="shared" si="98"/>
        <v>0</v>
      </c>
      <c r="JE58" s="253"/>
      <c r="JF58" s="268">
        <v>42489</v>
      </c>
      <c r="JG58">
        <v>60</v>
      </c>
      <c r="JH58" t="str">
        <f t="shared" si="70"/>
        <v>TRUE</v>
      </c>
      <c r="JI58">
        <f>VLOOKUP($A58,'FuturesInfo (3)'!$A$2:$V$80,22)</f>
        <v>7</v>
      </c>
      <c r="JJ58" s="257">
        <v>2</v>
      </c>
      <c r="JK58">
        <f t="shared" si="99"/>
        <v>9</v>
      </c>
      <c r="JL58" s="139">
        <f>VLOOKUP($A58,'FuturesInfo (3)'!$A$2:$O$80,15)*JI58</f>
        <v>183925</v>
      </c>
      <c r="JM58" s="139">
        <f>VLOOKUP($A58,'FuturesInfo (3)'!$A$2:$O$80,15)*JK58</f>
        <v>236475</v>
      </c>
      <c r="JN58" s="200">
        <f t="shared" si="153"/>
        <v>0</v>
      </c>
      <c r="JO58" s="200">
        <f t="shared" si="100"/>
        <v>0</v>
      </c>
      <c r="JP58" s="200">
        <f t="shared" si="101"/>
        <v>0</v>
      </c>
      <c r="JQ58" s="200">
        <f t="shared" si="102"/>
        <v>0</v>
      </c>
      <c r="JR58" s="200">
        <f t="shared" si="127"/>
        <v>0</v>
      </c>
      <c r="JT58">
        <f t="shared" si="104"/>
        <v>1</v>
      </c>
      <c r="JU58" s="244"/>
      <c r="JV58" s="218"/>
      <c r="JW58" s="245"/>
      <c r="JX58">
        <f t="shared" si="125"/>
        <v>0</v>
      </c>
      <c r="JY58">
        <f t="shared" si="106"/>
        <v>0</v>
      </c>
      <c r="JZ58" s="218"/>
      <c r="KA58">
        <f t="shared" si="122"/>
        <v>1</v>
      </c>
      <c r="KB58">
        <f t="shared" si="107"/>
        <v>1</v>
      </c>
      <c r="KC58">
        <f t="shared" si="108"/>
        <v>1</v>
      </c>
      <c r="KD58">
        <f t="shared" si="109"/>
        <v>1</v>
      </c>
      <c r="KE58" s="253"/>
      <c r="KF58" s="268"/>
      <c r="KG58">
        <v>60</v>
      </c>
      <c r="KH58" t="str">
        <f t="shared" si="72"/>
        <v>FALSE</v>
      </c>
      <c r="KI58">
        <f>VLOOKUP($A58,'FuturesInfo (3)'!$A$2:$V$80,22)</f>
        <v>7</v>
      </c>
      <c r="KJ58" s="257"/>
      <c r="KK58">
        <f t="shared" si="110"/>
        <v>9</v>
      </c>
      <c r="KL58" s="139">
        <f>VLOOKUP($A58,'FuturesInfo (3)'!$A$2:$O$80,15)*KI58</f>
        <v>183925</v>
      </c>
      <c r="KM58" s="139">
        <f>VLOOKUP($A58,'FuturesInfo (3)'!$A$2:$O$80,15)*KK58</f>
        <v>236475</v>
      </c>
      <c r="KN58" s="200">
        <f t="shared" si="111"/>
        <v>0</v>
      </c>
      <c r="KO58" s="200">
        <f t="shared" si="112"/>
        <v>0</v>
      </c>
      <c r="KP58" s="200">
        <f t="shared" si="113"/>
        <v>0</v>
      </c>
      <c r="KQ58" s="200">
        <f t="shared" si="114"/>
        <v>0</v>
      </c>
      <c r="KR58" s="200">
        <f t="shared" si="128"/>
        <v>0</v>
      </c>
    </row>
    <row r="59" spans="1:304"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6"/>
        <v>0</v>
      </c>
      <c r="BH59">
        <v>1</v>
      </c>
      <c r="BI59">
        <v>1</v>
      </c>
      <c r="BJ59">
        <f t="shared" si="73"/>
        <v>1</v>
      </c>
      <c r="BK59" s="1">
        <v>6.6193853427899997E-3</v>
      </c>
      <c r="BL59" s="2">
        <v>10</v>
      </c>
      <c r="BM59">
        <v>60</v>
      </c>
      <c r="BN59" t="str">
        <f t="shared" si="117"/>
        <v>TRUE</v>
      </c>
      <c r="BO59">
        <f>VLOOKUP($A59,'FuturesInfo (3)'!$A$2:$V$80,22)</f>
        <v>4</v>
      </c>
      <c r="BP59">
        <f t="shared" si="142"/>
        <v>4</v>
      </c>
      <c r="BQ59" s="139">
        <f>VLOOKUP($A59,'FuturesInfo (3)'!$A$2:$O$80,15)*BP59</f>
        <v>106100</v>
      </c>
      <c r="BR59" s="145">
        <f t="shared" si="74"/>
        <v>702.31678487001898</v>
      </c>
      <c r="BT59">
        <f t="shared" si="75"/>
        <v>1</v>
      </c>
      <c r="BU59">
        <v>-1</v>
      </c>
      <c r="BV59">
        <v>-1</v>
      </c>
      <c r="BW59">
        <v>1</v>
      </c>
      <c r="BX59">
        <f t="shared" si="143"/>
        <v>0</v>
      </c>
      <c r="BY59">
        <f t="shared" si="144"/>
        <v>0</v>
      </c>
      <c r="BZ59" s="188">
        <v>1.36214185063E-2</v>
      </c>
      <c r="CA59" s="2">
        <v>10</v>
      </c>
      <c r="CB59">
        <v>60</v>
      </c>
      <c r="CC59" t="str">
        <f t="shared" si="145"/>
        <v>TRUE</v>
      </c>
      <c r="CD59">
        <f>VLOOKUP($A59,'FuturesInfo (3)'!$A$2:$V$80,22)</f>
        <v>4</v>
      </c>
      <c r="CE59">
        <f t="shared" si="57"/>
        <v>4</v>
      </c>
      <c r="CF59">
        <f t="shared" si="57"/>
        <v>4</v>
      </c>
      <c r="CG59" s="139">
        <f>VLOOKUP($A59,'FuturesInfo (3)'!$A$2:$O$80,15)*CE59</f>
        <v>106100</v>
      </c>
      <c r="CH59" s="145">
        <f t="shared" si="146"/>
        <v>-1445.2325035184299</v>
      </c>
      <c r="CI59" s="145">
        <f t="shared" si="76"/>
        <v>-1445.2325035184299</v>
      </c>
      <c r="CK59">
        <f t="shared" si="147"/>
        <v>-1</v>
      </c>
      <c r="CL59">
        <v>-1</v>
      </c>
      <c r="CM59">
        <v>-1</v>
      </c>
      <c r="CN59">
        <v>1</v>
      </c>
      <c r="CO59">
        <f t="shared" si="118"/>
        <v>0</v>
      </c>
      <c r="CP59">
        <f t="shared" si="148"/>
        <v>0</v>
      </c>
      <c r="CQ59" s="1">
        <v>1.25115848007E-2</v>
      </c>
      <c r="CR59" s="2">
        <v>10</v>
      </c>
      <c r="CS59">
        <v>60</v>
      </c>
      <c r="CT59" t="str">
        <f t="shared" si="149"/>
        <v>TRUE</v>
      </c>
      <c r="CU59">
        <f>VLOOKUP($A59,'FuturesInfo (3)'!$A$2:$V$80,22)</f>
        <v>4</v>
      </c>
      <c r="CV59">
        <f t="shared" si="150"/>
        <v>5</v>
      </c>
      <c r="CW59">
        <f t="shared" si="77"/>
        <v>4</v>
      </c>
      <c r="CX59" s="139">
        <f>VLOOKUP($A59,'FuturesInfo (3)'!$A$2:$O$80,15)*CW59</f>
        <v>106100</v>
      </c>
      <c r="CY59" s="200">
        <f t="shared" si="151"/>
        <v>-1327.47914735427</v>
      </c>
      <c r="CZ59" s="200">
        <f t="shared" si="79"/>
        <v>-1327.47914735427</v>
      </c>
      <c r="DB59">
        <f t="shared" si="63"/>
        <v>-1</v>
      </c>
      <c r="DC59">
        <v>-1</v>
      </c>
      <c r="DD59">
        <v>-1</v>
      </c>
      <c r="DE59">
        <v>1</v>
      </c>
      <c r="DF59">
        <f t="shared" si="119"/>
        <v>0</v>
      </c>
      <c r="DG59">
        <f t="shared" si="64"/>
        <v>0</v>
      </c>
      <c r="DH59" s="1">
        <v>0</v>
      </c>
      <c r="DI59" s="2">
        <v>10</v>
      </c>
      <c r="DJ59">
        <v>60</v>
      </c>
      <c r="DK59" t="str">
        <f t="shared" si="65"/>
        <v>TRUE</v>
      </c>
      <c r="DL59">
        <f>VLOOKUP($A59,'FuturesInfo (3)'!$A$2:$V$80,22)</f>
        <v>4</v>
      </c>
      <c r="DM59">
        <f t="shared" si="66"/>
        <v>5</v>
      </c>
      <c r="DN59">
        <f t="shared" si="80"/>
        <v>4</v>
      </c>
      <c r="DO59" s="139">
        <f>VLOOKUP($A59,'FuturesInfo (3)'!$A$2:$O$80,15)*DN59</f>
        <v>106100</v>
      </c>
      <c r="DP59" s="200">
        <f t="shared" si="67"/>
        <v>0</v>
      </c>
      <c r="DQ59" s="200">
        <f t="shared" si="81"/>
        <v>0</v>
      </c>
      <c r="DS59">
        <v>-1</v>
      </c>
      <c r="DT59">
        <v>-1</v>
      </c>
      <c r="DU59">
        <v>-1</v>
      </c>
      <c r="DV59">
        <v>1</v>
      </c>
      <c r="DW59">
        <v>0</v>
      </c>
      <c r="DX59">
        <v>0</v>
      </c>
      <c r="DY59" s="1">
        <v>1.6933638443900001E-2</v>
      </c>
      <c r="DZ59" s="2">
        <v>10</v>
      </c>
      <c r="EA59">
        <v>60</v>
      </c>
      <c r="EB59" t="s">
        <v>1274</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1274</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1274</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1274</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1274</v>
      </c>
      <c r="HK59">
        <v>4</v>
      </c>
      <c r="HL59" s="257"/>
      <c r="HM59">
        <v>4</v>
      </c>
      <c r="HN59" s="139">
        <v>106550</v>
      </c>
      <c r="HO59" s="200">
        <v>1479.1763072619599</v>
      </c>
      <c r="HP59" s="200">
        <v>1479.1763072619599</v>
      </c>
      <c r="HQ59" s="200">
        <v>1479.1763072619599</v>
      </c>
      <c r="HR59" s="200">
        <v>-1479.1763072619599</v>
      </c>
      <c r="HT59">
        <f t="shared" si="82"/>
        <v>-1</v>
      </c>
      <c r="HU59" s="244">
        <v>-1</v>
      </c>
      <c r="HV59" s="218">
        <v>1</v>
      </c>
      <c r="HW59" s="245">
        <v>4</v>
      </c>
      <c r="HX59">
        <f t="shared" si="123"/>
        <v>1</v>
      </c>
      <c r="HY59">
        <f t="shared" si="84"/>
        <v>1</v>
      </c>
      <c r="HZ59" s="218">
        <v>-1</v>
      </c>
      <c r="IA59">
        <f t="shared" si="120"/>
        <v>1</v>
      </c>
      <c r="IB59">
        <f t="shared" si="85"/>
        <v>0</v>
      </c>
      <c r="IC59">
        <f t="shared" si="86"/>
        <v>0</v>
      </c>
      <c r="ID59">
        <f t="shared" si="87"/>
        <v>0</v>
      </c>
      <c r="IE59" s="253">
        <v>-4.22336931018E-3</v>
      </c>
      <c r="IF59" s="268">
        <v>42500</v>
      </c>
      <c r="IG59">
        <v>60</v>
      </c>
      <c r="IH59" t="str">
        <f t="shared" si="68"/>
        <v>TRUE</v>
      </c>
      <c r="II59">
        <f>VLOOKUP($A59,'FuturesInfo (3)'!$A$2:$V$80,22)</f>
        <v>4</v>
      </c>
      <c r="IJ59" s="257">
        <v>2</v>
      </c>
      <c r="IK59">
        <f t="shared" si="88"/>
        <v>5</v>
      </c>
      <c r="IL59" s="139">
        <f>VLOOKUP($A59,'FuturesInfo (3)'!$A$2:$O$80,15)*II59</f>
        <v>106100</v>
      </c>
      <c r="IM59" s="139">
        <f>VLOOKUP($A59,'FuturesInfo (3)'!$A$2:$O$80,15)*IK59</f>
        <v>132625</v>
      </c>
      <c r="IN59" s="200">
        <f t="shared" si="152"/>
        <v>448.09948381009798</v>
      </c>
      <c r="IO59" s="200">
        <f t="shared" si="89"/>
        <v>560.12435476262249</v>
      </c>
      <c r="IP59" s="200">
        <f t="shared" si="90"/>
        <v>-448.09948381009798</v>
      </c>
      <c r="IQ59" s="200">
        <f t="shared" si="91"/>
        <v>-448.09948381009798</v>
      </c>
      <c r="IR59" s="200">
        <f t="shared" si="126"/>
        <v>-448.09948381009798</v>
      </c>
      <c r="IT59">
        <f t="shared" si="93"/>
        <v>-1</v>
      </c>
      <c r="IU59" s="244">
        <v>-1</v>
      </c>
      <c r="IV59" s="218">
        <v>1</v>
      </c>
      <c r="IW59" s="245">
        <v>5</v>
      </c>
      <c r="IX59">
        <f t="shared" si="124"/>
        <v>-1</v>
      </c>
      <c r="IY59">
        <f t="shared" si="95"/>
        <v>1</v>
      </c>
      <c r="IZ59" s="218"/>
      <c r="JA59">
        <f t="shared" si="121"/>
        <v>0</v>
      </c>
      <c r="JB59">
        <f t="shared" si="96"/>
        <v>0</v>
      </c>
      <c r="JC59">
        <f t="shared" si="97"/>
        <v>0</v>
      </c>
      <c r="JD59">
        <f t="shared" si="98"/>
        <v>0</v>
      </c>
      <c r="JE59" s="253"/>
      <c r="JF59" s="268">
        <v>42500</v>
      </c>
      <c r="JG59">
        <v>60</v>
      </c>
      <c r="JH59" t="str">
        <f t="shared" si="70"/>
        <v>TRUE</v>
      </c>
      <c r="JI59">
        <f>VLOOKUP($A59,'FuturesInfo (3)'!$A$2:$V$80,22)</f>
        <v>4</v>
      </c>
      <c r="JJ59" s="257">
        <v>2</v>
      </c>
      <c r="JK59">
        <f t="shared" si="99"/>
        <v>5</v>
      </c>
      <c r="JL59" s="139">
        <f>VLOOKUP($A59,'FuturesInfo (3)'!$A$2:$O$80,15)*JI59</f>
        <v>106100</v>
      </c>
      <c r="JM59" s="139">
        <f>VLOOKUP($A59,'FuturesInfo (3)'!$A$2:$O$80,15)*JK59</f>
        <v>132625</v>
      </c>
      <c r="JN59" s="200">
        <f t="shared" si="153"/>
        <v>0</v>
      </c>
      <c r="JO59" s="200">
        <f t="shared" si="100"/>
        <v>0</v>
      </c>
      <c r="JP59" s="200">
        <f t="shared" si="101"/>
        <v>0</v>
      </c>
      <c r="JQ59" s="200">
        <f t="shared" si="102"/>
        <v>0</v>
      </c>
      <c r="JR59" s="200">
        <f t="shared" si="127"/>
        <v>0</v>
      </c>
      <c r="JT59">
        <f t="shared" si="104"/>
        <v>-1</v>
      </c>
      <c r="JU59" s="244"/>
      <c r="JV59" s="218"/>
      <c r="JW59" s="245"/>
      <c r="JX59">
        <f t="shared" si="125"/>
        <v>0</v>
      </c>
      <c r="JY59">
        <f t="shared" si="106"/>
        <v>0</v>
      </c>
      <c r="JZ59" s="218"/>
      <c r="KA59">
        <f t="shared" si="122"/>
        <v>1</v>
      </c>
      <c r="KB59">
        <f t="shared" si="107"/>
        <v>1</v>
      </c>
      <c r="KC59">
        <f t="shared" si="108"/>
        <v>1</v>
      </c>
      <c r="KD59">
        <f t="shared" si="109"/>
        <v>1</v>
      </c>
      <c r="KE59" s="253"/>
      <c r="KF59" s="268"/>
      <c r="KG59">
        <v>60</v>
      </c>
      <c r="KH59" t="str">
        <f t="shared" si="72"/>
        <v>FALSE</v>
      </c>
      <c r="KI59">
        <f>VLOOKUP($A59,'FuturesInfo (3)'!$A$2:$V$80,22)</f>
        <v>4</v>
      </c>
      <c r="KJ59" s="257"/>
      <c r="KK59">
        <f t="shared" si="110"/>
        <v>5</v>
      </c>
      <c r="KL59" s="139">
        <f>VLOOKUP($A59,'FuturesInfo (3)'!$A$2:$O$80,15)*KI59</f>
        <v>106100</v>
      </c>
      <c r="KM59" s="139">
        <f>VLOOKUP($A59,'FuturesInfo (3)'!$A$2:$O$80,15)*KK59</f>
        <v>132625</v>
      </c>
      <c r="KN59" s="200">
        <f t="shared" si="111"/>
        <v>0</v>
      </c>
      <c r="KO59" s="200">
        <f t="shared" si="112"/>
        <v>0</v>
      </c>
      <c r="KP59" s="200">
        <f t="shared" si="113"/>
        <v>0</v>
      </c>
      <c r="KQ59" s="200">
        <f t="shared" si="114"/>
        <v>0</v>
      </c>
      <c r="KR59" s="200">
        <f t="shared" si="128"/>
        <v>0</v>
      </c>
    </row>
    <row r="60" spans="1:304"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6"/>
        <v>0</v>
      </c>
      <c r="BH60">
        <v>1</v>
      </c>
      <c r="BI60">
        <v>-1</v>
      </c>
      <c r="BJ60">
        <f t="shared" si="73"/>
        <v>0</v>
      </c>
      <c r="BK60" s="1">
        <v>-1.61408657373E-3</v>
      </c>
      <c r="BL60" s="2">
        <v>10</v>
      </c>
      <c r="BM60">
        <v>60</v>
      </c>
      <c r="BN60" t="str">
        <f t="shared" si="117"/>
        <v>TRUE</v>
      </c>
      <c r="BO60">
        <f>VLOOKUP($A60,'FuturesInfo (3)'!$A$2:$V$80,22)</f>
        <v>3</v>
      </c>
      <c r="BP60">
        <f t="shared" si="142"/>
        <v>3</v>
      </c>
      <c r="BQ60" s="139">
        <f>VLOOKUP($A60,'FuturesInfo (3)'!$A$2:$O$80,15)*BP60</f>
        <v>210150</v>
      </c>
      <c r="BR60" s="145">
        <f t="shared" si="74"/>
        <v>-339.20029346935951</v>
      </c>
      <c r="BT60">
        <f t="shared" si="75"/>
        <v>1</v>
      </c>
      <c r="BU60">
        <v>1</v>
      </c>
      <c r="BV60">
        <v>1</v>
      </c>
      <c r="BW60">
        <v>1</v>
      </c>
      <c r="BX60">
        <f t="shared" si="143"/>
        <v>1</v>
      </c>
      <c r="BY60">
        <f t="shared" si="144"/>
        <v>1</v>
      </c>
      <c r="BZ60" s="188">
        <v>2.16049382716E-2</v>
      </c>
      <c r="CA60" s="2">
        <v>10</v>
      </c>
      <c r="CB60">
        <v>60</v>
      </c>
      <c r="CC60" t="str">
        <f t="shared" si="145"/>
        <v>TRUE</v>
      </c>
      <c r="CD60">
        <f>VLOOKUP($A60,'FuturesInfo (3)'!$A$2:$V$80,22)</f>
        <v>3</v>
      </c>
      <c r="CE60">
        <f t="shared" si="57"/>
        <v>3</v>
      </c>
      <c r="CF60">
        <f t="shared" si="57"/>
        <v>3</v>
      </c>
      <c r="CG60" s="139">
        <f>VLOOKUP($A60,'FuturesInfo (3)'!$A$2:$O$80,15)*CE60</f>
        <v>210150</v>
      </c>
      <c r="CH60" s="145">
        <f t="shared" si="146"/>
        <v>4540.2777777767396</v>
      </c>
      <c r="CI60" s="145">
        <f t="shared" si="76"/>
        <v>4540.2777777767396</v>
      </c>
      <c r="CK60">
        <f t="shared" si="147"/>
        <v>1</v>
      </c>
      <c r="CL60">
        <v>-1</v>
      </c>
      <c r="CM60">
        <v>1</v>
      </c>
      <c r="CN60">
        <v>-1</v>
      </c>
      <c r="CO60">
        <f t="shared" si="118"/>
        <v>1</v>
      </c>
      <c r="CP60">
        <f t="shared" si="148"/>
        <v>0</v>
      </c>
      <c r="CQ60" s="1">
        <v>-2.5895554596499998E-3</v>
      </c>
      <c r="CR60" s="2">
        <v>10</v>
      </c>
      <c r="CS60">
        <v>60</v>
      </c>
      <c r="CT60" t="str">
        <f t="shared" si="149"/>
        <v>TRUE</v>
      </c>
      <c r="CU60">
        <f>VLOOKUP($A60,'FuturesInfo (3)'!$A$2:$V$80,22)</f>
        <v>3</v>
      </c>
      <c r="CV60">
        <f t="shared" si="150"/>
        <v>2</v>
      </c>
      <c r="CW60">
        <f t="shared" si="77"/>
        <v>3</v>
      </c>
      <c r="CX60" s="139">
        <f>VLOOKUP($A60,'FuturesInfo (3)'!$A$2:$O$80,15)*CW60</f>
        <v>210150</v>
      </c>
      <c r="CY60" s="200">
        <f t="shared" si="151"/>
        <v>544.19507984544748</v>
      </c>
      <c r="CZ60" s="200">
        <f t="shared" si="79"/>
        <v>-544.19507984544748</v>
      </c>
      <c r="DB60">
        <f t="shared" si="63"/>
        <v>-1</v>
      </c>
      <c r="DC60">
        <v>-1</v>
      </c>
      <c r="DD60">
        <v>1</v>
      </c>
      <c r="DE60">
        <v>1</v>
      </c>
      <c r="DF60">
        <f t="shared" si="119"/>
        <v>0</v>
      </c>
      <c r="DG60">
        <f t="shared" si="64"/>
        <v>1</v>
      </c>
      <c r="DH60" s="1">
        <v>5.1925573344900004E-3</v>
      </c>
      <c r="DI60" s="2">
        <v>10</v>
      </c>
      <c r="DJ60">
        <v>60</v>
      </c>
      <c r="DK60" t="str">
        <f t="shared" si="65"/>
        <v>TRUE</v>
      </c>
      <c r="DL60">
        <f>VLOOKUP($A60,'FuturesInfo (3)'!$A$2:$V$80,22)</f>
        <v>3</v>
      </c>
      <c r="DM60">
        <f t="shared" si="66"/>
        <v>2</v>
      </c>
      <c r="DN60">
        <f t="shared" si="80"/>
        <v>3</v>
      </c>
      <c r="DO60" s="139">
        <f>VLOOKUP($A60,'FuturesInfo (3)'!$A$2:$O$80,15)*DN60</f>
        <v>210150</v>
      </c>
      <c r="DP60" s="200">
        <f t="shared" si="67"/>
        <v>-1091.2159238430736</v>
      </c>
      <c r="DQ60" s="200">
        <f t="shared" si="81"/>
        <v>1091.2159238430736</v>
      </c>
      <c r="DS60">
        <v>-1</v>
      </c>
      <c r="DT60">
        <v>1</v>
      </c>
      <c r="DU60">
        <v>1</v>
      </c>
      <c r="DV60">
        <v>1</v>
      </c>
      <c r="DW60">
        <v>1</v>
      </c>
      <c r="DX60">
        <v>1</v>
      </c>
      <c r="DY60" s="1">
        <v>6.7441526761399997E-3</v>
      </c>
      <c r="DZ60" s="2">
        <v>10</v>
      </c>
      <c r="EA60">
        <v>60</v>
      </c>
      <c r="EB60" t="s">
        <v>1274</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1274</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1274</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1274</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1274</v>
      </c>
      <c r="HK60">
        <v>3</v>
      </c>
      <c r="HL60" s="257"/>
      <c r="HM60">
        <v>3</v>
      </c>
      <c r="HN60" s="139">
        <v>209160</v>
      </c>
      <c r="HO60" s="200">
        <v>-1163.4916559693113</v>
      </c>
      <c r="HP60" s="200">
        <v>-1163.4916559693113</v>
      </c>
      <c r="HQ60" s="200">
        <v>1163.4916559693113</v>
      </c>
      <c r="HR60" s="200">
        <v>-1163.4916559693113</v>
      </c>
      <c r="HT60">
        <f t="shared" si="82"/>
        <v>1</v>
      </c>
      <c r="HU60" s="244">
        <v>1</v>
      </c>
      <c r="HV60" s="218">
        <v>1</v>
      </c>
      <c r="HW60" s="245">
        <v>9</v>
      </c>
      <c r="HX60">
        <f t="shared" si="123"/>
        <v>-1</v>
      </c>
      <c r="HY60">
        <f t="shared" si="84"/>
        <v>1</v>
      </c>
      <c r="HZ60" s="218">
        <v>1</v>
      </c>
      <c r="IA60">
        <f t="shared" si="120"/>
        <v>1</v>
      </c>
      <c r="IB60">
        <f t="shared" si="85"/>
        <v>1</v>
      </c>
      <c r="IC60">
        <f t="shared" si="86"/>
        <v>0</v>
      </c>
      <c r="ID60">
        <f t="shared" si="87"/>
        <v>1</v>
      </c>
      <c r="IE60" s="253">
        <v>4.7332185886400004E-3</v>
      </c>
      <c r="IF60" s="268">
        <v>42492</v>
      </c>
      <c r="IG60">
        <v>60</v>
      </c>
      <c r="IH60" t="str">
        <f t="shared" si="68"/>
        <v>TRUE</v>
      </c>
      <c r="II60">
        <f>VLOOKUP($A60,'FuturesInfo (3)'!$A$2:$V$80,22)</f>
        <v>3</v>
      </c>
      <c r="IJ60" s="257">
        <v>1</v>
      </c>
      <c r="IK60">
        <f t="shared" si="88"/>
        <v>3</v>
      </c>
      <c r="IL60" s="139">
        <f>VLOOKUP($A60,'FuturesInfo (3)'!$A$2:$O$80,15)*II60</f>
        <v>210150</v>
      </c>
      <c r="IM60" s="139">
        <f>VLOOKUP($A60,'FuturesInfo (3)'!$A$2:$O$80,15)*IK60</f>
        <v>210150</v>
      </c>
      <c r="IN60" s="200">
        <f t="shared" si="152"/>
        <v>994.68588640269604</v>
      </c>
      <c r="IO60" s="200">
        <f t="shared" si="89"/>
        <v>994.68588640269604</v>
      </c>
      <c r="IP60" s="200">
        <f t="shared" si="90"/>
        <v>994.68588640269604</v>
      </c>
      <c r="IQ60" s="200">
        <f t="shared" si="91"/>
        <v>-994.68588640269604</v>
      </c>
      <c r="IR60" s="200">
        <f t="shared" si="126"/>
        <v>994.68588640269604</v>
      </c>
      <c r="IT60">
        <f t="shared" si="93"/>
        <v>1</v>
      </c>
      <c r="IU60" s="244">
        <v>1</v>
      </c>
      <c r="IV60" s="218">
        <v>1</v>
      </c>
      <c r="IW60" s="245">
        <v>10</v>
      </c>
      <c r="IX60">
        <f t="shared" si="124"/>
        <v>-1</v>
      </c>
      <c r="IY60">
        <f t="shared" si="95"/>
        <v>1</v>
      </c>
      <c r="IZ60" s="218"/>
      <c r="JA60">
        <f t="shared" si="121"/>
        <v>0</v>
      </c>
      <c r="JB60">
        <f t="shared" si="96"/>
        <v>0</v>
      </c>
      <c r="JC60">
        <f t="shared" si="97"/>
        <v>0</v>
      </c>
      <c r="JD60">
        <f t="shared" si="98"/>
        <v>0</v>
      </c>
      <c r="JE60" s="253"/>
      <c r="JF60" s="268">
        <v>42492</v>
      </c>
      <c r="JG60">
        <v>60</v>
      </c>
      <c r="JH60" t="str">
        <f t="shared" si="70"/>
        <v>TRUE</v>
      </c>
      <c r="JI60">
        <f>VLOOKUP($A60,'FuturesInfo (3)'!$A$2:$V$80,22)</f>
        <v>3</v>
      </c>
      <c r="JJ60" s="257">
        <v>1</v>
      </c>
      <c r="JK60">
        <f t="shared" si="99"/>
        <v>3</v>
      </c>
      <c r="JL60" s="139">
        <f>VLOOKUP($A60,'FuturesInfo (3)'!$A$2:$O$80,15)*JI60</f>
        <v>210150</v>
      </c>
      <c r="JM60" s="139">
        <f>VLOOKUP($A60,'FuturesInfo (3)'!$A$2:$O$80,15)*JK60</f>
        <v>210150</v>
      </c>
      <c r="JN60" s="200">
        <f t="shared" si="153"/>
        <v>0</v>
      </c>
      <c r="JO60" s="200">
        <f t="shared" si="100"/>
        <v>0</v>
      </c>
      <c r="JP60" s="200">
        <f t="shared" si="101"/>
        <v>0</v>
      </c>
      <c r="JQ60" s="200">
        <f t="shared" si="102"/>
        <v>0</v>
      </c>
      <c r="JR60" s="200">
        <f t="shared" si="127"/>
        <v>0</v>
      </c>
      <c r="JT60">
        <f t="shared" si="104"/>
        <v>1</v>
      </c>
      <c r="JU60" s="244"/>
      <c r="JV60" s="218"/>
      <c r="JW60" s="245"/>
      <c r="JX60">
        <f t="shared" si="125"/>
        <v>0</v>
      </c>
      <c r="JY60">
        <f t="shared" si="106"/>
        <v>0</v>
      </c>
      <c r="JZ60" s="218"/>
      <c r="KA60">
        <f t="shared" si="122"/>
        <v>1</v>
      </c>
      <c r="KB60">
        <f t="shared" si="107"/>
        <v>1</v>
      </c>
      <c r="KC60">
        <f t="shared" si="108"/>
        <v>1</v>
      </c>
      <c r="KD60">
        <f t="shared" si="109"/>
        <v>1</v>
      </c>
      <c r="KE60" s="253"/>
      <c r="KF60" s="268"/>
      <c r="KG60">
        <v>60</v>
      </c>
      <c r="KH60" t="str">
        <f t="shared" si="72"/>
        <v>FALSE</v>
      </c>
      <c r="KI60">
        <f>VLOOKUP($A60,'FuturesInfo (3)'!$A$2:$V$80,22)</f>
        <v>3</v>
      </c>
      <c r="KJ60" s="257"/>
      <c r="KK60">
        <f t="shared" si="110"/>
        <v>4</v>
      </c>
      <c r="KL60" s="139">
        <f>VLOOKUP($A60,'FuturesInfo (3)'!$A$2:$O$80,15)*KI60</f>
        <v>210150</v>
      </c>
      <c r="KM60" s="139">
        <f>VLOOKUP($A60,'FuturesInfo (3)'!$A$2:$O$80,15)*KK60</f>
        <v>280200</v>
      </c>
      <c r="KN60" s="200">
        <f t="shared" si="111"/>
        <v>0</v>
      </c>
      <c r="KO60" s="200">
        <f t="shared" si="112"/>
        <v>0</v>
      </c>
      <c r="KP60" s="200">
        <f t="shared" si="113"/>
        <v>0</v>
      </c>
      <c r="KQ60" s="200">
        <f t="shared" si="114"/>
        <v>0</v>
      </c>
      <c r="KR60" s="200">
        <f t="shared" si="128"/>
        <v>0</v>
      </c>
    </row>
    <row r="61" spans="1:304"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6"/>
        <v>0</v>
      </c>
      <c r="BH61">
        <v>1</v>
      </c>
      <c r="BI61">
        <v>1</v>
      </c>
      <c r="BJ61">
        <f t="shared" si="73"/>
        <v>1</v>
      </c>
      <c r="BK61" s="1">
        <v>1.0079798403999999E-2</v>
      </c>
      <c r="BL61" s="2">
        <v>10</v>
      </c>
      <c r="BM61">
        <v>60</v>
      </c>
      <c r="BN61" t="str">
        <f t="shared" si="117"/>
        <v>TRUE</v>
      </c>
      <c r="BO61">
        <f>VLOOKUP($A61,'FuturesInfo (3)'!$A$2:$V$80,22)</f>
        <v>3</v>
      </c>
      <c r="BP61">
        <f t="shared" si="142"/>
        <v>3</v>
      </c>
      <c r="BQ61" s="139">
        <f>VLOOKUP($A61,'FuturesInfo (3)'!$A$2:$O$80,15)*BP61</f>
        <v>80310</v>
      </c>
      <c r="BR61" s="145">
        <f t="shared" si="74"/>
        <v>809.50860982524</v>
      </c>
      <c r="BT61">
        <f t="shared" si="75"/>
        <v>1</v>
      </c>
      <c r="BU61">
        <v>1</v>
      </c>
      <c r="BV61">
        <v>-1</v>
      </c>
      <c r="BW61">
        <v>-1</v>
      </c>
      <c r="BX61">
        <f t="shared" si="143"/>
        <v>0</v>
      </c>
      <c r="BY61">
        <f t="shared" si="144"/>
        <v>1</v>
      </c>
      <c r="BZ61" s="188">
        <v>-2.9106029105999999E-3</v>
      </c>
      <c r="CA61" s="2">
        <v>10</v>
      </c>
      <c r="CB61">
        <v>60</v>
      </c>
      <c r="CC61" t="str">
        <f t="shared" si="145"/>
        <v>TRUE</v>
      </c>
      <c r="CD61">
        <f>VLOOKUP($A61,'FuturesInfo (3)'!$A$2:$V$80,22)</f>
        <v>3</v>
      </c>
      <c r="CE61">
        <f t="shared" si="57"/>
        <v>3</v>
      </c>
      <c r="CF61">
        <f t="shared" si="57"/>
        <v>3</v>
      </c>
      <c r="CG61" s="139">
        <f>VLOOKUP($A61,'FuturesInfo (3)'!$A$2:$O$80,15)*CE61</f>
        <v>80310</v>
      </c>
      <c r="CH61" s="145">
        <f t="shared" si="146"/>
        <v>-233.750519750286</v>
      </c>
      <c r="CI61" s="145">
        <f t="shared" si="76"/>
        <v>233.750519750286</v>
      </c>
      <c r="CK61">
        <f t="shared" si="147"/>
        <v>1</v>
      </c>
      <c r="CL61">
        <v>1</v>
      </c>
      <c r="CM61">
        <v>-1</v>
      </c>
      <c r="CN61">
        <v>1</v>
      </c>
      <c r="CO61">
        <f t="shared" si="118"/>
        <v>1</v>
      </c>
      <c r="CP61">
        <f t="shared" si="148"/>
        <v>0</v>
      </c>
      <c r="CQ61" s="1">
        <v>2.83569641368E-2</v>
      </c>
      <c r="CR61" s="2">
        <v>10</v>
      </c>
      <c r="CS61">
        <v>60</v>
      </c>
      <c r="CT61" t="str">
        <f t="shared" si="149"/>
        <v>TRUE</v>
      </c>
      <c r="CU61">
        <f>VLOOKUP($A61,'FuturesInfo (3)'!$A$2:$V$80,22)</f>
        <v>3</v>
      </c>
      <c r="CV61">
        <f t="shared" si="150"/>
        <v>2</v>
      </c>
      <c r="CW61">
        <f t="shared" si="77"/>
        <v>3</v>
      </c>
      <c r="CX61" s="139">
        <f>VLOOKUP($A61,'FuturesInfo (3)'!$A$2:$O$80,15)*CW61</f>
        <v>80310</v>
      </c>
      <c r="CY61" s="200">
        <f t="shared" si="151"/>
        <v>2277.3477898264082</v>
      </c>
      <c r="CZ61" s="200">
        <f t="shared" si="79"/>
        <v>-2277.3477898264082</v>
      </c>
      <c r="DB61">
        <f t="shared" si="63"/>
        <v>1</v>
      </c>
      <c r="DC61">
        <v>1</v>
      </c>
      <c r="DD61">
        <v>-1</v>
      </c>
      <c r="DE61">
        <v>1</v>
      </c>
      <c r="DF61">
        <f t="shared" si="119"/>
        <v>1</v>
      </c>
      <c r="DG61">
        <f t="shared" si="64"/>
        <v>0</v>
      </c>
      <c r="DH61" s="1">
        <v>3.24412003244E-3</v>
      </c>
      <c r="DI61" s="2">
        <v>10</v>
      </c>
      <c r="DJ61">
        <v>60</v>
      </c>
      <c r="DK61" t="str">
        <f t="shared" si="65"/>
        <v>TRUE</v>
      </c>
      <c r="DL61">
        <f>VLOOKUP($A61,'FuturesInfo (3)'!$A$2:$V$80,22)</f>
        <v>3</v>
      </c>
      <c r="DM61">
        <f t="shared" si="66"/>
        <v>2</v>
      </c>
      <c r="DN61">
        <f t="shared" si="80"/>
        <v>3</v>
      </c>
      <c r="DO61" s="139">
        <f>VLOOKUP($A61,'FuturesInfo (3)'!$A$2:$O$80,15)*DN61</f>
        <v>80310</v>
      </c>
      <c r="DP61" s="200">
        <f t="shared" si="67"/>
        <v>260.53527980525638</v>
      </c>
      <c r="DQ61" s="200">
        <f t="shared" si="81"/>
        <v>-260.53527980525638</v>
      </c>
      <c r="DS61">
        <v>1</v>
      </c>
      <c r="DT61">
        <v>1</v>
      </c>
      <c r="DU61">
        <v>-1</v>
      </c>
      <c r="DV61">
        <v>-1</v>
      </c>
      <c r="DW61">
        <v>0</v>
      </c>
      <c r="DX61">
        <v>1</v>
      </c>
      <c r="DY61" s="1">
        <v>-2.4252223120499999E-3</v>
      </c>
      <c r="DZ61" s="2">
        <v>10</v>
      </c>
      <c r="EA61">
        <v>60</v>
      </c>
      <c r="EB61" t="s">
        <v>1274</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1274</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1274</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1274</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1274</v>
      </c>
      <c r="HK61">
        <v>3</v>
      </c>
      <c r="HL61" s="257"/>
      <c r="HM61">
        <v>3</v>
      </c>
      <c r="HN61" s="139">
        <v>78120</v>
      </c>
      <c r="HO61" s="200">
        <v>-574.18955512581601</v>
      </c>
      <c r="HP61" s="200">
        <v>574.18955512581601</v>
      </c>
      <c r="HQ61" s="200">
        <v>574.18955512581601</v>
      </c>
      <c r="HR61" s="200">
        <v>574.18955512581601</v>
      </c>
      <c r="HT61">
        <f t="shared" si="82"/>
        <v>-1</v>
      </c>
      <c r="HU61" s="244">
        <v>1</v>
      </c>
      <c r="HV61" s="218">
        <v>-1</v>
      </c>
      <c r="HW61" s="245">
        <v>18</v>
      </c>
      <c r="HX61">
        <f t="shared" si="123"/>
        <v>-1</v>
      </c>
      <c r="HY61">
        <f t="shared" si="84"/>
        <v>-1</v>
      </c>
      <c r="HZ61" s="218">
        <v>-1</v>
      </c>
      <c r="IA61">
        <f t="shared" si="120"/>
        <v>0</v>
      </c>
      <c r="IB61">
        <f t="shared" si="85"/>
        <v>1</v>
      </c>
      <c r="IC61">
        <f t="shared" si="86"/>
        <v>1</v>
      </c>
      <c r="ID61">
        <f t="shared" si="87"/>
        <v>1</v>
      </c>
      <c r="IE61" s="253">
        <v>-3.4562200616399998E-3</v>
      </c>
      <c r="IF61" s="268">
        <v>42508</v>
      </c>
      <c r="IG61">
        <v>60</v>
      </c>
      <c r="IH61" t="str">
        <f t="shared" si="68"/>
        <v>TRUE</v>
      </c>
      <c r="II61">
        <f>VLOOKUP($A61,'FuturesInfo (3)'!$A$2:$V$80,22)</f>
        <v>3</v>
      </c>
      <c r="IJ61" s="257">
        <v>2</v>
      </c>
      <c r="IK61">
        <f t="shared" si="88"/>
        <v>4</v>
      </c>
      <c r="IL61" s="139">
        <f>VLOOKUP($A61,'FuturesInfo (3)'!$A$2:$O$80,15)*II61</f>
        <v>80310</v>
      </c>
      <c r="IM61" s="139">
        <f>VLOOKUP($A61,'FuturesInfo (3)'!$A$2:$O$80,15)*IK61</f>
        <v>107080</v>
      </c>
      <c r="IN61" s="200">
        <f t="shared" si="152"/>
        <v>-277.56903315030837</v>
      </c>
      <c r="IO61" s="200">
        <f t="shared" si="89"/>
        <v>-370.09204420041118</v>
      </c>
      <c r="IP61" s="200">
        <f t="shared" si="90"/>
        <v>277.56903315030837</v>
      </c>
      <c r="IQ61" s="200">
        <f t="shared" si="91"/>
        <v>277.56903315030837</v>
      </c>
      <c r="IR61" s="200">
        <f t="shared" si="126"/>
        <v>277.56903315030837</v>
      </c>
      <c r="IT61">
        <f t="shared" si="93"/>
        <v>1</v>
      </c>
      <c r="IU61" s="244">
        <v>1</v>
      </c>
      <c r="IV61" s="218">
        <v>-1</v>
      </c>
      <c r="IW61" s="245">
        <v>19</v>
      </c>
      <c r="IX61">
        <f t="shared" si="124"/>
        <v>1</v>
      </c>
      <c r="IY61">
        <f t="shared" si="95"/>
        <v>-1</v>
      </c>
      <c r="IZ61" s="218"/>
      <c r="JA61">
        <f t="shared" si="121"/>
        <v>0</v>
      </c>
      <c r="JB61">
        <f t="shared" si="96"/>
        <v>0</v>
      </c>
      <c r="JC61">
        <f t="shared" si="97"/>
        <v>0</v>
      </c>
      <c r="JD61">
        <f t="shared" si="98"/>
        <v>0</v>
      </c>
      <c r="JE61" s="253"/>
      <c r="JF61" s="268">
        <v>42508</v>
      </c>
      <c r="JG61">
        <v>60</v>
      </c>
      <c r="JH61" t="str">
        <f t="shared" si="70"/>
        <v>TRUE</v>
      </c>
      <c r="JI61">
        <f>VLOOKUP($A61,'FuturesInfo (3)'!$A$2:$V$80,22)</f>
        <v>3</v>
      </c>
      <c r="JJ61" s="257">
        <v>2</v>
      </c>
      <c r="JK61">
        <f t="shared" si="99"/>
        <v>4</v>
      </c>
      <c r="JL61" s="139">
        <f>VLOOKUP($A61,'FuturesInfo (3)'!$A$2:$O$80,15)*JI61</f>
        <v>80310</v>
      </c>
      <c r="JM61" s="139">
        <f>VLOOKUP($A61,'FuturesInfo (3)'!$A$2:$O$80,15)*JK61</f>
        <v>107080</v>
      </c>
      <c r="JN61" s="200">
        <f t="shared" si="153"/>
        <v>0</v>
      </c>
      <c r="JO61" s="200">
        <f t="shared" si="100"/>
        <v>0</v>
      </c>
      <c r="JP61" s="200">
        <f t="shared" si="101"/>
        <v>0</v>
      </c>
      <c r="JQ61" s="200">
        <f t="shared" si="102"/>
        <v>0</v>
      </c>
      <c r="JR61" s="200">
        <f t="shared" si="127"/>
        <v>0</v>
      </c>
      <c r="JT61">
        <f t="shared" si="104"/>
        <v>1</v>
      </c>
      <c r="JU61" s="244"/>
      <c r="JV61" s="218"/>
      <c r="JW61" s="245"/>
      <c r="JX61">
        <f t="shared" si="125"/>
        <v>0</v>
      </c>
      <c r="JY61">
        <f t="shared" si="106"/>
        <v>0</v>
      </c>
      <c r="JZ61" s="218"/>
      <c r="KA61">
        <f t="shared" si="122"/>
        <v>1</v>
      </c>
      <c r="KB61">
        <f t="shared" si="107"/>
        <v>1</v>
      </c>
      <c r="KC61">
        <f t="shared" si="108"/>
        <v>1</v>
      </c>
      <c r="KD61">
        <f t="shared" si="109"/>
        <v>1</v>
      </c>
      <c r="KE61" s="253"/>
      <c r="KF61" s="268"/>
      <c r="KG61">
        <v>60</v>
      </c>
      <c r="KH61" t="str">
        <f t="shared" si="72"/>
        <v>FALSE</v>
      </c>
      <c r="KI61">
        <f>VLOOKUP($A61,'FuturesInfo (3)'!$A$2:$V$80,22)</f>
        <v>3</v>
      </c>
      <c r="KJ61" s="257"/>
      <c r="KK61">
        <f t="shared" si="110"/>
        <v>4</v>
      </c>
      <c r="KL61" s="139">
        <f>VLOOKUP($A61,'FuturesInfo (3)'!$A$2:$O$80,15)*KI61</f>
        <v>80310</v>
      </c>
      <c r="KM61" s="139">
        <f>VLOOKUP($A61,'FuturesInfo (3)'!$A$2:$O$80,15)*KK61</f>
        <v>107080</v>
      </c>
      <c r="KN61" s="200">
        <f t="shared" si="111"/>
        <v>0</v>
      </c>
      <c r="KO61" s="200">
        <f t="shared" si="112"/>
        <v>0</v>
      </c>
      <c r="KP61" s="200">
        <f t="shared" si="113"/>
        <v>0</v>
      </c>
      <c r="KQ61" s="200">
        <f t="shared" si="114"/>
        <v>0</v>
      </c>
      <c r="KR61" s="200">
        <f t="shared" si="128"/>
        <v>0</v>
      </c>
    </row>
    <row r="62" spans="1:304"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6"/>
        <v>2</v>
      </c>
      <c r="BH62">
        <v>1</v>
      </c>
      <c r="BI62">
        <v>-1</v>
      </c>
      <c r="BJ62">
        <f t="shared" si="73"/>
        <v>0</v>
      </c>
      <c r="BK62" s="1">
        <v>-1.48323939484E-2</v>
      </c>
      <c r="BL62" s="2">
        <v>10</v>
      </c>
      <c r="BM62">
        <v>60</v>
      </c>
      <c r="BN62" t="str">
        <f t="shared" si="117"/>
        <v>TRUE</v>
      </c>
      <c r="BO62">
        <f>VLOOKUP($A62,'FuturesInfo (3)'!$A$2:$V$80,22)</f>
        <v>1</v>
      </c>
      <c r="BP62">
        <f t="shared" si="142"/>
        <v>1</v>
      </c>
      <c r="BQ62" s="139">
        <f>VLOOKUP($A62,'FuturesInfo (3)'!$A$2:$O$80,15)*BP62</f>
        <v>74884.357594637957</v>
      </c>
      <c r="BR62" s="145">
        <f t="shared" si="74"/>
        <v>-1110.7142924165296</v>
      </c>
      <c r="BT62">
        <f t="shared" si="75"/>
        <v>1</v>
      </c>
      <c r="BU62">
        <v>-1</v>
      </c>
      <c r="BV62">
        <v>-1</v>
      </c>
      <c r="BW62">
        <v>-1</v>
      </c>
      <c r="BX62">
        <f t="shared" si="143"/>
        <v>1</v>
      </c>
      <c r="BY62">
        <f t="shared" si="144"/>
        <v>1</v>
      </c>
      <c r="BZ62" s="188">
        <v>-1.6561276723899999E-2</v>
      </c>
      <c r="CA62" s="2">
        <v>10</v>
      </c>
      <c r="CB62">
        <v>60</v>
      </c>
      <c r="CC62" t="str">
        <f t="shared" si="145"/>
        <v>TRUE</v>
      </c>
      <c r="CD62">
        <f>VLOOKUP($A62,'FuturesInfo (3)'!$A$2:$V$80,22)</f>
        <v>1</v>
      </c>
      <c r="CE62">
        <f t="shared" si="57"/>
        <v>1</v>
      </c>
      <c r="CF62">
        <f t="shared" si="57"/>
        <v>1</v>
      </c>
      <c r="CG62" s="139">
        <f>VLOOKUP($A62,'FuturesInfo (3)'!$A$2:$O$80,15)*CE62</f>
        <v>74884.357594637957</v>
      </c>
      <c r="CH62" s="145">
        <f t="shared" si="146"/>
        <v>1240.1805684162816</v>
      </c>
      <c r="CI62" s="145">
        <f t="shared" si="76"/>
        <v>1240.1805684162816</v>
      </c>
      <c r="CK62">
        <f t="shared" si="147"/>
        <v>-1</v>
      </c>
      <c r="CL62">
        <v>-1</v>
      </c>
      <c r="CM62">
        <v>-1</v>
      </c>
      <c r="CN62">
        <v>1</v>
      </c>
      <c r="CO62">
        <f t="shared" si="118"/>
        <v>0</v>
      </c>
      <c r="CP62">
        <f t="shared" si="148"/>
        <v>0</v>
      </c>
      <c r="CQ62" s="1">
        <v>1.9902020820600001E-2</v>
      </c>
      <c r="CR62" s="2">
        <v>10</v>
      </c>
      <c r="CS62">
        <v>60</v>
      </c>
      <c r="CT62" t="str">
        <f t="shared" si="149"/>
        <v>TRUE</v>
      </c>
      <c r="CU62">
        <f>VLOOKUP($A62,'FuturesInfo (3)'!$A$2:$V$80,22)</f>
        <v>1</v>
      </c>
      <c r="CV62">
        <f t="shared" si="150"/>
        <v>1</v>
      </c>
      <c r="CW62">
        <f t="shared" si="77"/>
        <v>1</v>
      </c>
      <c r="CX62" s="139">
        <f>VLOOKUP($A62,'FuturesInfo (3)'!$A$2:$O$80,15)*CW62</f>
        <v>74884.357594637957</v>
      </c>
      <c r="CY62" s="200">
        <f t="shared" si="151"/>
        <v>-1490.3500439857403</v>
      </c>
      <c r="CZ62" s="200">
        <f t="shared" si="79"/>
        <v>-1490.3500439857403</v>
      </c>
      <c r="DB62">
        <f t="shared" si="63"/>
        <v>-1</v>
      </c>
      <c r="DC62">
        <v>-1</v>
      </c>
      <c r="DD62">
        <v>1</v>
      </c>
      <c r="DE62">
        <v>1</v>
      </c>
      <c r="DF62">
        <f t="shared" si="119"/>
        <v>0</v>
      </c>
      <c r="DG62">
        <f t="shared" si="64"/>
        <v>1</v>
      </c>
      <c r="DH62" s="1">
        <v>3.3023116181299999E-3</v>
      </c>
      <c r="DI62" s="2">
        <v>10</v>
      </c>
      <c r="DJ62">
        <v>60</v>
      </c>
      <c r="DK62" t="str">
        <f t="shared" si="65"/>
        <v>TRUE</v>
      </c>
      <c r="DL62">
        <f>VLOOKUP($A62,'FuturesInfo (3)'!$A$2:$V$80,22)</f>
        <v>1</v>
      </c>
      <c r="DM62">
        <f t="shared" si="66"/>
        <v>1</v>
      </c>
      <c r="DN62">
        <f t="shared" si="80"/>
        <v>1</v>
      </c>
      <c r="DO62" s="139">
        <f>VLOOKUP($A62,'FuturesInfo (3)'!$A$2:$O$80,15)*DN62</f>
        <v>74884.357594637957</v>
      </c>
      <c r="DP62" s="200">
        <f t="shared" si="67"/>
        <v>-247.29148410097443</v>
      </c>
      <c r="DQ62" s="200">
        <f t="shared" si="81"/>
        <v>247.29148410097443</v>
      </c>
      <c r="DS62">
        <v>-1</v>
      </c>
      <c r="DT62">
        <v>1</v>
      </c>
      <c r="DU62">
        <v>1</v>
      </c>
      <c r="DV62">
        <v>1</v>
      </c>
      <c r="DW62">
        <v>1</v>
      </c>
      <c r="DX62">
        <v>1</v>
      </c>
      <c r="DY62" s="1">
        <v>6.28366247756E-3</v>
      </c>
      <c r="DZ62" s="2">
        <v>10</v>
      </c>
      <c r="EA62">
        <v>60</v>
      </c>
      <c r="EB62" t="s">
        <v>1274</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1274</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1274</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1274</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1274</v>
      </c>
      <c r="HK62">
        <v>1</v>
      </c>
      <c r="HL62" s="257"/>
      <c r="HM62">
        <v>1</v>
      </c>
      <c r="HN62" s="139">
        <v>74459.548758614168</v>
      </c>
      <c r="HO62" s="200">
        <v>678.18056344177739</v>
      </c>
      <c r="HP62" s="200">
        <v>-678.18056344177739</v>
      </c>
      <c r="HQ62" s="200">
        <v>-678.18056344177739</v>
      </c>
      <c r="HR62" s="200">
        <v>678.18056344177739</v>
      </c>
      <c r="HT62">
        <f t="shared" si="82"/>
        <v>-1</v>
      </c>
      <c r="HU62" s="244">
        <v>-1</v>
      </c>
      <c r="HV62" s="218">
        <v>1</v>
      </c>
      <c r="HW62" s="245">
        <v>13</v>
      </c>
      <c r="HX62">
        <f t="shared" si="123"/>
        <v>1</v>
      </c>
      <c r="HY62">
        <f t="shared" si="84"/>
        <v>1</v>
      </c>
      <c r="HZ62" s="218">
        <v>1</v>
      </c>
      <c r="IA62">
        <f t="shared" si="120"/>
        <v>0</v>
      </c>
      <c r="IB62">
        <f t="shared" si="85"/>
        <v>1</v>
      </c>
      <c r="IC62">
        <f t="shared" si="86"/>
        <v>1</v>
      </c>
      <c r="ID62">
        <f t="shared" si="87"/>
        <v>1</v>
      </c>
      <c r="IE62" s="253">
        <v>5.7052297939799998E-3</v>
      </c>
      <c r="IF62" s="268">
        <v>42489</v>
      </c>
      <c r="IG62">
        <v>60</v>
      </c>
      <c r="IH62" t="str">
        <f t="shared" si="68"/>
        <v>TRUE</v>
      </c>
      <c r="II62">
        <f>VLOOKUP($A62,'FuturesInfo (3)'!$A$2:$V$80,22)</f>
        <v>1</v>
      </c>
      <c r="IJ62" s="257">
        <v>2</v>
      </c>
      <c r="IK62">
        <f t="shared" si="88"/>
        <v>1</v>
      </c>
      <c r="IL62" s="139">
        <f>VLOOKUP($A62,'FuturesInfo (3)'!$A$2:$O$80,15)*II62</f>
        <v>74884.357594637957</v>
      </c>
      <c r="IM62" s="139">
        <f>VLOOKUP($A62,'FuturesInfo (3)'!$A$2:$O$80,15)*IK62</f>
        <v>74884.357594637957</v>
      </c>
      <c r="IN62" s="200">
        <f t="shared" si="152"/>
        <v>-427.23246805198096</v>
      </c>
      <c r="IO62" s="200">
        <f t="shared" si="89"/>
        <v>-427.23246805198096</v>
      </c>
      <c r="IP62" s="200">
        <f t="shared" si="90"/>
        <v>427.23246805198096</v>
      </c>
      <c r="IQ62" s="200">
        <f t="shared" si="91"/>
        <v>427.23246805198096</v>
      </c>
      <c r="IR62" s="200">
        <f t="shared" si="126"/>
        <v>427.23246805198096</v>
      </c>
      <c r="IT62">
        <f t="shared" si="93"/>
        <v>-1</v>
      </c>
      <c r="IU62" s="244">
        <v>-1</v>
      </c>
      <c r="IV62" s="218">
        <v>1</v>
      </c>
      <c r="IW62" s="245">
        <v>11</v>
      </c>
      <c r="IX62">
        <f t="shared" si="124"/>
        <v>-1</v>
      </c>
      <c r="IY62">
        <f t="shared" si="95"/>
        <v>1</v>
      </c>
      <c r="IZ62" s="218"/>
      <c r="JA62">
        <f t="shared" si="121"/>
        <v>0</v>
      </c>
      <c r="JB62">
        <f t="shared" si="96"/>
        <v>0</v>
      </c>
      <c r="JC62">
        <f t="shared" si="97"/>
        <v>0</v>
      </c>
      <c r="JD62">
        <f t="shared" si="98"/>
        <v>0</v>
      </c>
      <c r="JE62" s="253"/>
      <c r="JF62" s="268">
        <v>42489</v>
      </c>
      <c r="JG62">
        <v>60</v>
      </c>
      <c r="JH62" t="str">
        <f t="shared" si="70"/>
        <v>TRUE</v>
      </c>
      <c r="JI62">
        <f>VLOOKUP($A62,'FuturesInfo (3)'!$A$2:$V$80,22)</f>
        <v>1</v>
      </c>
      <c r="JJ62" s="257">
        <v>1</v>
      </c>
      <c r="JK62">
        <f t="shared" si="99"/>
        <v>1</v>
      </c>
      <c r="JL62" s="139">
        <f>VLOOKUP($A62,'FuturesInfo (3)'!$A$2:$O$80,15)*JI62</f>
        <v>74884.357594637957</v>
      </c>
      <c r="JM62" s="139">
        <f>VLOOKUP($A62,'FuturesInfo (3)'!$A$2:$O$80,15)*JK62</f>
        <v>74884.357594637957</v>
      </c>
      <c r="JN62" s="200">
        <f t="shared" si="153"/>
        <v>0</v>
      </c>
      <c r="JO62" s="200">
        <f t="shared" si="100"/>
        <v>0</v>
      </c>
      <c r="JP62" s="200">
        <f t="shared" si="101"/>
        <v>0</v>
      </c>
      <c r="JQ62" s="200">
        <f t="shared" si="102"/>
        <v>0</v>
      </c>
      <c r="JR62" s="200">
        <f t="shared" si="127"/>
        <v>0</v>
      </c>
      <c r="JT62">
        <f t="shared" si="104"/>
        <v>-1</v>
      </c>
      <c r="JU62" s="244"/>
      <c r="JV62" s="218"/>
      <c r="JW62" s="245"/>
      <c r="JX62">
        <f t="shared" si="125"/>
        <v>0</v>
      </c>
      <c r="JY62">
        <f t="shared" si="106"/>
        <v>0</v>
      </c>
      <c r="JZ62" s="218"/>
      <c r="KA62">
        <f t="shared" si="122"/>
        <v>1</v>
      </c>
      <c r="KB62">
        <f t="shared" si="107"/>
        <v>1</v>
      </c>
      <c r="KC62">
        <f t="shared" si="108"/>
        <v>1</v>
      </c>
      <c r="KD62">
        <f t="shared" si="109"/>
        <v>1</v>
      </c>
      <c r="KE62" s="253"/>
      <c r="KF62" s="268"/>
      <c r="KG62">
        <v>60</v>
      </c>
      <c r="KH62" t="str">
        <f t="shared" si="72"/>
        <v>FALSE</v>
      </c>
      <c r="KI62">
        <f>VLOOKUP($A62,'FuturesInfo (3)'!$A$2:$V$80,22)</f>
        <v>1</v>
      </c>
      <c r="KJ62" s="257"/>
      <c r="KK62">
        <f t="shared" si="110"/>
        <v>1</v>
      </c>
      <c r="KL62" s="139">
        <f>VLOOKUP($A62,'FuturesInfo (3)'!$A$2:$O$80,15)*KI62</f>
        <v>74884.357594637957</v>
      </c>
      <c r="KM62" s="139">
        <f>VLOOKUP($A62,'FuturesInfo (3)'!$A$2:$O$80,15)*KK62</f>
        <v>74884.357594637957</v>
      </c>
      <c r="KN62" s="200">
        <f t="shared" si="111"/>
        <v>0</v>
      </c>
      <c r="KO62" s="200">
        <f t="shared" si="112"/>
        <v>0</v>
      </c>
      <c r="KP62" s="200">
        <f t="shared" si="113"/>
        <v>0</v>
      </c>
      <c r="KQ62" s="200">
        <f t="shared" si="114"/>
        <v>0</v>
      </c>
      <c r="KR62" s="200">
        <f t="shared" si="128"/>
        <v>0</v>
      </c>
    </row>
    <row r="63" spans="1:304"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4">IF(J63="","FALSE","TRUE")</f>
        <v>TRUE</v>
      </c>
      <c r="N63">
        <f>ROUND(VLOOKUP($B63,MARGIN!$A$42:$P$172,16),0)</f>
        <v>2</v>
      </c>
      <c r="P63">
        <f t="shared" ref="P63:P69" si="155">-J63+Q63</f>
        <v>-2</v>
      </c>
      <c r="Q63">
        <v>-1</v>
      </c>
      <c r="R63">
        <v>1</v>
      </c>
      <c r="S63" t="s">
        <v>960</v>
      </c>
      <c r="T63" s="2" t="s">
        <v>31</v>
      </c>
      <c r="U63">
        <v>45</v>
      </c>
      <c r="V63" t="str">
        <f t="shared" ref="V63:V69" si="156">IF(Q63="","FALSE","TRUE")</f>
        <v>TRUE</v>
      </c>
      <c r="W63">
        <f>ROUND(VLOOKUP($B63,MARGIN!$A$42:$P$172,16),0)</f>
        <v>2</v>
      </c>
      <c r="X63">
        <f t="shared" ref="X63:X69" si="157">IF(ABS(Q63+R63)=2,ROUND(W63*(1+$X$13),0),W63)</f>
        <v>2</v>
      </c>
      <c r="Z63">
        <f t="shared" ref="Z63:Z69" si="158">-Q63+AA63</f>
        <v>2</v>
      </c>
      <c r="AA63">
        <v>1</v>
      </c>
      <c r="AB63">
        <v>1</v>
      </c>
      <c r="AC63" t="s">
        <v>960</v>
      </c>
      <c r="AD63" s="2" t="s">
        <v>31</v>
      </c>
      <c r="AE63">
        <v>45</v>
      </c>
      <c r="AF63" t="str">
        <f t="shared" ref="AF63:AF69" si="159">IF(AA63="","FALSE","TRUE")</f>
        <v>TRUE</v>
      </c>
      <c r="AG63">
        <f>ROUND(VLOOKUP($B63,MARGIN!$A$42:$P$172,16),0)</f>
        <v>2</v>
      </c>
      <c r="AH63">
        <f t="shared" ref="AH63:AH69" si="160">IF(ABS(AA63+AB63)=2,ROUND(AG63*(1+$X$13),0),IF(AB63="",AG63,ROUND(AG63*(1+-$AH$13),0)))</f>
        <v>3</v>
      </c>
      <c r="AI63" s="139" t="e">
        <f>VLOOKUP($B63,#REF!,2)*AH63</f>
        <v>#REF!</v>
      </c>
      <c r="AK63">
        <f t="shared" ref="AK63:AK69" si="161">-AB63+AL63</f>
        <v>0</v>
      </c>
      <c r="AL63">
        <v>1</v>
      </c>
      <c r="AM63">
        <v>1</v>
      </c>
      <c r="AN63" t="s">
        <v>960</v>
      </c>
      <c r="AO63" s="2" t="s">
        <v>31</v>
      </c>
      <c r="AP63">
        <v>45</v>
      </c>
      <c r="AQ63" t="str">
        <f t="shared" ref="AQ63:AQ69" si="162">IF(AL63="","FALSE","TRUE")</f>
        <v>TRUE</v>
      </c>
      <c r="AR63">
        <f>ROUND(VLOOKUP($B63,MARGIN!$A$42:$P$172,16),0)</f>
        <v>2</v>
      </c>
      <c r="AS63">
        <f t="shared" ref="AS63:AS69" si="163">IF(ABS(AL63+AM63)=2,ROUND(AR63*(1+$X$13),0),IF(AM63="",AR63,ROUND(AR63*(1+-$AH$13),0)))</f>
        <v>3</v>
      </c>
      <c r="AT63" s="139" t="e">
        <f>VLOOKUP($B63,#REF!,2)*AS63</f>
        <v>#REF!</v>
      </c>
      <c r="AV63">
        <f t="shared" ref="AV63:AV69" si="164">-AM63+AW63</f>
        <v>0</v>
      </c>
      <c r="AW63">
        <v>1</v>
      </c>
      <c r="AX63">
        <v>-1</v>
      </c>
      <c r="AY63">
        <v>-6.0783555285400003E-4</v>
      </c>
      <c r="AZ63" s="2" t="s">
        <v>31</v>
      </c>
      <c r="BA63">
        <v>45</v>
      </c>
      <c r="BB63" t="str">
        <f t="shared" ref="BB63:BB69" si="165">IF(AW63="","FALSE","TRUE")</f>
        <v>TRUE</v>
      </c>
      <c r="BC63">
        <f>ROUND(VLOOKUP($B63,MARGIN!$A$42:$P$172,16),0)</f>
        <v>2</v>
      </c>
      <c r="BD63">
        <f t="shared" ref="BD63:BD69" si="166">IF(ABS(AW63+AX63)=2,ROUND(BC63*(1+$X$13),0),IF(AX63="",BC63,ROUND(BC63*(1+-$AH$13),0)))</f>
        <v>2</v>
      </c>
      <c r="BE63" s="139" t="e">
        <f>VLOOKUP($B63,#REF!,2)*BD63</f>
        <v>#REF!</v>
      </c>
      <c r="BG63">
        <f t="shared" si="116"/>
        <v>2</v>
      </c>
      <c r="BH63">
        <v>1</v>
      </c>
      <c r="BI63">
        <v>1</v>
      </c>
      <c r="BJ63">
        <f t="shared" si="73"/>
        <v>1</v>
      </c>
      <c r="BK63" s="1">
        <v>2.3775295808899999E-3</v>
      </c>
      <c r="BL63" s="2">
        <v>10</v>
      </c>
      <c r="BM63">
        <v>60</v>
      </c>
      <c r="BN63" t="str">
        <f t="shared" si="117"/>
        <v>TRUE</v>
      </c>
      <c r="BO63">
        <f>VLOOKUP($A63,'FuturesInfo (3)'!$A$2:$V$80,22)</f>
        <v>2</v>
      </c>
      <c r="BP63">
        <f t="shared" si="142"/>
        <v>2</v>
      </c>
      <c r="BQ63" s="139">
        <f>VLOOKUP($A63,'FuturesInfo (3)'!$A$2:$O$80,15)*BP63</f>
        <v>176220</v>
      </c>
      <c r="BR63" s="145">
        <f t="shared" si="74"/>
        <v>418.96826274443578</v>
      </c>
      <c r="BT63">
        <f t="shared" si="75"/>
        <v>1</v>
      </c>
      <c r="BU63">
        <v>1</v>
      </c>
      <c r="BV63">
        <v>-1</v>
      </c>
      <c r="BW63">
        <v>-1</v>
      </c>
      <c r="BX63">
        <f t="shared" si="143"/>
        <v>0</v>
      </c>
      <c r="BY63">
        <f t="shared" si="144"/>
        <v>1</v>
      </c>
      <c r="BZ63" s="188">
        <v>-5.1299023663699999E-3</v>
      </c>
      <c r="CA63" s="2">
        <v>10</v>
      </c>
      <c r="CB63">
        <v>60</v>
      </c>
      <c r="CC63" t="str">
        <f t="shared" si="145"/>
        <v>TRUE</v>
      </c>
      <c r="CD63">
        <f>VLOOKUP($A63,'FuturesInfo (3)'!$A$2:$V$80,22)</f>
        <v>2</v>
      </c>
      <c r="CE63">
        <f t="shared" si="57"/>
        <v>2</v>
      </c>
      <c r="CF63">
        <f t="shared" si="57"/>
        <v>2</v>
      </c>
      <c r="CG63" s="139">
        <f>VLOOKUP($A63,'FuturesInfo (3)'!$A$2:$O$80,15)*CE63</f>
        <v>176220</v>
      </c>
      <c r="CH63" s="145">
        <f t="shared" si="146"/>
        <v>-903.99139500172134</v>
      </c>
      <c r="CI63" s="145">
        <f t="shared" si="76"/>
        <v>903.99139500172134</v>
      </c>
      <c r="CK63">
        <f t="shared" si="147"/>
        <v>1</v>
      </c>
      <c r="CL63">
        <v>1</v>
      </c>
      <c r="CM63">
        <v>-1</v>
      </c>
      <c r="CN63">
        <v>1</v>
      </c>
      <c r="CO63">
        <f t="shared" si="118"/>
        <v>1</v>
      </c>
      <c r="CP63">
        <f t="shared" si="148"/>
        <v>0</v>
      </c>
      <c r="CQ63" s="1">
        <v>3.6593479707300001E-3</v>
      </c>
      <c r="CR63" s="2">
        <v>10</v>
      </c>
      <c r="CS63">
        <v>60</v>
      </c>
      <c r="CT63" t="str">
        <f t="shared" si="149"/>
        <v>TRUE</v>
      </c>
      <c r="CU63">
        <f>VLOOKUP($A63,'FuturesInfo (3)'!$A$2:$V$80,22)</f>
        <v>2</v>
      </c>
      <c r="CV63">
        <f t="shared" si="150"/>
        <v>2</v>
      </c>
      <c r="CW63">
        <f t="shared" si="77"/>
        <v>2</v>
      </c>
      <c r="CX63" s="139">
        <f>VLOOKUP($A63,'FuturesInfo (3)'!$A$2:$O$80,15)*CW63</f>
        <v>176220</v>
      </c>
      <c r="CY63" s="200">
        <f t="shared" si="151"/>
        <v>644.8502994020406</v>
      </c>
      <c r="CZ63" s="200">
        <f t="shared" si="79"/>
        <v>-644.8502994020406</v>
      </c>
      <c r="DB63">
        <f t="shared" si="63"/>
        <v>1</v>
      </c>
      <c r="DC63">
        <v>1</v>
      </c>
      <c r="DD63">
        <v>-1</v>
      </c>
      <c r="DE63">
        <v>-1</v>
      </c>
      <c r="DF63">
        <f t="shared" si="119"/>
        <v>0</v>
      </c>
      <c r="DG63">
        <f t="shared" si="64"/>
        <v>1</v>
      </c>
      <c r="DH63" s="1">
        <v>-2.4859131587699999E-3</v>
      </c>
      <c r="DI63" s="2">
        <v>10</v>
      </c>
      <c r="DJ63">
        <v>60</v>
      </c>
      <c r="DK63" t="str">
        <f t="shared" si="65"/>
        <v>TRUE</v>
      </c>
      <c r="DL63">
        <f>VLOOKUP($A63,'FuturesInfo (3)'!$A$2:$V$80,22)</f>
        <v>2</v>
      </c>
      <c r="DM63">
        <f t="shared" si="66"/>
        <v>2</v>
      </c>
      <c r="DN63">
        <f t="shared" si="80"/>
        <v>2</v>
      </c>
      <c r="DO63" s="139">
        <f>VLOOKUP($A63,'FuturesInfo (3)'!$A$2:$O$80,15)*DN63</f>
        <v>176220</v>
      </c>
      <c r="DP63" s="200">
        <f t="shared" si="67"/>
        <v>-438.0676168384494</v>
      </c>
      <c r="DQ63" s="200">
        <f t="shared" si="81"/>
        <v>438.0676168384494</v>
      </c>
      <c r="DS63">
        <v>1</v>
      </c>
      <c r="DT63">
        <v>-1</v>
      </c>
      <c r="DU63">
        <v>-1</v>
      </c>
      <c r="DV63">
        <v>1</v>
      </c>
      <c r="DW63">
        <v>0</v>
      </c>
      <c r="DX63">
        <v>0</v>
      </c>
      <c r="DY63" s="1">
        <v>1.05222351443E-3</v>
      </c>
      <c r="DZ63" s="2">
        <v>10</v>
      </c>
      <c r="EA63">
        <v>60</v>
      </c>
      <c r="EB63" t="s">
        <v>1274</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1274</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1274</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1274</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1274</v>
      </c>
      <c r="HK63">
        <v>2</v>
      </c>
      <c r="HL63" s="257"/>
      <c r="HM63">
        <v>2</v>
      </c>
      <c r="HN63" s="139">
        <v>177010</v>
      </c>
      <c r="HO63" s="200">
        <v>-39.990963004728769</v>
      </c>
      <c r="HP63" s="200">
        <v>-39.990963004728769</v>
      </c>
      <c r="HQ63" s="200">
        <v>-39.990963004728769</v>
      </c>
      <c r="HR63" s="200">
        <v>39.990963004728769</v>
      </c>
      <c r="HT63">
        <f t="shared" si="82"/>
        <v>1</v>
      </c>
      <c r="HU63" s="244">
        <v>1</v>
      </c>
      <c r="HV63" s="218">
        <v>1</v>
      </c>
      <c r="HW63" s="245">
        <v>1</v>
      </c>
      <c r="HX63">
        <f t="shared" si="123"/>
        <v>1</v>
      </c>
      <c r="HY63">
        <f t="shared" si="84"/>
        <v>1</v>
      </c>
      <c r="HZ63" s="218">
        <v>-1</v>
      </c>
      <c r="IA63">
        <f t="shared" si="120"/>
        <v>0</v>
      </c>
      <c r="IB63">
        <f t="shared" si="85"/>
        <v>0</v>
      </c>
      <c r="IC63">
        <f t="shared" si="86"/>
        <v>0</v>
      </c>
      <c r="ID63">
        <f t="shared" si="87"/>
        <v>0</v>
      </c>
      <c r="IE63" s="253">
        <v>-2.8246991695499999E-3</v>
      </c>
      <c r="IF63" s="268">
        <v>42514</v>
      </c>
      <c r="IG63">
        <v>60</v>
      </c>
      <c r="IH63" t="str">
        <f t="shared" si="68"/>
        <v>TRUE</v>
      </c>
      <c r="II63">
        <f>VLOOKUP($A63,'FuturesInfo (3)'!$A$2:$V$80,22)</f>
        <v>2</v>
      </c>
      <c r="IJ63" s="257">
        <v>2</v>
      </c>
      <c r="IK63">
        <f t="shared" si="88"/>
        <v>3</v>
      </c>
      <c r="IL63" s="139">
        <f>VLOOKUP($A63,'FuturesInfo (3)'!$A$2:$O$80,15)*II63</f>
        <v>176220</v>
      </c>
      <c r="IM63" s="139">
        <f>VLOOKUP($A63,'FuturesInfo (3)'!$A$2:$O$80,15)*IK63</f>
        <v>264330</v>
      </c>
      <c r="IN63" s="200">
        <f t="shared" si="152"/>
        <v>-497.76848765810098</v>
      </c>
      <c r="IO63" s="200">
        <f t="shared" si="89"/>
        <v>-746.65273148715141</v>
      </c>
      <c r="IP63" s="200">
        <f t="shared" si="90"/>
        <v>-497.76848765810098</v>
      </c>
      <c r="IQ63" s="200">
        <f t="shared" si="91"/>
        <v>-497.76848765810098</v>
      </c>
      <c r="IR63" s="200">
        <f t="shared" si="126"/>
        <v>-497.76848765810098</v>
      </c>
      <c r="IT63">
        <f t="shared" si="93"/>
        <v>1</v>
      </c>
      <c r="IU63" s="244">
        <v>-1</v>
      </c>
      <c r="IV63" s="218">
        <v>-1</v>
      </c>
      <c r="IW63" s="245">
        <v>2</v>
      </c>
      <c r="IX63">
        <f t="shared" si="124"/>
        <v>1</v>
      </c>
      <c r="IY63">
        <f t="shared" si="95"/>
        <v>-1</v>
      </c>
      <c r="IZ63" s="218"/>
      <c r="JA63">
        <f t="shared" si="121"/>
        <v>0</v>
      </c>
      <c r="JB63">
        <f t="shared" si="96"/>
        <v>0</v>
      </c>
      <c r="JC63">
        <f t="shared" si="97"/>
        <v>0</v>
      </c>
      <c r="JD63">
        <f t="shared" si="98"/>
        <v>0</v>
      </c>
      <c r="JE63" s="253"/>
      <c r="JF63" s="268">
        <v>42514</v>
      </c>
      <c r="JG63">
        <v>60</v>
      </c>
      <c r="JH63" t="str">
        <f t="shared" si="70"/>
        <v>TRUE</v>
      </c>
      <c r="JI63">
        <f>VLOOKUP($A63,'FuturesInfo (3)'!$A$2:$V$80,22)</f>
        <v>2</v>
      </c>
      <c r="JJ63" s="257">
        <v>2</v>
      </c>
      <c r="JK63">
        <f t="shared" si="99"/>
        <v>3</v>
      </c>
      <c r="JL63" s="139">
        <f>VLOOKUP($A63,'FuturesInfo (3)'!$A$2:$O$80,15)*JI63</f>
        <v>176220</v>
      </c>
      <c r="JM63" s="139">
        <f>VLOOKUP($A63,'FuturesInfo (3)'!$A$2:$O$80,15)*JK63</f>
        <v>264330</v>
      </c>
      <c r="JN63" s="200">
        <f t="shared" si="153"/>
        <v>0</v>
      </c>
      <c r="JO63" s="200">
        <f t="shared" si="100"/>
        <v>0</v>
      </c>
      <c r="JP63" s="200">
        <f t="shared" si="101"/>
        <v>0</v>
      </c>
      <c r="JQ63" s="200">
        <f t="shared" si="102"/>
        <v>0</v>
      </c>
      <c r="JR63" s="200">
        <f t="shared" si="127"/>
        <v>0</v>
      </c>
      <c r="JT63">
        <f t="shared" si="104"/>
        <v>-1</v>
      </c>
      <c r="JU63" s="244"/>
      <c r="JV63" s="218"/>
      <c r="JW63" s="245"/>
      <c r="JX63">
        <f t="shared" si="125"/>
        <v>0</v>
      </c>
      <c r="JY63">
        <f t="shared" si="106"/>
        <v>0</v>
      </c>
      <c r="JZ63" s="218"/>
      <c r="KA63">
        <f t="shared" si="122"/>
        <v>1</v>
      </c>
      <c r="KB63">
        <f t="shared" si="107"/>
        <v>1</v>
      </c>
      <c r="KC63">
        <f t="shared" si="108"/>
        <v>1</v>
      </c>
      <c r="KD63">
        <f t="shared" si="109"/>
        <v>1</v>
      </c>
      <c r="KE63" s="253"/>
      <c r="KF63" s="268"/>
      <c r="KG63">
        <v>60</v>
      </c>
      <c r="KH63" t="str">
        <f t="shared" si="72"/>
        <v>FALSE</v>
      </c>
      <c r="KI63">
        <f>VLOOKUP($A63,'FuturesInfo (3)'!$A$2:$V$80,22)</f>
        <v>2</v>
      </c>
      <c r="KJ63" s="257"/>
      <c r="KK63">
        <f t="shared" si="110"/>
        <v>3</v>
      </c>
      <c r="KL63" s="139">
        <f>VLOOKUP($A63,'FuturesInfo (3)'!$A$2:$O$80,15)*KI63</f>
        <v>176220</v>
      </c>
      <c r="KM63" s="139">
        <f>VLOOKUP($A63,'FuturesInfo (3)'!$A$2:$O$80,15)*KK63</f>
        <v>264330</v>
      </c>
      <c r="KN63" s="200">
        <f t="shared" si="111"/>
        <v>0</v>
      </c>
      <c r="KO63" s="200">
        <f t="shared" si="112"/>
        <v>0</v>
      </c>
      <c r="KP63" s="200">
        <f t="shared" si="113"/>
        <v>0</v>
      </c>
      <c r="KQ63" s="200">
        <f t="shared" si="114"/>
        <v>0</v>
      </c>
      <c r="KR63" s="200">
        <f t="shared" si="128"/>
        <v>0</v>
      </c>
    </row>
    <row r="64" spans="1:304"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4"/>
        <v>TRUE</v>
      </c>
      <c r="N64">
        <f>ROUND(VLOOKUP($B64,MARGIN!$A$42:$P$172,16),0)</f>
        <v>13</v>
      </c>
      <c r="P64">
        <f t="shared" si="155"/>
        <v>2</v>
      </c>
      <c r="Q64">
        <v>1</v>
      </c>
      <c r="S64" t="s">
        <v>206</v>
      </c>
      <c r="T64" s="2" t="s">
        <v>790</v>
      </c>
      <c r="U64">
        <v>60</v>
      </c>
      <c r="V64" t="str">
        <f t="shared" si="156"/>
        <v>TRUE</v>
      </c>
      <c r="W64">
        <f>ROUND(VLOOKUP($B64,MARGIN!$A$42:$P$172,16),0)</f>
        <v>13</v>
      </c>
      <c r="X64">
        <f t="shared" si="157"/>
        <v>13</v>
      </c>
      <c r="Z64">
        <f t="shared" si="158"/>
        <v>0</v>
      </c>
      <c r="AA64">
        <v>1</v>
      </c>
      <c r="AC64" t="s">
        <v>206</v>
      </c>
      <c r="AD64" s="2" t="s">
        <v>790</v>
      </c>
      <c r="AE64">
        <v>60</v>
      </c>
      <c r="AF64" t="str">
        <f t="shared" si="159"/>
        <v>TRUE</v>
      </c>
      <c r="AG64">
        <f>ROUND(VLOOKUP($B64,MARGIN!$A$42:$P$172,16),0)</f>
        <v>13</v>
      </c>
      <c r="AH64">
        <f t="shared" si="160"/>
        <v>13</v>
      </c>
      <c r="AI64" s="139" t="e">
        <f>VLOOKUP($B64,#REF!,2)*AH64</f>
        <v>#REF!</v>
      </c>
      <c r="AK64">
        <f t="shared" si="161"/>
        <v>1</v>
      </c>
      <c r="AL64">
        <v>1</v>
      </c>
      <c r="AN64" t="s">
        <v>206</v>
      </c>
      <c r="AO64" s="2" t="s">
        <v>790</v>
      </c>
      <c r="AP64">
        <v>60</v>
      </c>
      <c r="AQ64" t="str">
        <f t="shared" si="162"/>
        <v>TRUE</v>
      </c>
      <c r="AR64">
        <f>ROUND(VLOOKUP($B64,MARGIN!$A$42:$P$172,16),0)</f>
        <v>13</v>
      </c>
      <c r="AS64">
        <f t="shared" si="163"/>
        <v>13</v>
      </c>
      <c r="AT64" s="139" t="e">
        <f>VLOOKUP($B64,#REF!,2)*AS64</f>
        <v>#REF!</v>
      </c>
      <c r="AV64">
        <f t="shared" si="164"/>
        <v>1</v>
      </c>
      <c r="AW64">
        <v>1</v>
      </c>
      <c r="AX64" s="3">
        <v>1</v>
      </c>
      <c r="AY64">
        <v>6.6137566137599996E-3</v>
      </c>
      <c r="AZ64" s="2" t="s">
        <v>790</v>
      </c>
      <c r="BA64">
        <v>60</v>
      </c>
      <c r="BB64" t="str">
        <f t="shared" si="165"/>
        <v>TRUE</v>
      </c>
      <c r="BC64">
        <f>ROUND(VLOOKUP($B64,MARGIN!$A$42:$P$172,16),0)</f>
        <v>13</v>
      </c>
      <c r="BD64">
        <f t="shared" si="166"/>
        <v>16</v>
      </c>
      <c r="BE64" s="139" t="e">
        <f>VLOOKUP($B64,#REF!,2)*BD64</f>
        <v>#REF!</v>
      </c>
      <c r="BG64">
        <f t="shared" si="116"/>
        <v>-2</v>
      </c>
      <c r="BH64">
        <v>-1</v>
      </c>
      <c r="BI64">
        <v>1</v>
      </c>
      <c r="BJ64">
        <f t="shared" si="73"/>
        <v>0</v>
      </c>
      <c r="BK64" s="1">
        <v>2.6281208935600001E-3</v>
      </c>
      <c r="BL64" s="2">
        <v>10</v>
      </c>
      <c r="BM64">
        <v>60</v>
      </c>
      <c r="BN64" t="str">
        <f t="shared" si="117"/>
        <v>TRUE</v>
      </c>
      <c r="BO64">
        <f>VLOOKUP($A64,'FuturesInfo (3)'!$A$2:$V$80,22)</f>
        <v>8</v>
      </c>
      <c r="BP64">
        <f t="shared" si="142"/>
        <v>8</v>
      </c>
      <c r="BQ64" s="139">
        <f>VLOOKUP($A64,'FuturesInfo (3)'!$A$2:$O$80,15)*BP64</f>
        <v>81800</v>
      </c>
      <c r="BR64" s="145">
        <f t="shared" si="74"/>
        <v>-214.980289093208</v>
      </c>
      <c r="BT64">
        <f t="shared" si="75"/>
        <v>-1</v>
      </c>
      <c r="BU64">
        <v>-1</v>
      </c>
      <c r="BV64">
        <v>1</v>
      </c>
      <c r="BW64">
        <v>-1</v>
      </c>
      <c r="BX64">
        <f t="shared" si="143"/>
        <v>1</v>
      </c>
      <c r="BY64">
        <f t="shared" si="144"/>
        <v>0</v>
      </c>
      <c r="BZ64" s="188">
        <v>-1.44167758847E-2</v>
      </c>
      <c r="CA64" s="2">
        <v>10</v>
      </c>
      <c r="CB64">
        <v>60</v>
      </c>
      <c r="CC64" t="str">
        <f t="shared" si="145"/>
        <v>TRUE</v>
      </c>
      <c r="CD64">
        <f>VLOOKUP($A64,'FuturesInfo (3)'!$A$2:$V$80,22)</f>
        <v>8</v>
      </c>
      <c r="CE64">
        <f t="shared" si="57"/>
        <v>8</v>
      </c>
      <c r="CF64">
        <f t="shared" si="57"/>
        <v>8</v>
      </c>
      <c r="CG64" s="139">
        <f>VLOOKUP($A64,'FuturesInfo (3)'!$A$2:$O$80,15)*CE64</f>
        <v>81800</v>
      </c>
      <c r="CH64" s="145">
        <f t="shared" si="146"/>
        <v>1179.29226736846</v>
      </c>
      <c r="CI64" s="145">
        <f t="shared" si="76"/>
        <v>-1179.29226736846</v>
      </c>
      <c r="CK64">
        <f t="shared" si="147"/>
        <v>-1</v>
      </c>
      <c r="CL64">
        <v>1</v>
      </c>
      <c r="CM64">
        <v>1</v>
      </c>
      <c r="CN64">
        <v>1</v>
      </c>
      <c r="CO64">
        <f t="shared" si="118"/>
        <v>1</v>
      </c>
      <c r="CP64">
        <f t="shared" si="148"/>
        <v>1</v>
      </c>
      <c r="CQ64" s="1">
        <v>3.0585106383000001E-2</v>
      </c>
      <c r="CR64" s="2">
        <v>10</v>
      </c>
      <c r="CS64">
        <v>60</v>
      </c>
      <c r="CT64" t="str">
        <f t="shared" si="149"/>
        <v>TRUE</v>
      </c>
      <c r="CU64">
        <f>VLOOKUP($A64,'FuturesInfo (3)'!$A$2:$V$80,22)</f>
        <v>8</v>
      </c>
      <c r="CV64">
        <f t="shared" si="150"/>
        <v>10</v>
      </c>
      <c r="CW64">
        <f t="shared" si="77"/>
        <v>8</v>
      </c>
      <c r="CX64" s="139">
        <f>VLOOKUP($A64,'FuturesInfo (3)'!$A$2:$O$80,15)*CW64</f>
        <v>81800</v>
      </c>
      <c r="CY64" s="200">
        <f t="shared" si="151"/>
        <v>2501.8617021293999</v>
      </c>
      <c r="CZ64" s="200">
        <f t="shared" si="79"/>
        <v>2501.8617021293999</v>
      </c>
      <c r="DB64">
        <f t="shared" si="63"/>
        <v>1</v>
      </c>
      <c r="DC64">
        <v>-1</v>
      </c>
      <c r="DD64">
        <v>1</v>
      </c>
      <c r="DE64">
        <v>1</v>
      </c>
      <c r="DF64">
        <f t="shared" si="119"/>
        <v>0</v>
      </c>
      <c r="DG64">
        <f t="shared" si="64"/>
        <v>1</v>
      </c>
      <c r="DH64" s="1">
        <v>1.41935483871E-2</v>
      </c>
      <c r="DI64" s="2">
        <v>10</v>
      </c>
      <c r="DJ64">
        <v>60</v>
      </c>
      <c r="DK64" t="str">
        <f t="shared" si="65"/>
        <v>TRUE</v>
      </c>
      <c r="DL64">
        <f>VLOOKUP($A64,'FuturesInfo (3)'!$A$2:$V$80,22)</f>
        <v>8</v>
      </c>
      <c r="DM64">
        <f t="shared" si="66"/>
        <v>6</v>
      </c>
      <c r="DN64">
        <f t="shared" si="80"/>
        <v>8</v>
      </c>
      <c r="DO64" s="139">
        <f>VLOOKUP($A64,'FuturesInfo (3)'!$A$2:$O$80,15)*DN64</f>
        <v>81800</v>
      </c>
      <c r="DP64" s="200">
        <f t="shared" si="67"/>
        <v>-1161.0322580647801</v>
      </c>
      <c r="DQ64" s="200">
        <f t="shared" si="81"/>
        <v>1161.0322580647801</v>
      </c>
      <c r="DS64">
        <v>-1</v>
      </c>
      <c r="DT64">
        <v>-1</v>
      </c>
      <c r="DU64">
        <v>1</v>
      </c>
      <c r="DV64">
        <v>1</v>
      </c>
      <c r="DW64">
        <v>0</v>
      </c>
      <c r="DX64">
        <v>1</v>
      </c>
      <c r="DY64" s="1">
        <v>4.70737913486E-2</v>
      </c>
      <c r="DZ64" s="2">
        <v>10</v>
      </c>
      <c r="EA64">
        <v>60</v>
      </c>
      <c r="EB64" t="s">
        <v>1274</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1274</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1274</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1274</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1274</v>
      </c>
      <c r="HK64">
        <v>8</v>
      </c>
      <c r="HL64" s="257"/>
      <c r="HM64">
        <v>8</v>
      </c>
      <c r="HN64" s="139">
        <v>82600</v>
      </c>
      <c r="HO64" s="200">
        <v>-503.04506699167001</v>
      </c>
      <c r="HP64" s="200">
        <v>503.04506699167001</v>
      </c>
      <c r="HQ64" s="200">
        <v>503.04506699167001</v>
      </c>
      <c r="HR64" s="200">
        <v>503.04506699167001</v>
      </c>
      <c r="HT64">
        <f t="shared" si="82"/>
        <v>-1</v>
      </c>
      <c r="HU64" s="244">
        <v>-1</v>
      </c>
      <c r="HV64" s="218">
        <v>1</v>
      </c>
      <c r="HW64" s="245">
        <v>7</v>
      </c>
      <c r="HX64">
        <f t="shared" si="123"/>
        <v>1</v>
      </c>
      <c r="HY64">
        <f t="shared" si="84"/>
        <v>1</v>
      </c>
      <c r="HZ64" s="218">
        <v>-1</v>
      </c>
      <c r="IA64">
        <f t="shared" si="120"/>
        <v>1</v>
      </c>
      <c r="IB64">
        <f t="shared" si="85"/>
        <v>0</v>
      </c>
      <c r="IC64">
        <f t="shared" si="86"/>
        <v>0</v>
      </c>
      <c r="ID64">
        <f t="shared" si="87"/>
        <v>0</v>
      </c>
      <c r="IE64" s="253">
        <v>-9.6852300242099999E-3</v>
      </c>
      <c r="IF64" s="268">
        <v>42480</v>
      </c>
      <c r="IG64">
        <v>60</v>
      </c>
      <c r="IH64" t="str">
        <f t="shared" si="68"/>
        <v>TRUE</v>
      </c>
      <c r="II64">
        <f>VLOOKUP($A64,'FuturesInfo (3)'!$A$2:$V$80,22)</f>
        <v>8</v>
      </c>
      <c r="IJ64" s="257">
        <v>1</v>
      </c>
      <c r="IK64">
        <f t="shared" si="88"/>
        <v>8</v>
      </c>
      <c r="IL64" s="139">
        <f>VLOOKUP($A64,'FuturesInfo (3)'!$A$2:$O$80,15)*II64</f>
        <v>81800</v>
      </c>
      <c r="IM64" s="139">
        <f>VLOOKUP($A64,'FuturesInfo (3)'!$A$2:$O$80,15)*IK64</f>
        <v>81800</v>
      </c>
      <c r="IN64" s="200">
        <f t="shared" si="152"/>
        <v>792.25181598037796</v>
      </c>
      <c r="IO64" s="200">
        <f t="shared" si="89"/>
        <v>792.25181598037796</v>
      </c>
      <c r="IP64" s="200">
        <f t="shared" si="90"/>
        <v>-792.25181598037796</v>
      </c>
      <c r="IQ64" s="200">
        <f t="shared" si="91"/>
        <v>-792.25181598037796</v>
      </c>
      <c r="IR64" s="200">
        <f t="shared" si="126"/>
        <v>-792.25181598037796</v>
      </c>
      <c r="IT64">
        <f t="shared" si="93"/>
        <v>-1</v>
      </c>
      <c r="IU64" s="244">
        <v>-1</v>
      </c>
      <c r="IV64" s="218">
        <v>1</v>
      </c>
      <c r="IW64" s="245">
        <v>8</v>
      </c>
      <c r="IX64">
        <f t="shared" si="124"/>
        <v>-1</v>
      </c>
      <c r="IY64">
        <f t="shared" si="95"/>
        <v>1</v>
      </c>
      <c r="IZ64" s="218"/>
      <c r="JA64">
        <f t="shared" si="121"/>
        <v>0</v>
      </c>
      <c r="JB64">
        <f t="shared" si="96"/>
        <v>0</v>
      </c>
      <c r="JC64">
        <f t="shared" si="97"/>
        <v>0</v>
      </c>
      <c r="JD64">
        <f t="shared" si="98"/>
        <v>0</v>
      </c>
      <c r="JE64" s="253"/>
      <c r="JF64" s="268">
        <v>42480</v>
      </c>
      <c r="JG64">
        <v>60</v>
      </c>
      <c r="JH64" t="str">
        <f t="shared" si="70"/>
        <v>TRUE</v>
      </c>
      <c r="JI64">
        <f>VLOOKUP($A64,'FuturesInfo (3)'!$A$2:$V$80,22)</f>
        <v>8</v>
      </c>
      <c r="JJ64" s="257">
        <v>2</v>
      </c>
      <c r="JK64">
        <f t="shared" si="99"/>
        <v>10</v>
      </c>
      <c r="JL64" s="139">
        <f>VLOOKUP($A64,'FuturesInfo (3)'!$A$2:$O$80,15)*JI64</f>
        <v>81800</v>
      </c>
      <c r="JM64" s="139">
        <f>VLOOKUP($A64,'FuturesInfo (3)'!$A$2:$O$80,15)*JK64</f>
        <v>102250</v>
      </c>
      <c r="JN64" s="200">
        <f t="shared" si="153"/>
        <v>0</v>
      </c>
      <c r="JO64" s="200">
        <f t="shared" si="100"/>
        <v>0</v>
      </c>
      <c r="JP64" s="200">
        <f t="shared" si="101"/>
        <v>0</v>
      </c>
      <c r="JQ64" s="200">
        <f t="shared" si="102"/>
        <v>0</v>
      </c>
      <c r="JR64" s="200">
        <f t="shared" si="127"/>
        <v>0</v>
      </c>
      <c r="JT64">
        <f t="shared" si="104"/>
        <v>-1</v>
      </c>
      <c r="JU64" s="244"/>
      <c r="JV64" s="218"/>
      <c r="JW64" s="245"/>
      <c r="JX64">
        <f t="shared" si="125"/>
        <v>0</v>
      </c>
      <c r="JY64">
        <f t="shared" si="106"/>
        <v>0</v>
      </c>
      <c r="JZ64" s="218"/>
      <c r="KA64">
        <f t="shared" si="122"/>
        <v>1</v>
      </c>
      <c r="KB64">
        <f t="shared" si="107"/>
        <v>1</v>
      </c>
      <c r="KC64">
        <f t="shared" si="108"/>
        <v>1</v>
      </c>
      <c r="KD64">
        <f t="shared" si="109"/>
        <v>1</v>
      </c>
      <c r="KE64" s="253"/>
      <c r="KF64" s="268"/>
      <c r="KG64">
        <v>60</v>
      </c>
      <c r="KH64" t="str">
        <f t="shared" si="72"/>
        <v>FALSE</v>
      </c>
      <c r="KI64">
        <f>VLOOKUP($A64,'FuturesInfo (3)'!$A$2:$V$80,22)</f>
        <v>8</v>
      </c>
      <c r="KJ64" s="257"/>
      <c r="KK64">
        <f t="shared" si="110"/>
        <v>10</v>
      </c>
      <c r="KL64" s="139">
        <f>VLOOKUP($A64,'FuturesInfo (3)'!$A$2:$O$80,15)*KI64</f>
        <v>81800</v>
      </c>
      <c r="KM64" s="139">
        <f>VLOOKUP($A64,'FuturesInfo (3)'!$A$2:$O$80,15)*KK64</f>
        <v>102250</v>
      </c>
      <c r="KN64" s="200">
        <f t="shared" si="111"/>
        <v>0</v>
      </c>
      <c r="KO64" s="200">
        <f t="shared" si="112"/>
        <v>0</v>
      </c>
      <c r="KP64" s="200">
        <f t="shared" si="113"/>
        <v>0</v>
      </c>
      <c r="KQ64" s="200">
        <f t="shared" si="114"/>
        <v>0</v>
      </c>
      <c r="KR64" s="200">
        <f t="shared" si="128"/>
        <v>0</v>
      </c>
    </row>
    <row r="65" spans="1:304"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4"/>
        <v>TRUE</v>
      </c>
      <c r="N65">
        <f>ROUND(VLOOKUP($B65,MARGIN!$A$42:$P$172,16),0)</f>
        <v>5</v>
      </c>
      <c r="P65">
        <f t="shared" si="155"/>
        <v>-2</v>
      </c>
      <c r="Q65" s="3">
        <v>-1</v>
      </c>
      <c r="R65" s="3"/>
      <c r="S65" s="3" t="s">
        <v>240</v>
      </c>
      <c r="T65" s="146" t="s">
        <v>925</v>
      </c>
      <c r="U65" s="3">
        <v>60</v>
      </c>
      <c r="V65" t="str">
        <f t="shared" si="156"/>
        <v>TRUE</v>
      </c>
      <c r="W65">
        <f>ROUND(VLOOKUP($B65,MARGIN!$A$42:$P$172,16),0)</f>
        <v>5</v>
      </c>
      <c r="X65">
        <f t="shared" si="157"/>
        <v>5</v>
      </c>
      <c r="Z65">
        <f t="shared" si="158"/>
        <v>0</v>
      </c>
      <c r="AA65" s="3">
        <v>-1</v>
      </c>
      <c r="AB65" s="3">
        <v>-1</v>
      </c>
      <c r="AC65" s="3" t="s">
        <v>994</v>
      </c>
      <c r="AD65" s="146" t="s">
        <v>925</v>
      </c>
      <c r="AE65" s="3">
        <v>60</v>
      </c>
      <c r="AF65" t="str">
        <f t="shared" si="159"/>
        <v>TRUE</v>
      </c>
      <c r="AG65">
        <f>ROUND(VLOOKUP($B65,MARGIN!$A$42:$P$172,16),0)</f>
        <v>5</v>
      </c>
      <c r="AH65">
        <f t="shared" si="160"/>
        <v>6</v>
      </c>
      <c r="AI65" s="139" t="e">
        <f>VLOOKUP($B65,#REF!,2)*AH65</f>
        <v>#REF!</v>
      </c>
      <c r="AK65">
        <f t="shared" si="161"/>
        <v>0</v>
      </c>
      <c r="AL65" s="3">
        <v>-1</v>
      </c>
      <c r="AM65" s="3">
        <v>-1</v>
      </c>
      <c r="AN65" s="3" t="s">
        <v>994</v>
      </c>
      <c r="AO65" s="146" t="s">
        <v>925</v>
      </c>
      <c r="AP65" s="3">
        <v>60</v>
      </c>
      <c r="AQ65" t="str">
        <f t="shared" si="162"/>
        <v>TRUE</v>
      </c>
      <c r="AR65">
        <f>ROUND(VLOOKUP($B65,MARGIN!$A$42:$P$172,16),0)</f>
        <v>5</v>
      </c>
      <c r="AS65">
        <f t="shared" si="163"/>
        <v>6</v>
      </c>
      <c r="AT65" s="139" t="e">
        <f>VLOOKUP($B65,#REF!,2)*AS65</f>
        <v>#REF!</v>
      </c>
      <c r="AV65">
        <f t="shared" si="164"/>
        <v>0</v>
      </c>
      <c r="AW65" s="3">
        <v>-1</v>
      </c>
      <c r="AX65">
        <v>1</v>
      </c>
      <c r="AY65" s="3">
        <v>1.11438872501E-2</v>
      </c>
      <c r="AZ65" s="146" t="s">
        <v>925</v>
      </c>
      <c r="BA65" s="3">
        <v>60</v>
      </c>
      <c r="BB65" t="str">
        <f t="shared" si="165"/>
        <v>TRUE</v>
      </c>
      <c r="BC65">
        <f>ROUND(VLOOKUP($B65,MARGIN!$A$42:$P$172,16),0)</f>
        <v>5</v>
      </c>
      <c r="BD65">
        <f t="shared" si="166"/>
        <v>4</v>
      </c>
      <c r="BE65" s="139" t="e">
        <f>VLOOKUP($B65,#REF!,2)*BD65</f>
        <v>#REF!</v>
      </c>
      <c r="BG65">
        <f t="shared" si="116"/>
        <v>0</v>
      </c>
      <c r="BH65" s="3">
        <v>1</v>
      </c>
      <c r="BI65" s="3">
        <v>1</v>
      </c>
      <c r="BJ65">
        <f t="shared" si="73"/>
        <v>1</v>
      </c>
      <c r="BK65" s="5">
        <v>1.8152350080999999E-2</v>
      </c>
      <c r="BL65" s="171">
        <v>10</v>
      </c>
      <c r="BM65" s="3">
        <v>60</v>
      </c>
      <c r="BN65" t="str">
        <f t="shared" si="117"/>
        <v>TRUE</v>
      </c>
      <c r="BO65">
        <f>VLOOKUP($A65,'FuturesInfo (3)'!$A$2:$V$80,22)</f>
        <v>3</v>
      </c>
      <c r="BP65">
        <f t="shared" si="142"/>
        <v>3</v>
      </c>
      <c r="BQ65" s="139">
        <f>VLOOKUP($A65,'FuturesInfo (3)'!$A$2:$O$80,15)*BP65</f>
        <v>73080</v>
      </c>
      <c r="BR65" s="145">
        <f t="shared" si="74"/>
        <v>1326.57374391948</v>
      </c>
      <c r="BT65" s="3">
        <f t="shared" si="75"/>
        <v>1</v>
      </c>
      <c r="BU65" s="3">
        <v>1</v>
      </c>
      <c r="BV65">
        <v>1</v>
      </c>
      <c r="BW65" s="3">
        <v>1</v>
      </c>
      <c r="BX65">
        <f t="shared" si="143"/>
        <v>1</v>
      </c>
      <c r="BY65">
        <f t="shared" si="144"/>
        <v>1</v>
      </c>
      <c r="BZ65" s="189">
        <v>9.2327284304400004E-3</v>
      </c>
      <c r="CA65" s="171">
        <v>10</v>
      </c>
      <c r="CB65" s="3">
        <v>60</v>
      </c>
      <c r="CC65" t="str">
        <f t="shared" si="145"/>
        <v>TRUE</v>
      </c>
      <c r="CD65">
        <f>VLOOKUP($A65,'FuturesInfo (3)'!$A$2:$V$80,22)</f>
        <v>3</v>
      </c>
      <c r="CE65">
        <f t="shared" si="57"/>
        <v>3</v>
      </c>
      <c r="CF65">
        <f t="shared" si="57"/>
        <v>3</v>
      </c>
      <c r="CG65" s="139">
        <f>VLOOKUP($A65,'FuturesInfo (3)'!$A$2:$O$80,15)*CE65</f>
        <v>73080</v>
      </c>
      <c r="CH65" s="145">
        <f t="shared" si="146"/>
        <v>674.72779369655518</v>
      </c>
      <c r="CI65" s="145">
        <f t="shared" si="76"/>
        <v>674.72779369655518</v>
      </c>
      <c r="CK65" s="3">
        <f t="shared" si="147"/>
        <v>1</v>
      </c>
      <c r="CL65" s="3">
        <v>1</v>
      </c>
      <c r="CM65">
        <v>1</v>
      </c>
      <c r="CN65" s="3">
        <v>1</v>
      </c>
      <c r="CO65">
        <f t="shared" si="118"/>
        <v>1</v>
      </c>
      <c r="CP65">
        <f t="shared" si="148"/>
        <v>1</v>
      </c>
      <c r="CQ65" s="5">
        <v>5.4889589905400001E-2</v>
      </c>
      <c r="CR65" s="171">
        <v>10</v>
      </c>
      <c r="CS65" s="3">
        <v>60</v>
      </c>
      <c r="CT65" t="str">
        <f t="shared" si="149"/>
        <v>TRUE</v>
      </c>
      <c r="CU65">
        <f>VLOOKUP($A65,'FuturesInfo (3)'!$A$2:$V$80,22)</f>
        <v>3</v>
      </c>
      <c r="CV65">
        <f t="shared" si="150"/>
        <v>4</v>
      </c>
      <c r="CW65">
        <f t="shared" si="77"/>
        <v>3</v>
      </c>
      <c r="CX65" s="139">
        <f>VLOOKUP($A65,'FuturesInfo (3)'!$A$2:$O$80,15)*CW65</f>
        <v>73080</v>
      </c>
      <c r="CY65" s="200">
        <f t="shared" si="151"/>
        <v>4011.331230286632</v>
      </c>
      <c r="CZ65" s="200">
        <f t="shared" si="79"/>
        <v>4011.331230286632</v>
      </c>
      <c r="DB65" s="3">
        <f t="shared" si="63"/>
        <v>1</v>
      </c>
      <c r="DC65" s="3">
        <v>1</v>
      </c>
      <c r="DD65">
        <v>1</v>
      </c>
      <c r="DE65" s="3">
        <v>1</v>
      </c>
      <c r="DF65">
        <f t="shared" si="119"/>
        <v>1</v>
      </c>
      <c r="DG65">
        <f t="shared" si="64"/>
        <v>1</v>
      </c>
      <c r="DH65" s="5">
        <v>1.79425837321E-3</v>
      </c>
      <c r="DI65" s="171">
        <v>10</v>
      </c>
      <c r="DJ65" s="3">
        <v>60</v>
      </c>
      <c r="DK65" t="str">
        <f t="shared" si="65"/>
        <v>TRUE</v>
      </c>
      <c r="DL65">
        <f>VLOOKUP($A65,'FuturesInfo (3)'!$A$2:$V$80,22)</f>
        <v>3</v>
      </c>
      <c r="DM65">
        <f t="shared" si="66"/>
        <v>4</v>
      </c>
      <c r="DN65">
        <f t="shared" si="80"/>
        <v>3</v>
      </c>
      <c r="DO65" s="139">
        <f>VLOOKUP($A65,'FuturesInfo (3)'!$A$2:$O$80,15)*DN65</f>
        <v>73080</v>
      </c>
      <c r="DP65" s="200">
        <f t="shared" si="67"/>
        <v>131.12440191418679</v>
      </c>
      <c r="DQ65" s="200">
        <f t="shared" si="81"/>
        <v>131.12440191418679</v>
      </c>
      <c r="DS65" s="3">
        <v>1</v>
      </c>
      <c r="DT65" s="3">
        <v>1</v>
      </c>
      <c r="DU65">
        <v>1</v>
      </c>
      <c r="DV65" s="3">
        <v>-1</v>
      </c>
      <c r="DW65">
        <v>0</v>
      </c>
      <c r="DX65">
        <v>0</v>
      </c>
      <c r="DY65" s="5">
        <v>-1.9104477611900001E-2</v>
      </c>
      <c r="DZ65" s="171">
        <v>10</v>
      </c>
      <c r="EA65" s="3">
        <v>60</v>
      </c>
      <c r="EB65" t="s">
        <v>1274</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1274</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1274</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1274</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1274</v>
      </c>
      <c r="HK65">
        <v>3</v>
      </c>
      <c r="HL65" s="257"/>
      <c r="HM65">
        <v>3</v>
      </c>
      <c r="HN65" s="139">
        <v>73687.5</v>
      </c>
      <c r="HO65" s="200">
        <v>-1606.6868279538376</v>
      </c>
      <c r="HP65" s="200">
        <v>1606.6868279538376</v>
      </c>
      <c r="HQ65" s="200">
        <v>-1606.6868279538376</v>
      </c>
      <c r="HR65" s="200">
        <v>-1606.6868279538376</v>
      </c>
      <c r="HT65">
        <f t="shared" si="82"/>
        <v>1</v>
      </c>
      <c r="HU65" s="246">
        <v>1</v>
      </c>
      <c r="HV65" s="218">
        <v>-1</v>
      </c>
      <c r="HW65" s="245">
        <v>-13</v>
      </c>
      <c r="HX65">
        <f t="shared" si="123"/>
        <v>-1</v>
      </c>
      <c r="HY65">
        <f t="shared" si="84"/>
        <v>1</v>
      </c>
      <c r="HZ65" s="250">
        <v>-1</v>
      </c>
      <c r="IA65">
        <f t="shared" si="120"/>
        <v>0</v>
      </c>
      <c r="IB65">
        <f t="shared" si="85"/>
        <v>1</v>
      </c>
      <c r="IC65">
        <f t="shared" si="86"/>
        <v>1</v>
      </c>
      <c r="ID65">
        <f t="shared" si="87"/>
        <v>0</v>
      </c>
      <c r="IE65" s="251">
        <v>-8.2442748091600005E-3</v>
      </c>
      <c r="IF65" s="268">
        <v>42508</v>
      </c>
      <c r="IG65" s="3">
        <v>60</v>
      </c>
      <c r="IH65" t="str">
        <f t="shared" si="68"/>
        <v>TRUE</v>
      </c>
      <c r="II65">
        <f>VLOOKUP($A65,'FuturesInfo (3)'!$A$2:$V$80,22)</f>
        <v>3</v>
      </c>
      <c r="IJ65" s="257">
        <v>1</v>
      </c>
      <c r="IK65">
        <f t="shared" si="88"/>
        <v>3</v>
      </c>
      <c r="IL65" s="139">
        <f>VLOOKUP($A65,'FuturesInfo (3)'!$A$2:$O$80,15)*II65</f>
        <v>73080</v>
      </c>
      <c r="IM65" s="139">
        <f>VLOOKUP($A65,'FuturesInfo (3)'!$A$2:$O$80,15)*IK65</f>
        <v>73080</v>
      </c>
      <c r="IN65" s="200">
        <f t="shared" si="152"/>
        <v>-602.49160305341286</v>
      </c>
      <c r="IO65" s="200">
        <f t="shared" si="89"/>
        <v>-602.49160305341286</v>
      </c>
      <c r="IP65" s="200">
        <f t="shared" si="90"/>
        <v>602.49160305341286</v>
      </c>
      <c r="IQ65" s="200">
        <f t="shared" si="91"/>
        <v>602.49160305341286</v>
      </c>
      <c r="IR65" s="200">
        <f t="shared" si="126"/>
        <v>-602.49160305341286</v>
      </c>
      <c r="IT65">
        <f t="shared" si="93"/>
        <v>1</v>
      </c>
      <c r="IU65" s="246">
        <v>1</v>
      </c>
      <c r="IV65" s="218">
        <v>-1</v>
      </c>
      <c r="IW65" s="245">
        <v>-14</v>
      </c>
      <c r="IX65">
        <f t="shared" si="124"/>
        <v>1</v>
      </c>
      <c r="IY65">
        <f t="shared" si="95"/>
        <v>1</v>
      </c>
      <c r="IZ65" s="250"/>
      <c r="JA65">
        <f t="shared" si="121"/>
        <v>0</v>
      </c>
      <c r="JB65">
        <f t="shared" si="96"/>
        <v>0</v>
      </c>
      <c r="JC65">
        <f t="shared" si="97"/>
        <v>0</v>
      </c>
      <c r="JD65">
        <f t="shared" si="98"/>
        <v>0</v>
      </c>
      <c r="JE65" s="251"/>
      <c r="JF65" s="268">
        <v>42515</v>
      </c>
      <c r="JG65" s="3">
        <v>60</v>
      </c>
      <c r="JH65" t="str">
        <f t="shared" si="70"/>
        <v>TRUE</v>
      </c>
      <c r="JI65">
        <f>VLOOKUP($A65,'FuturesInfo (3)'!$A$2:$V$80,22)</f>
        <v>3</v>
      </c>
      <c r="JJ65" s="257">
        <v>1</v>
      </c>
      <c r="JK65">
        <f t="shared" si="99"/>
        <v>3</v>
      </c>
      <c r="JL65" s="139">
        <f>VLOOKUP($A65,'FuturesInfo (3)'!$A$2:$O$80,15)*JI65</f>
        <v>73080</v>
      </c>
      <c r="JM65" s="139">
        <f>VLOOKUP($A65,'FuturesInfo (3)'!$A$2:$O$80,15)*JK65</f>
        <v>73080</v>
      </c>
      <c r="JN65" s="200">
        <f t="shared" si="153"/>
        <v>0</v>
      </c>
      <c r="JO65" s="200">
        <f t="shared" si="100"/>
        <v>0</v>
      </c>
      <c r="JP65" s="200">
        <f t="shared" si="101"/>
        <v>0</v>
      </c>
      <c r="JQ65" s="200">
        <f t="shared" si="102"/>
        <v>0</v>
      </c>
      <c r="JR65" s="200">
        <f t="shared" si="127"/>
        <v>0</v>
      </c>
      <c r="JT65">
        <f t="shared" si="104"/>
        <v>1</v>
      </c>
      <c r="JU65" s="246"/>
      <c r="JV65" s="218"/>
      <c r="JW65" s="245"/>
      <c r="JX65">
        <f t="shared" si="125"/>
        <v>0</v>
      </c>
      <c r="JY65">
        <f t="shared" si="106"/>
        <v>0</v>
      </c>
      <c r="JZ65" s="250"/>
      <c r="KA65">
        <f t="shared" si="122"/>
        <v>1</v>
      </c>
      <c r="KB65">
        <f t="shared" si="107"/>
        <v>1</v>
      </c>
      <c r="KC65">
        <f t="shared" si="108"/>
        <v>1</v>
      </c>
      <c r="KD65">
        <f t="shared" si="109"/>
        <v>1</v>
      </c>
      <c r="KE65" s="251"/>
      <c r="KF65" s="268"/>
      <c r="KG65" s="3">
        <v>60</v>
      </c>
      <c r="KH65" t="str">
        <f t="shared" si="72"/>
        <v>FALSE</v>
      </c>
      <c r="KI65">
        <f>VLOOKUP($A65,'FuturesInfo (3)'!$A$2:$V$80,22)</f>
        <v>3</v>
      </c>
      <c r="KJ65" s="257"/>
      <c r="KK65">
        <f t="shared" si="110"/>
        <v>4</v>
      </c>
      <c r="KL65" s="139">
        <f>VLOOKUP($A65,'FuturesInfo (3)'!$A$2:$O$80,15)*KI65</f>
        <v>73080</v>
      </c>
      <c r="KM65" s="139">
        <f>VLOOKUP($A65,'FuturesInfo (3)'!$A$2:$O$80,15)*KK65</f>
        <v>97440</v>
      </c>
      <c r="KN65" s="200">
        <f t="shared" si="111"/>
        <v>0</v>
      </c>
      <c r="KO65" s="200">
        <f t="shared" si="112"/>
        <v>0</v>
      </c>
      <c r="KP65" s="200">
        <f t="shared" si="113"/>
        <v>0</v>
      </c>
      <c r="KQ65" s="200">
        <f t="shared" si="114"/>
        <v>0</v>
      </c>
      <c r="KR65" s="200">
        <f t="shared" si="128"/>
        <v>0</v>
      </c>
    </row>
    <row r="66" spans="1:304"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4"/>
        <v>TRUE</v>
      </c>
      <c r="N66">
        <f>ROUND(VLOOKUP($B66,MARGIN!$A$42:$P$172,16),0)</f>
        <v>2</v>
      </c>
      <c r="P66">
        <f t="shared" si="155"/>
        <v>2</v>
      </c>
      <c r="Q66">
        <v>1</v>
      </c>
      <c r="S66" t="s">
        <v>174</v>
      </c>
      <c r="T66" s="2" t="s">
        <v>30</v>
      </c>
      <c r="U66">
        <v>45</v>
      </c>
      <c r="V66" t="str">
        <f t="shared" si="156"/>
        <v>TRUE</v>
      </c>
      <c r="W66">
        <f>ROUND(VLOOKUP($B66,MARGIN!$A$42:$P$172,16),0)</f>
        <v>2</v>
      </c>
      <c r="X66">
        <f t="shared" si="157"/>
        <v>2</v>
      </c>
      <c r="Z66">
        <f t="shared" si="158"/>
        <v>-2</v>
      </c>
      <c r="AA66">
        <v>-1</v>
      </c>
      <c r="AB66">
        <v>-1</v>
      </c>
      <c r="AC66" t="s">
        <v>980</v>
      </c>
      <c r="AD66" s="2" t="s">
        <v>30</v>
      </c>
      <c r="AE66">
        <v>45</v>
      </c>
      <c r="AF66" t="str">
        <f t="shared" si="159"/>
        <v>TRUE</v>
      </c>
      <c r="AG66">
        <f>ROUND(VLOOKUP($B66,MARGIN!$A$42:$P$172,16),0)</f>
        <v>2</v>
      </c>
      <c r="AH66">
        <f t="shared" si="160"/>
        <v>3</v>
      </c>
      <c r="AI66" s="139" t="e">
        <f>VLOOKUP($B66,#REF!,2)*AH66</f>
        <v>#REF!</v>
      </c>
      <c r="AK66">
        <f t="shared" si="161"/>
        <v>0</v>
      </c>
      <c r="AL66">
        <v>-1</v>
      </c>
      <c r="AM66">
        <v>-1</v>
      </c>
      <c r="AN66" t="s">
        <v>980</v>
      </c>
      <c r="AO66" s="2" t="s">
        <v>30</v>
      </c>
      <c r="AP66">
        <v>45</v>
      </c>
      <c r="AQ66" t="str">
        <f t="shared" si="162"/>
        <v>TRUE</v>
      </c>
      <c r="AR66">
        <f>ROUND(VLOOKUP($B66,MARGIN!$A$42:$P$172,16),0)</f>
        <v>2</v>
      </c>
      <c r="AS66">
        <f t="shared" si="163"/>
        <v>3</v>
      </c>
      <c r="AT66" s="139" t="e">
        <f>VLOOKUP($B66,#REF!,2)*AS66</f>
        <v>#REF!</v>
      </c>
      <c r="AV66">
        <f t="shared" si="164"/>
        <v>0</v>
      </c>
      <c r="AW66">
        <v>-1</v>
      </c>
      <c r="AX66">
        <v>-1</v>
      </c>
      <c r="AY66">
        <v>-1.0961907371899999E-3</v>
      </c>
      <c r="AZ66" s="2" t="s">
        <v>30</v>
      </c>
      <c r="BA66">
        <v>45</v>
      </c>
      <c r="BB66" t="str">
        <f t="shared" si="165"/>
        <v>TRUE</v>
      </c>
      <c r="BC66">
        <f>ROUND(VLOOKUP($B66,MARGIN!$A$42:$P$172,16),0)</f>
        <v>2</v>
      </c>
      <c r="BD66">
        <f t="shared" si="166"/>
        <v>3</v>
      </c>
      <c r="BE66" s="139" t="e">
        <f>VLOOKUP($B66,#REF!,2)*BD66</f>
        <v>#REF!</v>
      </c>
      <c r="BG66">
        <f t="shared" si="116"/>
        <v>2</v>
      </c>
      <c r="BH66">
        <v>1</v>
      </c>
      <c r="BI66">
        <v>-1</v>
      </c>
      <c r="BJ66">
        <f t="shared" si="73"/>
        <v>0</v>
      </c>
      <c r="BK66" s="1">
        <v>-2.2496570644699999E-2</v>
      </c>
      <c r="BL66" s="2">
        <v>10</v>
      </c>
      <c r="BM66">
        <v>60</v>
      </c>
      <c r="BN66" t="str">
        <f t="shared" si="117"/>
        <v>TRUE</v>
      </c>
      <c r="BO66">
        <f>VLOOKUP($A66,'FuturesInfo (3)'!$A$2:$V$80,22)</f>
        <v>1</v>
      </c>
      <c r="BP66">
        <f t="shared" si="142"/>
        <v>1</v>
      </c>
      <c r="BQ66" s="139">
        <f>VLOOKUP($A66,'FuturesInfo (3)'!$A$2:$O$80,15)*BP66</f>
        <v>53254.999999999993</v>
      </c>
      <c r="BR66" s="145">
        <f t="shared" si="74"/>
        <v>-1198.0548696834983</v>
      </c>
      <c r="BT66">
        <f t="shared" si="75"/>
        <v>1</v>
      </c>
      <c r="BU66">
        <v>1</v>
      </c>
      <c r="BV66">
        <v>-1</v>
      </c>
      <c r="BW66">
        <v>1</v>
      </c>
      <c r="BX66">
        <f t="shared" si="143"/>
        <v>1</v>
      </c>
      <c r="BY66">
        <f t="shared" si="144"/>
        <v>0</v>
      </c>
      <c r="BZ66" s="188">
        <v>2.7879128075600002E-2</v>
      </c>
      <c r="CA66" s="2">
        <v>10</v>
      </c>
      <c r="CB66">
        <v>60</v>
      </c>
      <c r="CC66" t="str">
        <f t="shared" si="145"/>
        <v>TRUE</v>
      </c>
      <c r="CD66">
        <f>VLOOKUP($A66,'FuturesInfo (3)'!$A$2:$V$80,22)</f>
        <v>1</v>
      </c>
      <c r="CE66">
        <f t="shared" si="57"/>
        <v>1</v>
      </c>
      <c r="CF66">
        <f t="shared" si="57"/>
        <v>1</v>
      </c>
      <c r="CG66" s="139">
        <f>VLOOKUP($A66,'FuturesInfo (3)'!$A$2:$O$80,15)*CE66</f>
        <v>53254.999999999993</v>
      </c>
      <c r="CH66" s="145">
        <f t="shared" si="146"/>
        <v>1484.7029656660779</v>
      </c>
      <c r="CI66" s="145">
        <f t="shared" si="76"/>
        <v>-1484.7029656660779</v>
      </c>
      <c r="CK66">
        <f t="shared" si="147"/>
        <v>1</v>
      </c>
      <c r="CL66">
        <v>1</v>
      </c>
      <c r="CM66">
        <v>-1</v>
      </c>
      <c r="CN66">
        <v>1</v>
      </c>
      <c r="CO66">
        <f t="shared" si="118"/>
        <v>1</v>
      </c>
      <c r="CP66">
        <f t="shared" si="148"/>
        <v>0</v>
      </c>
      <c r="CQ66" s="1">
        <v>1.39255483754E-2</v>
      </c>
      <c r="CR66" s="2">
        <v>10</v>
      </c>
      <c r="CS66">
        <v>60</v>
      </c>
      <c r="CT66" t="str">
        <f t="shared" si="149"/>
        <v>TRUE</v>
      </c>
      <c r="CU66">
        <f>VLOOKUP($A66,'FuturesInfo (3)'!$A$2:$V$80,22)</f>
        <v>1</v>
      </c>
      <c r="CV66">
        <f t="shared" si="150"/>
        <v>1</v>
      </c>
      <c r="CW66">
        <f t="shared" si="77"/>
        <v>1</v>
      </c>
      <c r="CX66" s="139">
        <f>VLOOKUP($A66,'FuturesInfo (3)'!$A$2:$O$80,15)*CW66</f>
        <v>53254.999999999993</v>
      </c>
      <c r="CY66" s="200">
        <f t="shared" si="151"/>
        <v>741.60507873192694</v>
      </c>
      <c r="CZ66" s="200">
        <f t="shared" si="79"/>
        <v>-741.60507873192694</v>
      </c>
      <c r="DB66">
        <f t="shared" si="63"/>
        <v>1</v>
      </c>
      <c r="DC66">
        <v>1</v>
      </c>
      <c r="DD66">
        <v>-1</v>
      </c>
      <c r="DE66">
        <v>-1</v>
      </c>
      <c r="DF66">
        <f t="shared" si="119"/>
        <v>0</v>
      </c>
      <c r="DG66">
        <f t="shared" si="64"/>
        <v>1</v>
      </c>
      <c r="DH66" s="1">
        <v>-8.7073608617599992E-3</v>
      </c>
      <c r="DI66" s="2">
        <v>10</v>
      </c>
      <c r="DJ66">
        <v>60</v>
      </c>
      <c r="DK66" t="str">
        <f t="shared" si="65"/>
        <v>TRUE</v>
      </c>
      <c r="DL66">
        <f>VLOOKUP($A66,'FuturesInfo (3)'!$A$2:$V$80,22)</f>
        <v>1</v>
      </c>
      <c r="DM66">
        <f t="shared" si="66"/>
        <v>1</v>
      </c>
      <c r="DN66">
        <f t="shared" si="80"/>
        <v>1</v>
      </c>
      <c r="DO66" s="139">
        <f>VLOOKUP($A66,'FuturesInfo (3)'!$A$2:$O$80,15)*DN66</f>
        <v>53254.999999999993</v>
      </c>
      <c r="DP66" s="200">
        <f t="shared" si="67"/>
        <v>-463.71050269302867</v>
      </c>
      <c r="DQ66" s="200">
        <f t="shared" si="81"/>
        <v>463.71050269302867</v>
      </c>
      <c r="DS66">
        <v>1</v>
      </c>
      <c r="DT66">
        <v>1</v>
      </c>
      <c r="DU66">
        <v>-1</v>
      </c>
      <c r="DV66">
        <v>1</v>
      </c>
      <c r="DW66">
        <v>1</v>
      </c>
      <c r="DX66">
        <v>0</v>
      </c>
      <c r="DY66" s="1">
        <v>1.63904736032E-2</v>
      </c>
      <c r="DZ66" s="2">
        <v>10</v>
      </c>
      <c r="EA66">
        <v>60</v>
      </c>
      <c r="EB66" t="s">
        <v>1274</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1274</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1274</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1274</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1274</v>
      </c>
      <c r="HK66">
        <v>1</v>
      </c>
      <c r="HL66" s="257"/>
      <c r="HM66">
        <v>1</v>
      </c>
      <c r="HN66" s="139">
        <v>53575</v>
      </c>
      <c r="HO66" s="200">
        <v>991.3117156725325</v>
      </c>
      <c r="HP66" s="200">
        <v>991.3117156725325</v>
      </c>
      <c r="HQ66" s="200">
        <v>-991.3117156725325</v>
      </c>
      <c r="HR66" s="200">
        <v>991.3117156725325</v>
      </c>
      <c r="HT66">
        <f t="shared" si="82"/>
        <v>-1</v>
      </c>
      <c r="HU66" s="244">
        <v>-1</v>
      </c>
      <c r="HV66" s="218">
        <v>-1</v>
      </c>
      <c r="HW66" s="245">
        <v>31</v>
      </c>
      <c r="HX66">
        <f t="shared" si="123"/>
        <v>-1</v>
      </c>
      <c r="HY66">
        <f t="shared" si="84"/>
        <v>-1</v>
      </c>
      <c r="HZ66" s="218">
        <v>-1</v>
      </c>
      <c r="IA66">
        <f t="shared" si="120"/>
        <v>1</v>
      </c>
      <c r="IB66">
        <f t="shared" si="85"/>
        <v>1</v>
      </c>
      <c r="IC66">
        <f t="shared" si="86"/>
        <v>1</v>
      </c>
      <c r="ID66">
        <f t="shared" si="87"/>
        <v>1</v>
      </c>
      <c r="IE66" s="253">
        <v>-5.9729351376600001E-3</v>
      </c>
      <c r="IF66" s="268">
        <v>42489</v>
      </c>
      <c r="IG66">
        <v>60</v>
      </c>
      <c r="IH66" t="str">
        <f t="shared" si="68"/>
        <v>TRUE</v>
      </c>
      <c r="II66">
        <f>VLOOKUP($A66,'FuturesInfo (3)'!$A$2:$V$80,22)</f>
        <v>1</v>
      </c>
      <c r="IJ66" s="257">
        <v>2</v>
      </c>
      <c r="IK66">
        <f t="shared" si="88"/>
        <v>1</v>
      </c>
      <c r="IL66" s="139">
        <f>VLOOKUP($A66,'FuturesInfo (3)'!$A$2:$O$80,15)*II66</f>
        <v>53254.999999999993</v>
      </c>
      <c r="IM66" s="139">
        <f>VLOOKUP($A66,'FuturesInfo (3)'!$A$2:$O$80,15)*IK66</f>
        <v>53254.999999999993</v>
      </c>
      <c r="IN66" s="200">
        <f t="shared" si="152"/>
        <v>318.08866075608324</v>
      </c>
      <c r="IO66" s="200">
        <f t="shared" si="89"/>
        <v>318.08866075608324</v>
      </c>
      <c r="IP66" s="200">
        <f t="shared" si="90"/>
        <v>318.08866075608324</v>
      </c>
      <c r="IQ66" s="200">
        <f t="shared" si="91"/>
        <v>318.08866075608324</v>
      </c>
      <c r="IR66" s="200">
        <f t="shared" si="126"/>
        <v>318.08866075608324</v>
      </c>
      <c r="IT66">
        <f t="shared" si="93"/>
        <v>-1</v>
      </c>
      <c r="IU66" s="244">
        <v>-1</v>
      </c>
      <c r="IV66" s="218">
        <v>-1</v>
      </c>
      <c r="IW66" s="245">
        <v>32</v>
      </c>
      <c r="IX66">
        <f t="shared" si="124"/>
        <v>1</v>
      </c>
      <c r="IY66">
        <f t="shared" si="95"/>
        <v>-1</v>
      </c>
      <c r="IZ66" s="218"/>
      <c r="JA66">
        <f t="shared" si="121"/>
        <v>0</v>
      </c>
      <c r="JB66">
        <f t="shared" si="96"/>
        <v>0</v>
      </c>
      <c r="JC66">
        <f t="shared" si="97"/>
        <v>0</v>
      </c>
      <c r="JD66">
        <f t="shared" si="98"/>
        <v>0</v>
      </c>
      <c r="JE66" s="253"/>
      <c r="JF66" s="268">
        <v>42489</v>
      </c>
      <c r="JG66">
        <v>60</v>
      </c>
      <c r="JH66" t="str">
        <f t="shared" si="70"/>
        <v>TRUE</v>
      </c>
      <c r="JI66">
        <f>VLOOKUP($A66,'FuturesInfo (3)'!$A$2:$V$80,22)</f>
        <v>1</v>
      </c>
      <c r="JJ66" s="257">
        <v>2</v>
      </c>
      <c r="JK66">
        <f t="shared" si="99"/>
        <v>1</v>
      </c>
      <c r="JL66" s="139">
        <f>VLOOKUP($A66,'FuturesInfo (3)'!$A$2:$O$80,15)*JI66</f>
        <v>53254.999999999993</v>
      </c>
      <c r="JM66" s="139">
        <f>VLOOKUP($A66,'FuturesInfo (3)'!$A$2:$O$80,15)*JK66</f>
        <v>53254.999999999993</v>
      </c>
      <c r="JN66" s="200">
        <f t="shared" si="153"/>
        <v>0</v>
      </c>
      <c r="JO66" s="200">
        <f t="shared" si="100"/>
        <v>0</v>
      </c>
      <c r="JP66" s="200">
        <f t="shared" si="101"/>
        <v>0</v>
      </c>
      <c r="JQ66" s="200">
        <f t="shared" si="102"/>
        <v>0</v>
      </c>
      <c r="JR66" s="200">
        <f t="shared" si="127"/>
        <v>0</v>
      </c>
      <c r="JT66">
        <f t="shared" si="104"/>
        <v>-1</v>
      </c>
      <c r="JU66" s="244"/>
      <c r="JV66" s="218"/>
      <c r="JW66" s="245"/>
      <c r="JX66">
        <f t="shared" si="125"/>
        <v>0</v>
      </c>
      <c r="JY66">
        <f t="shared" si="106"/>
        <v>0</v>
      </c>
      <c r="JZ66" s="218"/>
      <c r="KA66">
        <f t="shared" si="122"/>
        <v>1</v>
      </c>
      <c r="KB66">
        <f t="shared" si="107"/>
        <v>1</v>
      </c>
      <c r="KC66">
        <f t="shared" si="108"/>
        <v>1</v>
      </c>
      <c r="KD66">
        <f t="shared" si="109"/>
        <v>1</v>
      </c>
      <c r="KE66" s="253"/>
      <c r="KF66" s="268"/>
      <c r="KG66">
        <v>60</v>
      </c>
      <c r="KH66" t="str">
        <f t="shared" si="72"/>
        <v>FALSE</v>
      </c>
      <c r="KI66">
        <f>VLOOKUP($A66,'FuturesInfo (3)'!$A$2:$V$80,22)</f>
        <v>1</v>
      </c>
      <c r="KJ66" s="257"/>
      <c r="KK66">
        <f t="shared" si="110"/>
        <v>1</v>
      </c>
      <c r="KL66" s="139">
        <f>VLOOKUP($A66,'FuturesInfo (3)'!$A$2:$O$80,15)*KI66</f>
        <v>53254.999999999993</v>
      </c>
      <c r="KM66" s="139">
        <f>VLOOKUP($A66,'FuturesInfo (3)'!$A$2:$O$80,15)*KK66</f>
        <v>53254.999999999993</v>
      </c>
      <c r="KN66" s="200">
        <f t="shared" si="111"/>
        <v>0</v>
      </c>
      <c r="KO66" s="200">
        <f t="shared" si="112"/>
        <v>0</v>
      </c>
      <c r="KP66" s="200">
        <f t="shared" si="113"/>
        <v>0</v>
      </c>
      <c r="KQ66" s="200">
        <f t="shared" si="114"/>
        <v>0</v>
      </c>
      <c r="KR66" s="200">
        <f t="shared" si="128"/>
        <v>0</v>
      </c>
    </row>
    <row r="67" spans="1:304"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4"/>
        <v>TRUE</v>
      </c>
      <c r="N67">
        <f>ROUND(VLOOKUP($B67,MARGIN!$A$42:$P$172,16),0)</f>
        <v>3</v>
      </c>
      <c r="P67">
        <f t="shared" si="155"/>
        <v>0</v>
      </c>
      <c r="Q67">
        <v>-1</v>
      </c>
      <c r="S67" t="s">
        <v>174</v>
      </c>
      <c r="T67" s="2" t="s">
        <v>32</v>
      </c>
      <c r="U67">
        <v>45</v>
      </c>
      <c r="V67" t="str">
        <f t="shared" si="156"/>
        <v>TRUE</v>
      </c>
      <c r="W67">
        <f>ROUND(VLOOKUP($B67,MARGIN!$A$42:$P$172,16),0)</f>
        <v>3</v>
      </c>
      <c r="X67">
        <f t="shared" si="157"/>
        <v>3</v>
      </c>
      <c r="Z67">
        <f t="shared" si="158"/>
        <v>0</v>
      </c>
      <c r="AA67">
        <v>-1</v>
      </c>
      <c r="AB67">
        <v>-1</v>
      </c>
      <c r="AC67" t="s">
        <v>980</v>
      </c>
      <c r="AD67" s="2" t="s">
        <v>32</v>
      </c>
      <c r="AE67">
        <v>45</v>
      </c>
      <c r="AF67" t="str">
        <f t="shared" si="159"/>
        <v>TRUE</v>
      </c>
      <c r="AG67">
        <f>ROUND(VLOOKUP($B67,MARGIN!$A$42:$P$172,16),0)</f>
        <v>3</v>
      </c>
      <c r="AH67">
        <f t="shared" si="160"/>
        <v>4</v>
      </c>
      <c r="AI67" s="139" t="e">
        <f>VLOOKUP($B67,#REF!,2)*AH67</f>
        <v>#REF!</v>
      </c>
      <c r="AK67">
        <f t="shared" si="161"/>
        <v>0</v>
      </c>
      <c r="AL67">
        <v>-1</v>
      </c>
      <c r="AM67">
        <v>-1</v>
      </c>
      <c r="AN67" t="s">
        <v>980</v>
      </c>
      <c r="AO67" s="2" t="s">
        <v>32</v>
      </c>
      <c r="AP67">
        <v>45</v>
      </c>
      <c r="AQ67" t="str">
        <f t="shared" si="162"/>
        <v>TRUE</v>
      </c>
      <c r="AR67">
        <f>ROUND(VLOOKUP($B67,MARGIN!$A$42:$P$172,16),0)</f>
        <v>3</v>
      </c>
      <c r="AS67">
        <f t="shared" si="163"/>
        <v>4</v>
      </c>
      <c r="AT67" s="139" t="e">
        <f>VLOOKUP($B67,#REF!,2)*AS67</f>
        <v>#REF!</v>
      </c>
      <c r="AV67">
        <f t="shared" si="164"/>
        <v>0</v>
      </c>
      <c r="AW67">
        <v>-1</v>
      </c>
      <c r="AX67" s="3">
        <v>-1</v>
      </c>
      <c r="AY67">
        <v>-8.6699306405499995E-3</v>
      </c>
      <c r="AZ67" s="2" t="s">
        <v>32</v>
      </c>
      <c r="BA67">
        <v>45</v>
      </c>
      <c r="BB67" t="str">
        <f t="shared" si="165"/>
        <v>TRUE</v>
      </c>
      <c r="BC67">
        <f>ROUND(VLOOKUP($B67,MARGIN!$A$42:$P$172,16),0)</f>
        <v>3</v>
      </c>
      <c r="BD67">
        <f t="shared" si="166"/>
        <v>4</v>
      </c>
      <c r="BE67" s="139" t="e">
        <f>VLOOKUP($B67,#REF!,2)*BD67</f>
        <v>#REF!</v>
      </c>
      <c r="BG67">
        <f t="shared" si="116"/>
        <v>0</v>
      </c>
      <c r="BH67">
        <v>-1</v>
      </c>
      <c r="BI67">
        <v>-1</v>
      </c>
      <c r="BJ67">
        <f t="shared" si="73"/>
        <v>1</v>
      </c>
      <c r="BK67" s="1">
        <v>-1.21411667867E-2</v>
      </c>
      <c r="BL67" s="2">
        <v>10</v>
      </c>
      <c r="BM67">
        <v>60</v>
      </c>
      <c r="BN67" t="str">
        <f t="shared" si="117"/>
        <v>TRUE</v>
      </c>
      <c r="BO67">
        <f>VLOOKUP($A67,'FuturesInfo (3)'!$A$2:$V$80,22)</f>
        <v>2</v>
      </c>
      <c r="BP67">
        <f t="shared" si="142"/>
        <v>2</v>
      </c>
      <c r="BQ67" s="139">
        <f>VLOOKUP($A67,'FuturesInfo (3)'!$A$2:$O$80,15)*BP67</f>
        <v>97480</v>
      </c>
      <c r="BR67" s="145">
        <f t="shared" si="74"/>
        <v>1183.520938367516</v>
      </c>
      <c r="BT67">
        <f t="shared" si="75"/>
        <v>-1</v>
      </c>
      <c r="BU67">
        <v>-1</v>
      </c>
      <c r="BV67">
        <v>-1</v>
      </c>
      <c r="BW67">
        <v>1</v>
      </c>
      <c r="BX67">
        <f t="shared" si="143"/>
        <v>0</v>
      </c>
      <c r="BY67">
        <f t="shared" si="144"/>
        <v>0</v>
      </c>
      <c r="BZ67" s="188">
        <v>2.2705968128299999E-2</v>
      </c>
      <c r="CA67" s="2">
        <v>10</v>
      </c>
      <c r="CB67">
        <v>60</v>
      </c>
      <c r="CC67" t="str">
        <f t="shared" si="145"/>
        <v>TRUE</v>
      </c>
      <c r="CD67">
        <f>VLOOKUP($A67,'FuturesInfo (3)'!$A$2:$V$80,22)</f>
        <v>2</v>
      </c>
      <c r="CE67">
        <f t="shared" si="57"/>
        <v>2</v>
      </c>
      <c r="CF67">
        <f t="shared" si="57"/>
        <v>2</v>
      </c>
      <c r="CG67" s="139">
        <f>VLOOKUP($A67,'FuturesInfo (3)'!$A$2:$O$80,15)*CE67</f>
        <v>97480</v>
      </c>
      <c r="CH67" s="145">
        <f t="shared" si="146"/>
        <v>-2213.3777731466839</v>
      </c>
      <c r="CI67" s="145">
        <f t="shared" si="76"/>
        <v>-2213.3777731466839</v>
      </c>
      <c r="CK67">
        <f t="shared" si="147"/>
        <v>-1</v>
      </c>
      <c r="CL67">
        <v>1</v>
      </c>
      <c r="CM67">
        <v>-1</v>
      </c>
      <c r="CN67">
        <v>1</v>
      </c>
      <c r="CO67">
        <f t="shared" si="118"/>
        <v>1</v>
      </c>
      <c r="CP67">
        <f t="shared" si="148"/>
        <v>0</v>
      </c>
      <c r="CQ67" s="1">
        <v>1.4869131276099999E-2</v>
      </c>
      <c r="CR67" s="2">
        <v>10</v>
      </c>
      <c r="CS67">
        <v>60</v>
      </c>
      <c r="CT67" t="str">
        <f t="shared" si="149"/>
        <v>TRUE</v>
      </c>
      <c r="CU67">
        <f>VLOOKUP($A67,'FuturesInfo (3)'!$A$2:$V$80,22)</f>
        <v>2</v>
      </c>
      <c r="CV67">
        <f t="shared" si="150"/>
        <v>2</v>
      </c>
      <c r="CW67">
        <f t="shared" si="77"/>
        <v>2</v>
      </c>
      <c r="CX67" s="139">
        <f>VLOOKUP($A67,'FuturesInfo (3)'!$A$2:$O$80,15)*CW67</f>
        <v>97480</v>
      </c>
      <c r="CY67" s="200">
        <f t="shared" si="151"/>
        <v>1449.442916794228</v>
      </c>
      <c r="CZ67" s="200">
        <f t="shared" si="79"/>
        <v>-1449.442916794228</v>
      </c>
      <c r="DB67">
        <f t="shared" si="63"/>
        <v>1</v>
      </c>
      <c r="DC67">
        <v>1</v>
      </c>
      <c r="DD67">
        <v>-1</v>
      </c>
      <c r="DE67">
        <v>1</v>
      </c>
      <c r="DF67">
        <f t="shared" si="119"/>
        <v>1</v>
      </c>
      <c r="DG67">
        <f t="shared" si="64"/>
        <v>0</v>
      </c>
      <c r="DH67" s="1">
        <v>2.91018564977E-3</v>
      </c>
      <c r="DI67" s="2">
        <v>10</v>
      </c>
      <c r="DJ67">
        <v>60</v>
      </c>
      <c r="DK67" t="str">
        <f t="shared" si="65"/>
        <v>TRUE</v>
      </c>
      <c r="DL67">
        <f>VLOOKUP($A67,'FuturesInfo (3)'!$A$2:$V$80,22)</f>
        <v>2</v>
      </c>
      <c r="DM67">
        <f t="shared" si="66"/>
        <v>2</v>
      </c>
      <c r="DN67">
        <f t="shared" si="80"/>
        <v>2</v>
      </c>
      <c r="DO67" s="139">
        <f>VLOOKUP($A67,'FuturesInfo (3)'!$A$2:$O$80,15)*DN67</f>
        <v>97480</v>
      </c>
      <c r="DP67" s="200">
        <f t="shared" si="67"/>
        <v>283.68489713957962</v>
      </c>
      <c r="DQ67" s="200">
        <f t="shared" si="81"/>
        <v>-283.68489713957962</v>
      </c>
      <c r="DS67">
        <v>1</v>
      </c>
      <c r="DT67">
        <v>-1</v>
      </c>
      <c r="DU67">
        <v>-1</v>
      </c>
      <c r="DV67">
        <v>1</v>
      </c>
      <c r="DW67">
        <v>0</v>
      </c>
      <c r="DX67">
        <v>0</v>
      </c>
      <c r="DY67" s="1">
        <v>1.2607564538699999E-2</v>
      </c>
      <c r="DZ67" s="2">
        <v>10</v>
      </c>
      <c r="EA67">
        <v>60</v>
      </c>
      <c r="EB67" t="s">
        <v>1274</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1274</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1274</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1274</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1274</v>
      </c>
      <c r="HK67">
        <v>2</v>
      </c>
      <c r="HL67" s="257"/>
      <c r="HM67">
        <v>2</v>
      </c>
      <c r="HN67" s="139">
        <v>97190</v>
      </c>
      <c r="HO67" s="200">
        <v>2284.985431525211</v>
      </c>
      <c r="HP67" s="200">
        <v>2284.985431525211</v>
      </c>
      <c r="HQ67" s="200">
        <v>-2284.985431525211</v>
      </c>
      <c r="HR67" s="200">
        <v>-2284.985431525211</v>
      </c>
      <c r="HT67">
        <f t="shared" si="82"/>
        <v>-1</v>
      </c>
      <c r="HU67" s="244">
        <v>-1</v>
      </c>
      <c r="HV67" s="218">
        <v>-1</v>
      </c>
      <c r="HW67" s="245">
        <v>-8</v>
      </c>
      <c r="HX67">
        <f t="shared" si="123"/>
        <v>-1</v>
      </c>
      <c r="HY67">
        <f t="shared" si="84"/>
        <v>1</v>
      </c>
      <c r="HZ67" s="218">
        <v>1</v>
      </c>
      <c r="IA67">
        <f t="shared" si="120"/>
        <v>0</v>
      </c>
      <c r="IB67">
        <f t="shared" si="85"/>
        <v>0</v>
      </c>
      <c r="IC67">
        <f t="shared" si="86"/>
        <v>0</v>
      </c>
      <c r="ID67">
        <f t="shared" si="87"/>
        <v>1</v>
      </c>
      <c r="IE67" s="253">
        <v>2.9838460747000002E-3</v>
      </c>
      <c r="IF67" s="268">
        <v>42492</v>
      </c>
      <c r="IG67">
        <v>60</v>
      </c>
      <c r="IH67" t="str">
        <f t="shared" si="68"/>
        <v>TRUE</v>
      </c>
      <c r="II67">
        <f>VLOOKUP($A67,'FuturesInfo (3)'!$A$2:$V$80,22)</f>
        <v>2</v>
      </c>
      <c r="IJ67" s="257">
        <v>2</v>
      </c>
      <c r="IK67">
        <f t="shared" si="88"/>
        <v>3</v>
      </c>
      <c r="IL67" s="139">
        <f>VLOOKUP($A67,'FuturesInfo (3)'!$A$2:$O$80,15)*II67</f>
        <v>97480</v>
      </c>
      <c r="IM67" s="139">
        <f>VLOOKUP($A67,'FuturesInfo (3)'!$A$2:$O$80,15)*IK67</f>
        <v>146220</v>
      </c>
      <c r="IN67" s="200">
        <f t="shared" si="152"/>
        <v>-290.86531536175602</v>
      </c>
      <c r="IO67" s="200">
        <f t="shared" si="89"/>
        <v>-436.297973042634</v>
      </c>
      <c r="IP67" s="200">
        <f t="shared" si="90"/>
        <v>-290.86531536175602</v>
      </c>
      <c r="IQ67" s="200">
        <f t="shared" si="91"/>
        <v>-290.86531536175602</v>
      </c>
      <c r="IR67" s="200">
        <f t="shared" si="126"/>
        <v>290.86531536175602</v>
      </c>
      <c r="IT67">
        <f t="shared" si="93"/>
        <v>-1</v>
      </c>
      <c r="IU67" s="244">
        <v>1</v>
      </c>
      <c r="IV67" s="218">
        <v>-1</v>
      </c>
      <c r="IW67" s="245">
        <v>-9</v>
      </c>
      <c r="IX67">
        <f t="shared" si="124"/>
        <v>1</v>
      </c>
      <c r="IY67">
        <f t="shared" si="95"/>
        <v>1</v>
      </c>
      <c r="IZ67" s="218"/>
      <c r="JA67">
        <f t="shared" si="121"/>
        <v>0</v>
      </c>
      <c r="JB67">
        <f t="shared" si="96"/>
        <v>0</v>
      </c>
      <c r="JC67">
        <f t="shared" si="97"/>
        <v>0</v>
      </c>
      <c r="JD67">
        <f t="shared" si="98"/>
        <v>0</v>
      </c>
      <c r="JE67" s="253"/>
      <c r="JF67" s="268">
        <v>42492</v>
      </c>
      <c r="JG67">
        <v>60</v>
      </c>
      <c r="JH67" t="str">
        <f t="shared" si="70"/>
        <v>TRUE</v>
      </c>
      <c r="JI67">
        <f>VLOOKUP($A67,'FuturesInfo (3)'!$A$2:$V$80,22)</f>
        <v>2</v>
      </c>
      <c r="JJ67" s="257">
        <v>1</v>
      </c>
      <c r="JK67">
        <f t="shared" si="99"/>
        <v>2</v>
      </c>
      <c r="JL67" s="139">
        <f>VLOOKUP($A67,'FuturesInfo (3)'!$A$2:$O$80,15)*JI67</f>
        <v>97480</v>
      </c>
      <c r="JM67" s="139">
        <f>VLOOKUP($A67,'FuturesInfo (3)'!$A$2:$O$80,15)*JK67</f>
        <v>97480</v>
      </c>
      <c r="JN67" s="200">
        <f t="shared" si="153"/>
        <v>0</v>
      </c>
      <c r="JO67" s="200">
        <f t="shared" si="100"/>
        <v>0</v>
      </c>
      <c r="JP67" s="200">
        <f t="shared" si="101"/>
        <v>0</v>
      </c>
      <c r="JQ67" s="200">
        <f t="shared" si="102"/>
        <v>0</v>
      </c>
      <c r="JR67" s="200">
        <f t="shared" si="127"/>
        <v>0</v>
      </c>
      <c r="JT67">
        <f t="shared" si="104"/>
        <v>1</v>
      </c>
      <c r="JU67" s="244"/>
      <c r="JV67" s="218"/>
      <c r="JW67" s="245"/>
      <c r="JX67">
        <f t="shared" si="125"/>
        <v>0</v>
      </c>
      <c r="JY67">
        <f t="shared" si="106"/>
        <v>0</v>
      </c>
      <c r="JZ67" s="218"/>
      <c r="KA67">
        <f t="shared" si="122"/>
        <v>1</v>
      </c>
      <c r="KB67">
        <f t="shared" si="107"/>
        <v>1</v>
      </c>
      <c r="KC67">
        <f t="shared" si="108"/>
        <v>1</v>
      </c>
      <c r="KD67">
        <f t="shared" si="109"/>
        <v>1</v>
      </c>
      <c r="KE67" s="253"/>
      <c r="KF67" s="268"/>
      <c r="KG67">
        <v>60</v>
      </c>
      <c r="KH67" t="str">
        <f t="shared" si="72"/>
        <v>FALSE</v>
      </c>
      <c r="KI67">
        <f>VLOOKUP($A67,'FuturesInfo (3)'!$A$2:$V$80,22)</f>
        <v>2</v>
      </c>
      <c r="KJ67" s="257"/>
      <c r="KK67">
        <f t="shared" si="110"/>
        <v>3</v>
      </c>
      <c r="KL67" s="139">
        <f>VLOOKUP($A67,'FuturesInfo (3)'!$A$2:$O$80,15)*KI67</f>
        <v>97480</v>
      </c>
      <c r="KM67" s="139">
        <f>VLOOKUP($A67,'FuturesInfo (3)'!$A$2:$O$80,15)*KK67</f>
        <v>146220</v>
      </c>
      <c r="KN67" s="200">
        <f t="shared" si="111"/>
        <v>0</v>
      </c>
      <c r="KO67" s="200">
        <f t="shared" si="112"/>
        <v>0</v>
      </c>
      <c r="KP67" s="200">
        <f t="shared" si="113"/>
        <v>0</v>
      </c>
      <c r="KQ67" s="200">
        <f t="shared" si="114"/>
        <v>0</v>
      </c>
      <c r="KR67" s="200">
        <f t="shared" si="128"/>
        <v>0</v>
      </c>
    </row>
    <row r="68" spans="1:304"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4"/>
        <v>TRUE</v>
      </c>
      <c r="N68">
        <f>ROUND(VLOOKUP($B68,MARGIN!$A$42:$P$172,16),0)</f>
        <v>2</v>
      </c>
      <c r="P68">
        <f t="shared" si="155"/>
        <v>0</v>
      </c>
      <c r="Q68" s="3">
        <v>1</v>
      </c>
      <c r="R68" s="3"/>
      <c r="S68" s="3" t="s">
        <v>192</v>
      </c>
      <c r="T68" s="2" t="s">
        <v>30</v>
      </c>
      <c r="U68">
        <v>45</v>
      </c>
      <c r="V68" t="str">
        <f t="shared" si="156"/>
        <v>TRUE</v>
      </c>
      <c r="W68">
        <f>ROUND(VLOOKUP($B68,MARGIN!$A$42:$P$172,16),0)</f>
        <v>2</v>
      </c>
      <c r="X68">
        <f t="shared" si="157"/>
        <v>2</v>
      </c>
      <c r="Z68">
        <f t="shared" si="158"/>
        <v>-2</v>
      </c>
      <c r="AA68" s="3">
        <v>-1</v>
      </c>
      <c r="AB68" s="3">
        <v>-1</v>
      </c>
      <c r="AC68" s="3" t="s">
        <v>981</v>
      </c>
      <c r="AD68" s="2" t="s">
        <v>30</v>
      </c>
      <c r="AE68">
        <v>45</v>
      </c>
      <c r="AF68" t="str">
        <f t="shared" si="159"/>
        <v>TRUE</v>
      </c>
      <c r="AG68">
        <f>ROUND(VLOOKUP($B68,MARGIN!$A$42:$P$172,16),0)</f>
        <v>2</v>
      </c>
      <c r="AH68">
        <f t="shared" si="160"/>
        <v>3</v>
      </c>
      <c r="AI68" s="139" t="e">
        <f>VLOOKUP($B68,#REF!,2)*AH68</f>
        <v>#REF!</v>
      </c>
      <c r="AK68">
        <f t="shared" si="161"/>
        <v>0</v>
      </c>
      <c r="AL68" s="3">
        <v>-1</v>
      </c>
      <c r="AM68" s="3">
        <v>-1</v>
      </c>
      <c r="AN68" s="3" t="s">
        <v>981</v>
      </c>
      <c r="AO68" s="2" t="s">
        <v>30</v>
      </c>
      <c r="AP68">
        <v>45</v>
      </c>
      <c r="AQ68" t="str">
        <f t="shared" si="162"/>
        <v>TRUE</v>
      </c>
      <c r="AR68">
        <f>ROUND(VLOOKUP($B68,MARGIN!$A$42:$P$172,16),0)</f>
        <v>2</v>
      </c>
      <c r="AS68">
        <f t="shared" si="163"/>
        <v>3</v>
      </c>
      <c r="AT68" s="139" t="e">
        <f>VLOOKUP($B68,#REF!,2)*AS68</f>
        <v>#REF!</v>
      </c>
      <c r="AV68">
        <f t="shared" si="164"/>
        <v>0</v>
      </c>
      <c r="AW68" s="3">
        <v>-1</v>
      </c>
      <c r="AX68">
        <v>1</v>
      </c>
      <c r="AY68" s="3">
        <v>1.17763728772E-3</v>
      </c>
      <c r="AZ68" s="2" t="s">
        <v>30</v>
      </c>
      <c r="BA68">
        <v>45</v>
      </c>
      <c r="BB68" t="str">
        <f t="shared" si="165"/>
        <v>TRUE</v>
      </c>
      <c r="BC68">
        <f>ROUND(VLOOKUP($B68,MARGIN!$A$42:$P$172,16),0)</f>
        <v>2</v>
      </c>
      <c r="BD68">
        <f t="shared" si="166"/>
        <v>2</v>
      </c>
      <c r="BE68" s="139" t="e">
        <f>VLOOKUP($B68,#REF!,2)*BD68</f>
        <v>#REF!</v>
      </c>
      <c r="BG68">
        <f t="shared" si="116"/>
        <v>0</v>
      </c>
      <c r="BH68" s="3">
        <v>1</v>
      </c>
      <c r="BI68" s="3">
        <v>1</v>
      </c>
      <c r="BJ68">
        <f t="shared" si="73"/>
        <v>1</v>
      </c>
      <c r="BK68" s="5">
        <v>1.19482449081E-2</v>
      </c>
      <c r="BL68" s="2">
        <v>10</v>
      </c>
      <c r="BM68">
        <v>60</v>
      </c>
      <c r="BN68" t="str">
        <f t="shared" si="117"/>
        <v>TRUE</v>
      </c>
      <c r="BO68">
        <f>VLOOKUP($A68,'FuturesInfo (3)'!$A$2:$V$80,22)</f>
        <v>1</v>
      </c>
      <c r="BP68">
        <f t="shared" si="142"/>
        <v>1</v>
      </c>
      <c r="BQ68" s="139">
        <f>VLOOKUP($A68,'FuturesInfo (3)'!$A$2:$O$80,15)*BP68</f>
        <v>63058.8</v>
      </c>
      <c r="BR68" s="145">
        <f t="shared" si="74"/>
        <v>753.44198601089636</v>
      </c>
      <c r="BT68" s="3">
        <f t="shared" si="75"/>
        <v>1</v>
      </c>
      <c r="BU68" s="3">
        <v>-1</v>
      </c>
      <c r="BV68">
        <v>-1</v>
      </c>
      <c r="BW68" s="3">
        <v>-1</v>
      </c>
      <c r="BX68">
        <f t="shared" si="143"/>
        <v>1</v>
      </c>
      <c r="BY68">
        <f t="shared" si="144"/>
        <v>1</v>
      </c>
      <c r="BZ68" s="189">
        <v>-1.65789795669E-2</v>
      </c>
      <c r="CA68" s="2">
        <v>10</v>
      </c>
      <c r="CB68">
        <v>60</v>
      </c>
      <c r="CC68" t="str">
        <f t="shared" si="145"/>
        <v>TRUE</v>
      </c>
      <c r="CD68">
        <f>VLOOKUP($A68,'FuturesInfo (3)'!$A$2:$V$80,22)</f>
        <v>1</v>
      </c>
      <c r="CE68">
        <f t="shared" si="57"/>
        <v>1</v>
      </c>
      <c r="CF68">
        <f t="shared" si="57"/>
        <v>1</v>
      </c>
      <c r="CG68" s="139">
        <f>VLOOKUP($A68,'FuturesInfo (3)'!$A$2:$O$80,15)*CE68</f>
        <v>63058.8</v>
      </c>
      <c r="CH68" s="145">
        <f t="shared" si="146"/>
        <v>1045.4505567132337</v>
      </c>
      <c r="CI68" s="145">
        <f t="shared" si="76"/>
        <v>1045.4505567132337</v>
      </c>
      <c r="CK68" s="3">
        <f t="shared" si="147"/>
        <v>-1</v>
      </c>
      <c r="CL68" s="3">
        <v>-1</v>
      </c>
      <c r="CM68">
        <v>-1</v>
      </c>
      <c r="CN68" s="3">
        <v>-1</v>
      </c>
      <c r="CO68">
        <f t="shared" si="118"/>
        <v>1</v>
      </c>
      <c r="CP68">
        <f t="shared" si="148"/>
        <v>1</v>
      </c>
      <c r="CQ68" s="5">
        <v>-1.1695178849099999E-2</v>
      </c>
      <c r="CR68" s="2">
        <v>10</v>
      </c>
      <c r="CS68">
        <v>60</v>
      </c>
      <c r="CT68" t="str">
        <f t="shared" si="149"/>
        <v>TRUE</v>
      </c>
      <c r="CU68">
        <f>VLOOKUP($A68,'FuturesInfo (3)'!$A$2:$V$80,22)</f>
        <v>1</v>
      </c>
      <c r="CV68">
        <f t="shared" si="150"/>
        <v>1</v>
      </c>
      <c r="CW68">
        <f t="shared" si="77"/>
        <v>1</v>
      </c>
      <c r="CX68" s="139">
        <f>VLOOKUP($A68,'FuturesInfo (3)'!$A$2:$O$80,15)*CW68</f>
        <v>63058.8</v>
      </c>
      <c r="CY68" s="200">
        <f t="shared" si="151"/>
        <v>737.48394400962707</v>
      </c>
      <c r="CZ68" s="200">
        <f t="shared" si="79"/>
        <v>737.48394400962707</v>
      </c>
      <c r="DB68" s="3">
        <f t="shared" si="63"/>
        <v>-1</v>
      </c>
      <c r="DC68" s="3">
        <v>-1</v>
      </c>
      <c r="DD68">
        <v>-1</v>
      </c>
      <c r="DE68" s="3">
        <v>-1</v>
      </c>
      <c r="DF68">
        <f t="shared" si="119"/>
        <v>1</v>
      </c>
      <c r="DG68">
        <f t="shared" si="64"/>
        <v>1</v>
      </c>
      <c r="DH68" s="5">
        <v>-1.0071127336799999E-3</v>
      </c>
      <c r="DI68" s="2">
        <v>10</v>
      </c>
      <c r="DJ68">
        <v>60</v>
      </c>
      <c r="DK68" t="str">
        <f t="shared" si="65"/>
        <v>TRUE</v>
      </c>
      <c r="DL68">
        <f>VLOOKUP($A68,'FuturesInfo (3)'!$A$2:$V$80,22)</f>
        <v>1</v>
      </c>
      <c r="DM68">
        <f t="shared" si="66"/>
        <v>1</v>
      </c>
      <c r="DN68">
        <f t="shared" si="80"/>
        <v>1</v>
      </c>
      <c r="DO68" s="139">
        <f>VLOOKUP($A68,'FuturesInfo (3)'!$A$2:$O$80,15)*DN68</f>
        <v>63058.8</v>
      </c>
      <c r="DP68" s="200">
        <f t="shared" si="67"/>
        <v>63.50732045058038</v>
      </c>
      <c r="DQ68" s="200">
        <f t="shared" si="81"/>
        <v>63.50732045058038</v>
      </c>
      <c r="DS68" s="3">
        <v>-1</v>
      </c>
      <c r="DT68" s="3">
        <v>1</v>
      </c>
      <c r="DU68">
        <v>-1</v>
      </c>
      <c r="DV68" s="3">
        <v>1</v>
      </c>
      <c r="DW68">
        <v>1</v>
      </c>
      <c r="DX68">
        <v>0</v>
      </c>
      <c r="DY68" s="5">
        <v>2.0603616659300002E-2</v>
      </c>
      <c r="DZ68" s="2">
        <v>10</v>
      </c>
      <c r="EA68">
        <v>60</v>
      </c>
      <c r="EB68" t="s">
        <v>1274</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1274</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1274</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1274</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1274</v>
      </c>
      <c r="HK68">
        <v>1</v>
      </c>
      <c r="HL68" s="257"/>
      <c r="HM68">
        <v>1</v>
      </c>
      <c r="HN68" s="139">
        <v>63894.600000000006</v>
      </c>
      <c r="HO68" s="200">
        <v>-619.73020440069774</v>
      </c>
      <c r="HP68" s="200">
        <v>619.73020440069774</v>
      </c>
      <c r="HQ68" s="200">
        <v>619.73020440069774</v>
      </c>
      <c r="HR68" s="200">
        <v>-619.73020440069774</v>
      </c>
      <c r="HT68">
        <f t="shared" si="82"/>
        <v>1</v>
      </c>
      <c r="HU68" s="246">
        <v>1</v>
      </c>
      <c r="HV68" s="218">
        <v>-1</v>
      </c>
      <c r="HW68" s="245">
        <v>14</v>
      </c>
      <c r="HX68">
        <f t="shared" si="123"/>
        <v>-1</v>
      </c>
      <c r="HY68">
        <f t="shared" si="84"/>
        <v>-1</v>
      </c>
      <c r="HZ68" s="250">
        <v>-1</v>
      </c>
      <c r="IA68">
        <f t="shared" si="120"/>
        <v>0</v>
      </c>
      <c r="IB68">
        <f t="shared" si="85"/>
        <v>1</v>
      </c>
      <c r="IC68">
        <f t="shared" si="86"/>
        <v>1</v>
      </c>
      <c r="ID68">
        <f t="shared" si="87"/>
        <v>1</v>
      </c>
      <c r="IE68" s="251">
        <v>-1.30809176362E-2</v>
      </c>
      <c r="IF68" s="268">
        <v>42514</v>
      </c>
      <c r="IG68">
        <v>60</v>
      </c>
      <c r="IH68" t="str">
        <f t="shared" si="68"/>
        <v>TRUE</v>
      </c>
      <c r="II68">
        <f>VLOOKUP($A68,'FuturesInfo (3)'!$A$2:$V$80,22)</f>
        <v>1</v>
      </c>
      <c r="IJ68" s="257">
        <v>1</v>
      </c>
      <c r="IK68">
        <f t="shared" si="88"/>
        <v>1</v>
      </c>
      <c r="IL68" s="139">
        <f>VLOOKUP($A68,'FuturesInfo (3)'!$A$2:$O$80,15)*II68</f>
        <v>63058.8</v>
      </c>
      <c r="IM68" s="139">
        <f>VLOOKUP($A68,'FuturesInfo (3)'!$A$2:$O$80,15)*IK68</f>
        <v>63058.8</v>
      </c>
      <c r="IN68" s="200">
        <f t="shared" si="152"/>
        <v>-824.86696903760856</v>
      </c>
      <c r="IO68" s="200">
        <f t="shared" si="89"/>
        <v>-824.86696903760856</v>
      </c>
      <c r="IP68" s="200">
        <f t="shared" si="90"/>
        <v>824.86696903760856</v>
      </c>
      <c r="IQ68" s="200">
        <f t="shared" si="91"/>
        <v>824.86696903760856</v>
      </c>
      <c r="IR68" s="200">
        <f t="shared" si="126"/>
        <v>824.86696903760856</v>
      </c>
      <c r="IT68">
        <f t="shared" si="93"/>
        <v>1</v>
      </c>
      <c r="IU68" s="246">
        <v>-1</v>
      </c>
      <c r="IV68" s="218">
        <v>-1</v>
      </c>
      <c r="IW68" s="245">
        <v>15</v>
      </c>
      <c r="IX68">
        <f t="shared" si="124"/>
        <v>1</v>
      </c>
      <c r="IY68">
        <f t="shared" si="95"/>
        <v>-1</v>
      </c>
      <c r="IZ68" s="250"/>
      <c r="JA68">
        <f t="shared" si="121"/>
        <v>0</v>
      </c>
      <c r="JB68">
        <f t="shared" si="96"/>
        <v>0</v>
      </c>
      <c r="JC68">
        <f t="shared" si="97"/>
        <v>0</v>
      </c>
      <c r="JD68">
        <f t="shared" si="98"/>
        <v>0</v>
      </c>
      <c r="JE68" s="251"/>
      <c r="JF68" s="268">
        <v>42514</v>
      </c>
      <c r="JG68">
        <v>60</v>
      </c>
      <c r="JH68" t="str">
        <f t="shared" si="70"/>
        <v>TRUE</v>
      </c>
      <c r="JI68">
        <f>VLOOKUP($A68,'FuturesInfo (3)'!$A$2:$V$80,22)</f>
        <v>1</v>
      </c>
      <c r="JJ68" s="257">
        <v>2</v>
      </c>
      <c r="JK68">
        <f t="shared" si="99"/>
        <v>1</v>
      </c>
      <c r="JL68" s="139">
        <f>VLOOKUP($A68,'FuturesInfo (3)'!$A$2:$O$80,15)*JI68</f>
        <v>63058.8</v>
      </c>
      <c r="JM68" s="139">
        <f>VLOOKUP($A68,'FuturesInfo (3)'!$A$2:$O$80,15)*JK68</f>
        <v>63058.8</v>
      </c>
      <c r="JN68" s="200">
        <f t="shared" si="153"/>
        <v>0</v>
      </c>
      <c r="JO68" s="200">
        <f t="shared" si="100"/>
        <v>0</v>
      </c>
      <c r="JP68" s="200">
        <f t="shared" si="101"/>
        <v>0</v>
      </c>
      <c r="JQ68" s="200">
        <f t="shared" si="102"/>
        <v>0</v>
      </c>
      <c r="JR68" s="200">
        <f t="shared" si="127"/>
        <v>0</v>
      </c>
      <c r="JT68">
        <f t="shared" si="104"/>
        <v>-1</v>
      </c>
      <c r="JU68" s="246"/>
      <c r="JV68" s="218"/>
      <c r="JW68" s="245"/>
      <c r="JX68">
        <f t="shared" si="125"/>
        <v>0</v>
      </c>
      <c r="JY68">
        <f t="shared" si="106"/>
        <v>0</v>
      </c>
      <c r="JZ68" s="250"/>
      <c r="KA68">
        <f t="shared" si="122"/>
        <v>1</v>
      </c>
      <c r="KB68">
        <f t="shared" si="107"/>
        <v>1</v>
      </c>
      <c r="KC68">
        <f t="shared" si="108"/>
        <v>1</v>
      </c>
      <c r="KD68">
        <f t="shared" si="109"/>
        <v>1</v>
      </c>
      <c r="KE68" s="251"/>
      <c r="KF68" s="268"/>
      <c r="KG68">
        <v>60</v>
      </c>
      <c r="KH68" t="str">
        <f t="shared" si="72"/>
        <v>FALSE</v>
      </c>
      <c r="KI68">
        <f>VLOOKUP($A68,'FuturesInfo (3)'!$A$2:$V$80,22)</f>
        <v>1</v>
      </c>
      <c r="KJ68" s="257"/>
      <c r="KK68">
        <f t="shared" si="110"/>
        <v>1</v>
      </c>
      <c r="KL68" s="139">
        <f>VLOOKUP($A68,'FuturesInfo (3)'!$A$2:$O$80,15)*KI68</f>
        <v>63058.8</v>
      </c>
      <c r="KM68" s="139">
        <f>VLOOKUP($A68,'FuturesInfo (3)'!$A$2:$O$80,15)*KK68</f>
        <v>63058.8</v>
      </c>
      <c r="KN68" s="200">
        <f t="shared" si="111"/>
        <v>0</v>
      </c>
      <c r="KO68" s="200">
        <f t="shared" si="112"/>
        <v>0</v>
      </c>
      <c r="KP68" s="200">
        <f t="shared" si="113"/>
        <v>0</v>
      </c>
      <c r="KQ68" s="200">
        <f t="shared" si="114"/>
        <v>0</v>
      </c>
      <c r="KR68" s="200">
        <f t="shared" si="128"/>
        <v>0</v>
      </c>
    </row>
    <row r="69" spans="1:304"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4"/>
        <v>TRUE</v>
      </c>
      <c r="N69">
        <f>ROUND(VLOOKUP($B69,MARGIN!$A$42:$P$172,16),0)</f>
        <v>7</v>
      </c>
      <c r="O69"/>
      <c r="P69">
        <f t="shared" si="155"/>
        <v>0</v>
      </c>
      <c r="Q69">
        <v>-1</v>
      </c>
      <c r="R69"/>
      <c r="S69" t="s">
        <v>204</v>
      </c>
      <c r="T69" s="2" t="s">
        <v>30</v>
      </c>
      <c r="U69">
        <v>60</v>
      </c>
      <c r="V69" t="str">
        <f t="shared" si="156"/>
        <v>TRUE</v>
      </c>
      <c r="W69">
        <f>ROUND(VLOOKUP($B69,MARGIN!$A$42:$P$172,16),0)</f>
        <v>7</v>
      </c>
      <c r="X69">
        <f t="shared" si="157"/>
        <v>7</v>
      </c>
      <c r="Y69"/>
      <c r="Z69">
        <f t="shared" si="158"/>
        <v>0</v>
      </c>
      <c r="AA69">
        <v>-1</v>
      </c>
      <c r="AB69">
        <v>-1</v>
      </c>
      <c r="AC69" t="s">
        <v>979</v>
      </c>
      <c r="AD69" s="2" t="s">
        <v>972</v>
      </c>
      <c r="AE69">
        <v>60</v>
      </c>
      <c r="AF69" t="str">
        <f t="shared" si="159"/>
        <v>TRUE</v>
      </c>
      <c r="AG69">
        <f>ROUND(VLOOKUP($B69,MARGIN!$A$42:$P$172,16),0)</f>
        <v>7</v>
      </c>
      <c r="AH69">
        <f t="shared" si="160"/>
        <v>9</v>
      </c>
      <c r="AI69" s="139" t="e">
        <f>VLOOKUP($B69,#REF!,2)*AH69</f>
        <v>#REF!</v>
      </c>
      <c r="AJ69"/>
      <c r="AK69">
        <f t="shared" si="161"/>
        <v>0</v>
      </c>
      <c r="AL69">
        <v>-1</v>
      </c>
      <c r="AM69">
        <v>-1</v>
      </c>
      <c r="AN69" t="s">
        <v>979</v>
      </c>
      <c r="AO69" s="2" t="s">
        <v>972</v>
      </c>
      <c r="AP69">
        <v>60</v>
      </c>
      <c r="AQ69" t="str">
        <f t="shared" si="162"/>
        <v>TRUE</v>
      </c>
      <c r="AR69">
        <f>ROUND(VLOOKUP($B69,MARGIN!$A$42:$P$172,16),0)</f>
        <v>7</v>
      </c>
      <c r="AS69">
        <f t="shared" si="163"/>
        <v>9</v>
      </c>
      <c r="AT69" s="139" t="e">
        <f>VLOOKUP($B69,#REF!,2)*AS69</f>
        <v>#REF!</v>
      </c>
      <c r="AU69"/>
      <c r="AV69">
        <f t="shared" si="164"/>
        <v>0</v>
      </c>
      <c r="AW69">
        <v>-1</v>
      </c>
      <c r="AX69">
        <v>1</v>
      </c>
      <c r="AY69">
        <v>5.0274223034700001E-3</v>
      </c>
      <c r="AZ69" s="2" t="s">
        <v>972</v>
      </c>
      <c r="BA69">
        <v>60</v>
      </c>
      <c r="BB69" t="str">
        <f t="shared" si="165"/>
        <v>TRUE</v>
      </c>
      <c r="BC69">
        <f>ROUND(VLOOKUP($B69,MARGIN!$A$42:$P$172,16),0)</f>
        <v>7</v>
      </c>
      <c r="BD69">
        <f t="shared" si="166"/>
        <v>5</v>
      </c>
      <c r="BE69" s="139" t="e">
        <f>VLOOKUP($B69,#REF!,2)*BD69</f>
        <v>#REF!</v>
      </c>
      <c r="BF69"/>
      <c r="BG69">
        <f t="shared" si="116"/>
        <v>0</v>
      </c>
      <c r="BH69">
        <v>1</v>
      </c>
      <c r="BI69">
        <v>1</v>
      </c>
      <c r="BJ69">
        <f t="shared" si="73"/>
        <v>1</v>
      </c>
      <c r="BK69" s="1">
        <v>3.4106412005499999E-2</v>
      </c>
      <c r="BL69" s="2">
        <v>10</v>
      </c>
      <c r="BM69">
        <v>60</v>
      </c>
      <c r="BN69" t="str">
        <f t="shared" si="117"/>
        <v>TRUE</v>
      </c>
      <c r="BO69">
        <f>VLOOKUP($A69,'FuturesInfo (3)'!$A$2:$V$80,22)</f>
        <v>4</v>
      </c>
      <c r="BP69">
        <f t="shared" si="142"/>
        <v>4</v>
      </c>
      <c r="BQ69" s="139">
        <f>VLOOKUP($A69,'FuturesInfo (3)'!$A$2:$O$80,15)*BP69</f>
        <v>92920</v>
      </c>
      <c r="BR69" s="145">
        <f t="shared" si="74"/>
        <v>3169.1678035510599</v>
      </c>
      <c r="BT69">
        <f t="shared" si="75"/>
        <v>1</v>
      </c>
      <c r="BU69">
        <v>1</v>
      </c>
      <c r="BV69">
        <v>1</v>
      </c>
      <c r="BW69">
        <v>1</v>
      </c>
      <c r="BX69">
        <f t="shared" si="143"/>
        <v>1</v>
      </c>
      <c r="BY69">
        <f t="shared" si="144"/>
        <v>1</v>
      </c>
      <c r="BZ69" s="188">
        <v>0</v>
      </c>
      <c r="CA69" s="2">
        <v>10</v>
      </c>
      <c r="CB69">
        <v>60</v>
      </c>
      <c r="CC69" t="str">
        <f t="shared" si="145"/>
        <v>TRUE</v>
      </c>
      <c r="CD69">
        <f>VLOOKUP($A69,'FuturesInfo (3)'!$A$2:$V$80,22)</f>
        <v>4</v>
      </c>
      <c r="CE69">
        <f t="shared" si="57"/>
        <v>4</v>
      </c>
      <c r="CF69">
        <f t="shared" si="57"/>
        <v>4</v>
      </c>
      <c r="CG69" s="139">
        <f>VLOOKUP($A69,'FuturesInfo (3)'!$A$2:$O$80,15)*CE69</f>
        <v>92920</v>
      </c>
      <c r="CH69" s="145">
        <f t="shared" si="146"/>
        <v>0</v>
      </c>
      <c r="CI69" s="145">
        <f t="shared" si="76"/>
        <v>0</v>
      </c>
      <c r="CK69">
        <f t="shared" si="147"/>
        <v>1</v>
      </c>
      <c r="CL69">
        <v>1</v>
      </c>
      <c r="CM69">
        <v>1</v>
      </c>
      <c r="CN69">
        <v>1</v>
      </c>
      <c r="CO69">
        <f t="shared" si="118"/>
        <v>1</v>
      </c>
      <c r="CP69">
        <f t="shared" si="148"/>
        <v>1</v>
      </c>
      <c r="CQ69" s="1">
        <v>2.9463500439799999E-2</v>
      </c>
      <c r="CR69" s="2">
        <v>10</v>
      </c>
      <c r="CS69">
        <v>60</v>
      </c>
      <c r="CT69" t="str">
        <f t="shared" si="149"/>
        <v>TRUE</v>
      </c>
      <c r="CU69">
        <f>VLOOKUP($A69,'FuturesInfo (3)'!$A$2:$V$80,22)</f>
        <v>4</v>
      </c>
      <c r="CV69">
        <f t="shared" si="150"/>
        <v>5</v>
      </c>
      <c r="CW69">
        <f t="shared" si="77"/>
        <v>4</v>
      </c>
      <c r="CX69" s="139">
        <f>VLOOKUP($A69,'FuturesInfo (3)'!$A$2:$O$80,15)*CW69</f>
        <v>92920</v>
      </c>
      <c r="CY69" s="200">
        <f t="shared" si="151"/>
        <v>2737.7484608662157</v>
      </c>
      <c r="CZ69" s="200">
        <f t="shared" si="79"/>
        <v>2737.7484608662157</v>
      </c>
      <c r="DB69">
        <f t="shared" si="63"/>
        <v>1</v>
      </c>
      <c r="DC69">
        <v>1</v>
      </c>
      <c r="DD69">
        <v>1</v>
      </c>
      <c r="DE69">
        <v>1</v>
      </c>
      <c r="DF69">
        <f t="shared" si="119"/>
        <v>1</v>
      </c>
      <c r="DG69">
        <f t="shared" si="64"/>
        <v>1</v>
      </c>
      <c r="DH69" s="1">
        <v>2.9901751388299999E-3</v>
      </c>
      <c r="DI69" s="2">
        <v>10</v>
      </c>
      <c r="DJ69">
        <v>60</v>
      </c>
      <c r="DK69" t="str">
        <f t="shared" si="65"/>
        <v>TRUE</v>
      </c>
      <c r="DL69">
        <f>VLOOKUP($A69,'FuturesInfo (3)'!$A$2:$V$80,22)</f>
        <v>4</v>
      </c>
      <c r="DM69">
        <f t="shared" si="66"/>
        <v>5</v>
      </c>
      <c r="DN69">
        <f t="shared" si="80"/>
        <v>4</v>
      </c>
      <c r="DO69" s="139">
        <f>VLOOKUP($A69,'FuturesInfo (3)'!$A$2:$O$80,15)*DN69</f>
        <v>92920</v>
      </c>
      <c r="DP69" s="200">
        <f t="shared" si="67"/>
        <v>277.84707390008361</v>
      </c>
      <c r="DQ69" s="200">
        <f t="shared" si="81"/>
        <v>277.84707390008361</v>
      </c>
      <c r="DS69">
        <v>1</v>
      </c>
      <c r="DT69">
        <v>1</v>
      </c>
      <c r="DU69">
        <v>1</v>
      </c>
      <c r="DV69">
        <v>-1</v>
      </c>
      <c r="DW69">
        <v>0</v>
      </c>
      <c r="DX69">
        <v>0</v>
      </c>
      <c r="DY69" s="1">
        <v>-1.78875638842E-2</v>
      </c>
      <c r="DZ69" s="2">
        <v>10</v>
      </c>
      <c r="EA69">
        <v>60</v>
      </c>
      <c r="EB69" t="s">
        <v>1274</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1274</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1274</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1274</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1274</v>
      </c>
      <c r="HK69">
        <v>4</v>
      </c>
      <c r="HL69" s="257"/>
      <c r="HM69">
        <v>4</v>
      </c>
      <c r="HN69" s="139">
        <v>90360</v>
      </c>
      <c r="HO69" s="200">
        <v>159.71718957172922</v>
      </c>
      <c r="HP69" s="200">
        <v>-159.71718957172922</v>
      </c>
      <c r="HQ69" s="200">
        <v>-159.71718957172922</v>
      </c>
      <c r="HR69" s="200">
        <v>-159.71718957172922</v>
      </c>
      <c r="HT69">
        <f t="shared" si="82"/>
        <v>-1</v>
      </c>
      <c r="HU69" s="244">
        <v>1</v>
      </c>
      <c r="HV69" s="218">
        <v>1</v>
      </c>
      <c r="HW69" s="245">
        <v>9</v>
      </c>
      <c r="HX69">
        <f t="shared" si="123"/>
        <v>1</v>
      </c>
      <c r="HY69">
        <f t="shared" si="84"/>
        <v>1</v>
      </c>
      <c r="HZ69" s="218">
        <v>1</v>
      </c>
      <c r="IA69">
        <f t="shared" si="120"/>
        <v>1</v>
      </c>
      <c r="IB69">
        <f t="shared" si="85"/>
        <v>1</v>
      </c>
      <c r="IC69">
        <f t="shared" si="86"/>
        <v>1</v>
      </c>
      <c r="ID69">
        <f t="shared" si="87"/>
        <v>1</v>
      </c>
      <c r="IE69" s="253">
        <v>2.8331119964599999E-2</v>
      </c>
      <c r="IF69" s="268">
        <v>42508</v>
      </c>
      <c r="IG69">
        <v>60</v>
      </c>
      <c r="IH69" t="str">
        <f t="shared" si="68"/>
        <v>TRUE</v>
      </c>
      <c r="II69">
        <f>VLOOKUP($A69,'FuturesInfo (3)'!$A$2:$V$80,22)</f>
        <v>4</v>
      </c>
      <c r="IJ69" s="257">
        <v>2</v>
      </c>
      <c r="IK69">
        <f t="shared" si="88"/>
        <v>5</v>
      </c>
      <c r="IL69" s="139">
        <f>VLOOKUP($A69,'FuturesInfo (3)'!$A$2:$O$80,15)*II69</f>
        <v>92920</v>
      </c>
      <c r="IM69" s="139">
        <f>VLOOKUP($A69,'FuturesInfo (3)'!$A$2:$O$80,15)*IK69</f>
        <v>116150</v>
      </c>
      <c r="IN69" s="200">
        <f t="shared" si="152"/>
        <v>2632.5276671106317</v>
      </c>
      <c r="IO69" s="200">
        <f t="shared" si="89"/>
        <v>3290.6595838882899</v>
      </c>
      <c r="IP69" s="200">
        <f t="shared" si="90"/>
        <v>2632.5276671106317</v>
      </c>
      <c r="IQ69" s="200">
        <f t="shared" si="91"/>
        <v>2632.5276671106317</v>
      </c>
      <c r="IR69" s="200">
        <f t="shared" si="126"/>
        <v>2632.5276671106317</v>
      </c>
      <c r="IT69">
        <f t="shared" si="93"/>
        <v>1</v>
      </c>
      <c r="IU69" s="244">
        <v>1</v>
      </c>
      <c r="IV69" s="218">
        <v>1</v>
      </c>
      <c r="IW69" s="245">
        <v>10</v>
      </c>
      <c r="IX69">
        <f t="shared" si="124"/>
        <v>-1</v>
      </c>
      <c r="IY69">
        <f t="shared" si="95"/>
        <v>1</v>
      </c>
      <c r="IZ69" s="218"/>
      <c r="JA69">
        <f t="shared" si="121"/>
        <v>0</v>
      </c>
      <c r="JB69">
        <f t="shared" si="96"/>
        <v>0</v>
      </c>
      <c r="JC69">
        <f t="shared" si="97"/>
        <v>0</v>
      </c>
      <c r="JD69">
        <f t="shared" si="98"/>
        <v>0</v>
      </c>
      <c r="JE69" s="253"/>
      <c r="JF69" s="268">
        <v>42515</v>
      </c>
      <c r="JG69">
        <v>60</v>
      </c>
      <c r="JH69" t="str">
        <f t="shared" si="70"/>
        <v>TRUE</v>
      </c>
      <c r="JI69">
        <f>VLOOKUP($A69,'FuturesInfo (3)'!$A$2:$V$80,22)</f>
        <v>4</v>
      </c>
      <c r="JJ69" s="257">
        <v>2</v>
      </c>
      <c r="JK69">
        <f t="shared" si="99"/>
        <v>5</v>
      </c>
      <c r="JL69" s="139">
        <f>VLOOKUP($A69,'FuturesInfo (3)'!$A$2:$O$80,15)*JI69</f>
        <v>92920</v>
      </c>
      <c r="JM69" s="139">
        <f>VLOOKUP($A69,'FuturesInfo (3)'!$A$2:$O$80,15)*JK69</f>
        <v>116150</v>
      </c>
      <c r="JN69" s="200">
        <f t="shared" si="153"/>
        <v>0</v>
      </c>
      <c r="JO69" s="200">
        <f t="shared" si="100"/>
        <v>0</v>
      </c>
      <c r="JP69" s="200">
        <f t="shared" si="101"/>
        <v>0</v>
      </c>
      <c r="JQ69" s="200">
        <f t="shared" si="102"/>
        <v>0</v>
      </c>
      <c r="JR69" s="200">
        <f t="shared" si="127"/>
        <v>0</v>
      </c>
      <c r="JT69">
        <f t="shared" si="104"/>
        <v>1</v>
      </c>
      <c r="JU69" s="244"/>
      <c r="JV69" s="218"/>
      <c r="JW69" s="245"/>
      <c r="JX69">
        <f t="shared" si="125"/>
        <v>0</v>
      </c>
      <c r="JY69">
        <f t="shared" si="106"/>
        <v>0</v>
      </c>
      <c r="JZ69" s="218"/>
      <c r="KA69">
        <f t="shared" si="122"/>
        <v>1</v>
      </c>
      <c r="KB69">
        <f t="shared" si="107"/>
        <v>1</v>
      </c>
      <c r="KC69">
        <f t="shared" si="108"/>
        <v>1</v>
      </c>
      <c r="KD69">
        <f t="shared" si="109"/>
        <v>1</v>
      </c>
      <c r="KE69" s="253"/>
      <c r="KF69" s="268"/>
      <c r="KG69">
        <v>60</v>
      </c>
      <c r="KH69" t="str">
        <f t="shared" si="72"/>
        <v>FALSE</v>
      </c>
      <c r="KI69">
        <f>VLOOKUP($A69,'FuturesInfo (3)'!$A$2:$V$80,22)</f>
        <v>4</v>
      </c>
      <c r="KJ69" s="257"/>
      <c r="KK69">
        <f t="shared" si="110"/>
        <v>5</v>
      </c>
      <c r="KL69" s="139">
        <f>VLOOKUP($A69,'FuturesInfo (3)'!$A$2:$O$80,15)*KI69</f>
        <v>92920</v>
      </c>
      <c r="KM69" s="139">
        <f>VLOOKUP($A69,'FuturesInfo (3)'!$A$2:$O$80,15)*KK69</f>
        <v>116150</v>
      </c>
      <c r="KN69" s="200">
        <f t="shared" si="111"/>
        <v>0</v>
      </c>
      <c r="KO69" s="200">
        <f t="shared" si="112"/>
        <v>0</v>
      </c>
      <c r="KP69" s="200">
        <f t="shared" si="113"/>
        <v>0</v>
      </c>
      <c r="KQ69" s="200">
        <f t="shared" si="114"/>
        <v>0</v>
      </c>
      <c r="KR69" s="200">
        <f t="shared" si="128"/>
        <v>0</v>
      </c>
    </row>
    <row r="70" spans="1:304"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6"/>
        <v>0</v>
      </c>
      <c r="BH70">
        <v>1</v>
      </c>
      <c r="BI70">
        <v>1</v>
      </c>
      <c r="BJ70">
        <f t="shared" si="73"/>
        <v>1</v>
      </c>
      <c r="BK70" s="1">
        <v>6.1847700038699998E-3</v>
      </c>
      <c r="BL70" s="2">
        <v>10</v>
      </c>
      <c r="BM70">
        <v>60</v>
      </c>
      <c r="BN70" t="str">
        <f t="shared" si="117"/>
        <v>TRUE</v>
      </c>
      <c r="BO70">
        <f>VLOOKUP($A70,'FuturesInfo (3)'!$A$2:$V$80,22)</f>
        <v>15</v>
      </c>
      <c r="BP70">
        <f t="shared" si="142"/>
        <v>15</v>
      </c>
      <c r="BQ70" s="139">
        <f>VLOOKUP($A70,'FuturesInfo (3)'!$A$2:$O$80,15)*BP70</f>
        <v>121881.23559529149</v>
      </c>
      <c r="BR70" s="145">
        <f t="shared" si="74"/>
        <v>753.80740994437133</v>
      </c>
      <c r="BT70">
        <f t="shared" si="75"/>
        <v>1</v>
      </c>
      <c r="BU70">
        <v>1</v>
      </c>
      <c r="BV70">
        <v>-1</v>
      </c>
      <c r="BW70">
        <v>-1</v>
      </c>
      <c r="BX70">
        <f t="shared" si="143"/>
        <v>0</v>
      </c>
      <c r="BY70">
        <f t="shared" si="144"/>
        <v>1</v>
      </c>
      <c r="BZ70" s="188">
        <v>-1.24855935459E-2</v>
      </c>
      <c r="CA70" s="2">
        <v>10</v>
      </c>
      <c r="CB70">
        <v>60</v>
      </c>
      <c r="CC70" t="str">
        <f t="shared" si="145"/>
        <v>TRUE</v>
      </c>
      <c r="CD70">
        <f>VLOOKUP($A70,'FuturesInfo (3)'!$A$2:$V$80,22)</f>
        <v>15</v>
      </c>
      <c r="CE70">
        <f t="shared" si="57"/>
        <v>15</v>
      </c>
      <c r="CF70">
        <f t="shared" si="57"/>
        <v>15</v>
      </c>
      <c r="CG70" s="139">
        <f>VLOOKUP($A70,'FuturesInfo (3)'!$A$2:$O$80,15)*CE70</f>
        <v>121881.23559529149</v>
      </c>
      <c r="CH70" s="145">
        <f t="shared" si="146"/>
        <v>-1521.7595685148888</v>
      </c>
      <c r="CI70" s="145">
        <f t="shared" si="76"/>
        <v>1521.7595685148888</v>
      </c>
      <c r="CK70">
        <f t="shared" si="147"/>
        <v>1</v>
      </c>
      <c r="CL70">
        <v>1</v>
      </c>
      <c r="CM70">
        <v>-1</v>
      </c>
      <c r="CN70">
        <v>1</v>
      </c>
      <c r="CO70">
        <f t="shared" si="118"/>
        <v>1</v>
      </c>
      <c r="CP70">
        <f t="shared" si="148"/>
        <v>0</v>
      </c>
      <c r="CQ70" s="1">
        <v>5.8354405724399998E-3</v>
      </c>
      <c r="CR70" s="2">
        <v>10</v>
      </c>
      <c r="CS70">
        <v>60</v>
      </c>
      <c r="CT70" t="str">
        <f t="shared" si="149"/>
        <v>TRUE</v>
      </c>
      <c r="CU70">
        <f>VLOOKUP($A70,'FuturesInfo (3)'!$A$2:$V$80,22)</f>
        <v>15</v>
      </c>
      <c r="CV70">
        <f t="shared" si="150"/>
        <v>11</v>
      </c>
      <c r="CW70">
        <f t="shared" si="77"/>
        <v>15</v>
      </c>
      <c r="CX70" s="139">
        <f>VLOOKUP($A70,'FuturesInfo (3)'!$A$2:$O$80,15)*CW70</f>
        <v>121881.23559529149</v>
      </c>
      <c r="CY70" s="200">
        <f t="shared" si="151"/>
        <v>711.2307072118823</v>
      </c>
      <c r="CZ70" s="200">
        <f t="shared" si="79"/>
        <v>-711.2307072118823</v>
      </c>
      <c r="DB70">
        <f t="shared" si="63"/>
        <v>1</v>
      </c>
      <c r="DC70">
        <v>1</v>
      </c>
      <c r="DD70">
        <v>-1</v>
      </c>
      <c r="DE70">
        <v>1</v>
      </c>
      <c r="DF70">
        <f t="shared" si="119"/>
        <v>1</v>
      </c>
      <c r="DG70">
        <f t="shared" si="64"/>
        <v>0</v>
      </c>
      <c r="DH70" s="1">
        <v>2.6789131266699998E-3</v>
      </c>
      <c r="DI70" s="2">
        <v>10</v>
      </c>
      <c r="DJ70">
        <v>60</v>
      </c>
      <c r="DK70" t="str">
        <f t="shared" si="65"/>
        <v>TRUE</v>
      </c>
      <c r="DL70">
        <f>VLOOKUP($A70,'FuturesInfo (3)'!$A$2:$V$80,22)</f>
        <v>15</v>
      </c>
      <c r="DM70">
        <f t="shared" si="66"/>
        <v>11</v>
      </c>
      <c r="DN70">
        <f t="shared" si="80"/>
        <v>15</v>
      </c>
      <c r="DO70" s="139">
        <f>VLOOKUP($A70,'FuturesInfo (3)'!$A$2:$O$80,15)*DN70</f>
        <v>121881.23559529149</v>
      </c>
      <c r="DP70" s="200">
        <f t="shared" si="67"/>
        <v>326.50924193098524</v>
      </c>
      <c r="DQ70" s="200">
        <f t="shared" si="81"/>
        <v>-326.50924193098524</v>
      </c>
      <c r="DS70">
        <v>1</v>
      </c>
      <c r="DT70">
        <v>1</v>
      </c>
      <c r="DU70">
        <v>-1</v>
      </c>
      <c r="DV70">
        <v>1</v>
      </c>
      <c r="DW70">
        <v>1</v>
      </c>
      <c r="DX70">
        <v>0</v>
      </c>
      <c r="DY70" s="1">
        <v>9.7328244274800003E-3</v>
      </c>
      <c r="DZ70" s="2">
        <v>10</v>
      </c>
      <c r="EA70">
        <v>60</v>
      </c>
      <c r="EB70" t="s">
        <v>1274</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1274</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1274</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1274</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1274</v>
      </c>
      <c r="HK70">
        <v>15</v>
      </c>
      <c r="HL70" s="257"/>
      <c r="HM70">
        <v>15</v>
      </c>
      <c r="HN70" s="139">
        <v>122971.73970208356</v>
      </c>
      <c r="HO70" s="200">
        <v>209.17513840817338</v>
      </c>
      <c r="HP70" s="200">
        <v>-209.17513840817338</v>
      </c>
      <c r="HQ70" s="200">
        <v>-209.17513840817338</v>
      </c>
      <c r="HR70" s="200">
        <v>209.17513840817338</v>
      </c>
      <c r="HT70">
        <f t="shared" si="82"/>
        <v>1</v>
      </c>
      <c r="HU70" s="244">
        <v>1</v>
      </c>
      <c r="HV70" s="218">
        <v>-1</v>
      </c>
      <c r="HW70" s="245">
        <v>-22</v>
      </c>
      <c r="HX70">
        <f t="shared" si="123"/>
        <v>-1</v>
      </c>
      <c r="HY70">
        <f t="shared" si="84"/>
        <v>1</v>
      </c>
      <c r="HZ70" s="218">
        <v>-1</v>
      </c>
      <c r="IA70">
        <f t="shared" si="120"/>
        <v>0</v>
      </c>
      <c r="IB70">
        <f t="shared" si="85"/>
        <v>1</v>
      </c>
      <c r="IC70">
        <f t="shared" si="86"/>
        <v>1</v>
      </c>
      <c r="ID70">
        <f t="shared" si="87"/>
        <v>0</v>
      </c>
      <c r="IE70" s="253">
        <v>-8.8679245283000002E-3</v>
      </c>
      <c r="IF70" s="268">
        <v>42502</v>
      </c>
      <c r="IG70">
        <v>60</v>
      </c>
      <c r="IH70" t="str">
        <f t="shared" si="68"/>
        <v>TRUE</v>
      </c>
      <c r="II70">
        <f>VLOOKUP($A70,'FuturesInfo (3)'!$A$2:$V$80,22)</f>
        <v>15</v>
      </c>
      <c r="IJ70" s="257">
        <v>2</v>
      </c>
      <c r="IK70">
        <f t="shared" si="88"/>
        <v>19</v>
      </c>
      <c r="IL70" s="139">
        <f>VLOOKUP($A70,'FuturesInfo (3)'!$A$2:$O$80,15)*II70</f>
        <v>121881.23559529149</v>
      </c>
      <c r="IM70" s="139">
        <f>VLOOKUP($A70,'FuturesInfo (3)'!$A$2:$O$80,15)*IK70</f>
        <v>154382.89842070255</v>
      </c>
      <c r="IN70" s="200">
        <f t="shared" si="152"/>
        <v>-1080.8335986749964</v>
      </c>
      <c r="IO70" s="200">
        <f t="shared" si="89"/>
        <v>-1369.0558916549955</v>
      </c>
      <c r="IP70" s="200">
        <f t="shared" si="90"/>
        <v>1080.8335986749964</v>
      </c>
      <c r="IQ70" s="200">
        <f t="shared" si="91"/>
        <v>1080.8335986749964</v>
      </c>
      <c r="IR70" s="200">
        <f t="shared" si="126"/>
        <v>-1080.8335986749964</v>
      </c>
      <c r="IT70">
        <f t="shared" si="93"/>
        <v>1</v>
      </c>
      <c r="IU70" s="244">
        <v>1</v>
      </c>
      <c r="IV70" s="218">
        <v>1</v>
      </c>
      <c r="IW70" s="245">
        <v>-23</v>
      </c>
      <c r="IX70">
        <f t="shared" si="124"/>
        <v>-1</v>
      </c>
      <c r="IY70">
        <f t="shared" si="95"/>
        <v>-1</v>
      </c>
      <c r="IZ70" s="218"/>
      <c r="JA70">
        <f t="shared" si="121"/>
        <v>0</v>
      </c>
      <c r="JB70">
        <f t="shared" si="96"/>
        <v>0</v>
      </c>
      <c r="JC70">
        <f t="shared" si="97"/>
        <v>0</v>
      </c>
      <c r="JD70">
        <f t="shared" si="98"/>
        <v>0</v>
      </c>
      <c r="JE70" s="253"/>
      <c r="JF70" s="268">
        <v>42502</v>
      </c>
      <c r="JG70">
        <v>60</v>
      </c>
      <c r="JH70" t="str">
        <f t="shared" si="70"/>
        <v>TRUE</v>
      </c>
      <c r="JI70">
        <f>VLOOKUP($A70,'FuturesInfo (3)'!$A$2:$V$80,22)</f>
        <v>15</v>
      </c>
      <c r="JJ70" s="257">
        <v>2</v>
      </c>
      <c r="JK70">
        <f t="shared" si="99"/>
        <v>19</v>
      </c>
      <c r="JL70" s="139">
        <f>VLOOKUP($A70,'FuturesInfo (3)'!$A$2:$O$80,15)*JI70</f>
        <v>121881.23559529149</v>
      </c>
      <c r="JM70" s="139">
        <f>VLOOKUP($A70,'FuturesInfo (3)'!$A$2:$O$80,15)*JK70</f>
        <v>154382.89842070255</v>
      </c>
      <c r="JN70" s="200">
        <f t="shared" si="153"/>
        <v>0</v>
      </c>
      <c r="JO70" s="200">
        <f t="shared" si="100"/>
        <v>0</v>
      </c>
      <c r="JP70" s="200">
        <f t="shared" si="101"/>
        <v>0</v>
      </c>
      <c r="JQ70" s="200">
        <f t="shared" si="102"/>
        <v>0</v>
      </c>
      <c r="JR70" s="200">
        <f t="shared" si="127"/>
        <v>0</v>
      </c>
      <c r="JT70">
        <f t="shared" si="104"/>
        <v>1</v>
      </c>
      <c r="JU70" s="244"/>
      <c r="JV70" s="218"/>
      <c r="JW70" s="245"/>
      <c r="JX70">
        <f t="shared" si="125"/>
        <v>0</v>
      </c>
      <c r="JY70">
        <f t="shared" si="106"/>
        <v>0</v>
      </c>
      <c r="JZ70" s="218"/>
      <c r="KA70">
        <f t="shared" si="122"/>
        <v>1</v>
      </c>
      <c r="KB70">
        <f t="shared" si="107"/>
        <v>1</v>
      </c>
      <c r="KC70">
        <f t="shared" si="108"/>
        <v>1</v>
      </c>
      <c r="KD70">
        <f t="shared" si="109"/>
        <v>1</v>
      </c>
      <c r="KE70" s="253"/>
      <c r="KF70" s="268"/>
      <c r="KG70">
        <v>60</v>
      </c>
      <c r="KH70" t="str">
        <f t="shared" si="72"/>
        <v>FALSE</v>
      </c>
      <c r="KI70">
        <f>VLOOKUP($A70,'FuturesInfo (3)'!$A$2:$V$80,22)</f>
        <v>15</v>
      </c>
      <c r="KJ70" s="257"/>
      <c r="KK70">
        <f t="shared" si="110"/>
        <v>19</v>
      </c>
      <c r="KL70" s="139">
        <f>VLOOKUP($A70,'FuturesInfo (3)'!$A$2:$O$80,15)*KI70</f>
        <v>121881.23559529149</v>
      </c>
      <c r="KM70" s="139">
        <f>VLOOKUP($A70,'FuturesInfo (3)'!$A$2:$O$80,15)*KK70</f>
        <v>154382.89842070255</v>
      </c>
      <c r="KN70" s="200">
        <f t="shared" si="111"/>
        <v>0</v>
      </c>
      <c r="KO70" s="200">
        <f t="shared" si="112"/>
        <v>0</v>
      </c>
      <c r="KP70" s="200">
        <f t="shared" si="113"/>
        <v>0</v>
      </c>
      <c r="KQ70" s="200">
        <f t="shared" si="114"/>
        <v>0</v>
      </c>
      <c r="KR70" s="200">
        <f t="shared" si="128"/>
        <v>0</v>
      </c>
    </row>
    <row r="71" spans="1:304"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6"/>
        <v>0</v>
      </c>
      <c r="BH71">
        <v>1</v>
      </c>
      <c r="BI71">
        <v>1</v>
      </c>
      <c r="BJ71">
        <f t="shared" si="73"/>
        <v>1</v>
      </c>
      <c r="BK71" s="1">
        <v>4.0463741759500002E-2</v>
      </c>
      <c r="BL71" s="2">
        <v>10</v>
      </c>
      <c r="BM71">
        <v>60</v>
      </c>
      <c r="BN71" t="str">
        <f t="shared" si="117"/>
        <v>TRUE</v>
      </c>
      <c r="BO71">
        <f>VLOOKUP($A71,'FuturesInfo (3)'!$A$2:$V$80,22)</f>
        <v>2</v>
      </c>
      <c r="BP71">
        <f t="shared" si="142"/>
        <v>2</v>
      </c>
      <c r="BQ71" s="139">
        <f>VLOOKUP($A71,'FuturesInfo (3)'!$A$2:$O$80,15)*BP71</f>
        <v>113850</v>
      </c>
      <c r="BR71" s="145">
        <f t="shared" si="74"/>
        <v>4606.7969993190754</v>
      </c>
      <c r="BT71">
        <f t="shared" si="75"/>
        <v>1</v>
      </c>
      <c r="BU71">
        <v>1</v>
      </c>
      <c r="BV71">
        <v>-1</v>
      </c>
      <c r="BW71">
        <v>-1</v>
      </c>
      <c r="BX71">
        <f t="shared" si="143"/>
        <v>0</v>
      </c>
      <c r="BY71">
        <f t="shared" si="144"/>
        <v>1</v>
      </c>
      <c r="BZ71" s="188">
        <v>-1.0705702425199999E-2</v>
      </c>
      <c r="CA71" s="2">
        <v>10</v>
      </c>
      <c r="CB71">
        <v>60</v>
      </c>
      <c r="CC71" t="str">
        <f t="shared" si="145"/>
        <v>TRUE</v>
      </c>
      <c r="CD71">
        <f>VLOOKUP($A71,'FuturesInfo (3)'!$A$2:$V$80,22)</f>
        <v>2</v>
      </c>
      <c r="CE71">
        <f t="shared" si="57"/>
        <v>2</v>
      </c>
      <c r="CF71">
        <f t="shared" si="57"/>
        <v>2</v>
      </c>
      <c r="CG71" s="139">
        <f>VLOOKUP($A71,'FuturesInfo (3)'!$A$2:$O$80,15)*CE71</f>
        <v>113850</v>
      </c>
      <c r="CH71" s="145">
        <f t="shared" si="146"/>
        <v>-1218.8442211090198</v>
      </c>
      <c r="CI71" s="145">
        <f t="shared" si="76"/>
        <v>1218.8442211090198</v>
      </c>
      <c r="CK71">
        <f t="shared" si="147"/>
        <v>1</v>
      </c>
      <c r="CL71">
        <v>1</v>
      </c>
      <c r="CM71">
        <v>-1</v>
      </c>
      <c r="CN71">
        <v>1</v>
      </c>
      <c r="CO71">
        <f t="shared" si="118"/>
        <v>1</v>
      </c>
      <c r="CP71">
        <f t="shared" si="148"/>
        <v>0</v>
      </c>
      <c r="CQ71" s="1">
        <v>5.5212014134300002E-3</v>
      </c>
      <c r="CR71" s="2">
        <v>10</v>
      </c>
      <c r="CS71">
        <v>60</v>
      </c>
      <c r="CT71" t="str">
        <f t="shared" si="149"/>
        <v>TRUE</v>
      </c>
      <c r="CU71">
        <f>VLOOKUP($A71,'FuturesInfo (3)'!$A$2:$V$80,22)</f>
        <v>2</v>
      </c>
      <c r="CV71">
        <f t="shared" si="150"/>
        <v>2</v>
      </c>
      <c r="CW71">
        <f t="shared" si="77"/>
        <v>2</v>
      </c>
      <c r="CX71" s="139">
        <f>VLOOKUP($A71,'FuturesInfo (3)'!$A$2:$O$80,15)*CW71</f>
        <v>113850</v>
      </c>
      <c r="CY71" s="200">
        <f t="shared" si="151"/>
        <v>628.58878091900556</v>
      </c>
      <c r="CZ71" s="200">
        <f t="shared" si="79"/>
        <v>-628.58878091900556</v>
      </c>
      <c r="DB71">
        <f t="shared" si="63"/>
        <v>1</v>
      </c>
      <c r="DC71">
        <v>1</v>
      </c>
      <c r="DD71">
        <v>-1</v>
      </c>
      <c r="DE71">
        <v>1</v>
      </c>
      <c r="DF71">
        <f t="shared" si="119"/>
        <v>1</v>
      </c>
      <c r="DG71">
        <f t="shared" si="64"/>
        <v>0</v>
      </c>
      <c r="DH71" s="1">
        <v>2.6356248627299999E-3</v>
      </c>
      <c r="DI71" s="2">
        <v>10</v>
      </c>
      <c r="DJ71">
        <v>60</v>
      </c>
      <c r="DK71" t="str">
        <f t="shared" si="65"/>
        <v>TRUE</v>
      </c>
      <c r="DL71">
        <f>VLOOKUP($A71,'FuturesInfo (3)'!$A$2:$V$80,22)</f>
        <v>2</v>
      </c>
      <c r="DM71">
        <f t="shared" si="66"/>
        <v>2</v>
      </c>
      <c r="DN71">
        <f t="shared" si="80"/>
        <v>2</v>
      </c>
      <c r="DO71" s="139">
        <f>VLOOKUP($A71,'FuturesInfo (3)'!$A$2:$O$80,15)*DN71</f>
        <v>113850</v>
      </c>
      <c r="DP71" s="200">
        <f t="shared" si="67"/>
        <v>300.06589062181047</v>
      </c>
      <c r="DQ71" s="200">
        <f t="shared" si="81"/>
        <v>-300.06589062181047</v>
      </c>
      <c r="DS71">
        <v>1</v>
      </c>
      <c r="DT71">
        <v>1</v>
      </c>
      <c r="DU71">
        <v>-1</v>
      </c>
      <c r="DV71">
        <v>1</v>
      </c>
      <c r="DW71">
        <v>1</v>
      </c>
      <c r="DX71">
        <v>0</v>
      </c>
      <c r="DY71" s="1">
        <v>3.1982475355999997E-2</v>
      </c>
      <c r="DZ71" s="2">
        <v>10</v>
      </c>
      <c r="EA71">
        <v>60</v>
      </c>
      <c r="EB71" t="s">
        <v>1274</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1274</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1274</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1274</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1274</v>
      </c>
      <c r="HK71">
        <v>2</v>
      </c>
      <c r="HL71" s="257"/>
      <c r="HM71">
        <v>2</v>
      </c>
      <c r="HN71" s="139">
        <v>114925</v>
      </c>
      <c r="HO71" s="200">
        <v>-966.79788610840899</v>
      </c>
      <c r="HP71" s="200">
        <v>-966.79788610840899</v>
      </c>
      <c r="HQ71" s="200">
        <v>-966.79788610840899</v>
      </c>
      <c r="HR71" s="200">
        <v>966.79788610840899</v>
      </c>
      <c r="HT71">
        <f t="shared" si="82"/>
        <v>1</v>
      </c>
      <c r="HU71" s="244">
        <v>-1</v>
      </c>
      <c r="HV71" s="218">
        <v>1</v>
      </c>
      <c r="HW71" s="245">
        <v>-23</v>
      </c>
      <c r="HX71">
        <f t="shared" si="123"/>
        <v>1</v>
      </c>
      <c r="HY71">
        <f t="shared" si="84"/>
        <v>-1</v>
      </c>
      <c r="HZ71" s="218">
        <v>-1</v>
      </c>
      <c r="IA71">
        <f t="shared" si="120"/>
        <v>1</v>
      </c>
      <c r="IB71">
        <f t="shared" si="85"/>
        <v>0</v>
      </c>
      <c r="IC71">
        <f t="shared" si="86"/>
        <v>0</v>
      </c>
      <c r="ID71">
        <f t="shared" si="87"/>
        <v>1</v>
      </c>
      <c r="IE71" s="253">
        <v>-9.3539264737900005E-3</v>
      </c>
      <c r="IF71" s="268">
        <v>42501</v>
      </c>
      <c r="IG71">
        <v>60</v>
      </c>
      <c r="IH71" t="str">
        <f t="shared" si="68"/>
        <v>TRUE</v>
      </c>
      <c r="II71">
        <f>VLOOKUP($A71,'FuturesInfo (3)'!$A$2:$V$80,22)</f>
        <v>2</v>
      </c>
      <c r="IJ71" s="257">
        <v>2</v>
      </c>
      <c r="IK71">
        <f t="shared" si="88"/>
        <v>3</v>
      </c>
      <c r="IL71" s="139">
        <f>VLOOKUP($A71,'FuturesInfo (3)'!$A$2:$O$80,15)*II71</f>
        <v>113850</v>
      </c>
      <c r="IM71" s="139">
        <f>VLOOKUP($A71,'FuturesInfo (3)'!$A$2:$O$80,15)*IK71</f>
        <v>170775</v>
      </c>
      <c r="IN71" s="200">
        <f t="shared" si="152"/>
        <v>1064.9445290409915</v>
      </c>
      <c r="IO71" s="200">
        <f t="shared" si="89"/>
        <v>1597.4167935614873</v>
      </c>
      <c r="IP71" s="200">
        <f t="shared" si="90"/>
        <v>-1064.9445290409915</v>
      </c>
      <c r="IQ71" s="200">
        <f t="shared" si="91"/>
        <v>-1064.9445290409915</v>
      </c>
      <c r="IR71" s="200">
        <f t="shared" si="126"/>
        <v>1064.9445290409915</v>
      </c>
      <c r="IT71">
        <f t="shared" si="93"/>
        <v>-1</v>
      </c>
      <c r="IU71" s="244">
        <v>1</v>
      </c>
      <c r="IV71" s="218">
        <v>1</v>
      </c>
      <c r="IW71" s="245">
        <v>-24</v>
      </c>
      <c r="IX71">
        <f t="shared" si="124"/>
        <v>-1</v>
      </c>
      <c r="IY71">
        <f t="shared" si="95"/>
        <v>-1</v>
      </c>
      <c r="IZ71" s="218"/>
      <c r="JA71">
        <f t="shared" si="121"/>
        <v>0</v>
      </c>
      <c r="JB71">
        <f t="shared" si="96"/>
        <v>0</v>
      </c>
      <c r="JC71">
        <f t="shared" si="97"/>
        <v>0</v>
      </c>
      <c r="JD71">
        <f t="shared" si="98"/>
        <v>0</v>
      </c>
      <c r="JE71" s="253"/>
      <c r="JF71" s="268">
        <v>42501</v>
      </c>
      <c r="JG71">
        <v>60</v>
      </c>
      <c r="JH71" t="str">
        <f t="shared" si="70"/>
        <v>TRUE</v>
      </c>
      <c r="JI71">
        <f>VLOOKUP($A71,'FuturesInfo (3)'!$A$2:$V$80,22)</f>
        <v>2</v>
      </c>
      <c r="JJ71" s="257">
        <v>2</v>
      </c>
      <c r="JK71">
        <f t="shared" si="99"/>
        <v>3</v>
      </c>
      <c r="JL71" s="139">
        <f>VLOOKUP($A71,'FuturesInfo (3)'!$A$2:$O$80,15)*JI71</f>
        <v>113850</v>
      </c>
      <c r="JM71" s="139">
        <f>VLOOKUP($A71,'FuturesInfo (3)'!$A$2:$O$80,15)*JK71</f>
        <v>170775</v>
      </c>
      <c r="JN71" s="200">
        <f t="shared" si="153"/>
        <v>0</v>
      </c>
      <c r="JO71" s="200">
        <f t="shared" si="100"/>
        <v>0</v>
      </c>
      <c r="JP71" s="200">
        <f t="shared" si="101"/>
        <v>0</v>
      </c>
      <c r="JQ71" s="200">
        <f t="shared" si="102"/>
        <v>0</v>
      </c>
      <c r="JR71" s="200">
        <f t="shared" si="127"/>
        <v>0</v>
      </c>
      <c r="JT71">
        <f t="shared" si="104"/>
        <v>1</v>
      </c>
      <c r="JU71" s="244"/>
      <c r="JV71" s="218"/>
      <c r="JW71" s="245"/>
      <c r="JX71">
        <f t="shared" si="125"/>
        <v>0</v>
      </c>
      <c r="JY71">
        <f t="shared" si="106"/>
        <v>0</v>
      </c>
      <c r="JZ71" s="218"/>
      <c r="KA71">
        <f t="shared" si="122"/>
        <v>1</v>
      </c>
      <c r="KB71">
        <f t="shared" si="107"/>
        <v>1</v>
      </c>
      <c r="KC71">
        <f t="shared" si="108"/>
        <v>1</v>
      </c>
      <c r="KD71">
        <f t="shared" si="109"/>
        <v>1</v>
      </c>
      <c r="KE71" s="253"/>
      <c r="KF71" s="268"/>
      <c r="KG71">
        <v>60</v>
      </c>
      <c r="KH71" t="str">
        <f t="shared" si="72"/>
        <v>FALSE</v>
      </c>
      <c r="KI71">
        <f>VLOOKUP($A71,'FuturesInfo (3)'!$A$2:$V$80,22)</f>
        <v>2</v>
      </c>
      <c r="KJ71" s="257"/>
      <c r="KK71">
        <f t="shared" si="110"/>
        <v>3</v>
      </c>
      <c r="KL71" s="139">
        <f>VLOOKUP($A71,'FuturesInfo (3)'!$A$2:$O$80,15)*KI71</f>
        <v>113850</v>
      </c>
      <c r="KM71" s="139">
        <f>VLOOKUP($A71,'FuturesInfo (3)'!$A$2:$O$80,15)*KK71</f>
        <v>170775</v>
      </c>
      <c r="KN71" s="200">
        <f t="shared" si="111"/>
        <v>0</v>
      </c>
      <c r="KO71" s="200">
        <f t="shared" si="112"/>
        <v>0</v>
      </c>
      <c r="KP71" s="200">
        <f t="shared" si="113"/>
        <v>0</v>
      </c>
      <c r="KQ71" s="200">
        <f t="shared" si="114"/>
        <v>0</v>
      </c>
      <c r="KR71" s="200">
        <f t="shared" si="128"/>
        <v>0</v>
      </c>
    </row>
    <row r="72" spans="1:304"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6"/>
        <v>2</v>
      </c>
      <c r="BH72">
        <v>1</v>
      </c>
      <c r="BI72">
        <v>1</v>
      </c>
      <c r="BJ72">
        <f t="shared" si="73"/>
        <v>1</v>
      </c>
      <c r="BK72" s="1">
        <v>3.8483630097600002E-2</v>
      </c>
      <c r="BL72" s="2">
        <v>10</v>
      </c>
      <c r="BM72">
        <v>60</v>
      </c>
      <c r="BN72" t="str">
        <f t="shared" si="117"/>
        <v>TRUE</v>
      </c>
      <c r="BO72">
        <f>VLOOKUP($A72,'FuturesInfo (3)'!$A$2:$V$80,22)</f>
        <v>3</v>
      </c>
      <c r="BP72">
        <f t="shared" si="142"/>
        <v>3</v>
      </c>
      <c r="BQ72" s="139">
        <f>VLOOKUP($A72,'FuturesInfo (3)'!$A$2:$O$80,15)*BP72</f>
        <v>66696</v>
      </c>
      <c r="BR72" s="145">
        <f t="shared" si="74"/>
        <v>2566.7041929895299</v>
      </c>
      <c r="BT72">
        <f t="shared" si="75"/>
        <v>1</v>
      </c>
      <c r="BU72">
        <v>1</v>
      </c>
      <c r="BV72">
        <v>1</v>
      </c>
      <c r="BW72">
        <v>1</v>
      </c>
      <c r="BX72">
        <f t="shared" si="143"/>
        <v>1</v>
      </c>
      <c r="BY72">
        <f t="shared" si="144"/>
        <v>1</v>
      </c>
      <c r="BZ72" s="188">
        <v>3.7057522123899997E-2</v>
      </c>
      <c r="CA72" s="2">
        <v>10</v>
      </c>
      <c r="CB72">
        <v>60</v>
      </c>
      <c r="CC72" t="str">
        <f t="shared" si="145"/>
        <v>TRUE</v>
      </c>
      <c r="CD72">
        <f>VLOOKUP($A72,'FuturesInfo (3)'!$A$2:$V$80,22)</f>
        <v>3</v>
      </c>
      <c r="CE72">
        <f t="shared" si="57"/>
        <v>3</v>
      </c>
      <c r="CF72">
        <f t="shared" si="57"/>
        <v>3</v>
      </c>
      <c r="CG72" s="139">
        <f>VLOOKUP($A72,'FuturesInfo (3)'!$A$2:$O$80,15)*CE72</f>
        <v>66696</v>
      </c>
      <c r="CH72" s="145">
        <f t="shared" si="146"/>
        <v>2471.5884955756342</v>
      </c>
      <c r="CI72" s="145">
        <f t="shared" si="76"/>
        <v>2471.5884955756342</v>
      </c>
      <c r="CK72">
        <f t="shared" si="147"/>
        <v>1</v>
      </c>
      <c r="CL72">
        <v>1</v>
      </c>
      <c r="CM72">
        <v>1</v>
      </c>
      <c r="CN72">
        <v>1</v>
      </c>
      <c r="CO72">
        <f t="shared" si="118"/>
        <v>1</v>
      </c>
      <c r="CP72">
        <f t="shared" si="148"/>
        <v>1</v>
      </c>
      <c r="CQ72" s="1">
        <v>1.6000000000000001E-3</v>
      </c>
      <c r="CR72" s="2">
        <v>10</v>
      </c>
      <c r="CS72">
        <v>60</v>
      </c>
      <c r="CT72" t="str">
        <f t="shared" si="149"/>
        <v>TRUE</v>
      </c>
      <c r="CU72">
        <f>VLOOKUP($A72,'FuturesInfo (3)'!$A$2:$V$80,22)</f>
        <v>3</v>
      </c>
      <c r="CV72">
        <f t="shared" si="150"/>
        <v>4</v>
      </c>
      <c r="CW72">
        <f t="shared" si="77"/>
        <v>3</v>
      </c>
      <c r="CX72" s="139">
        <f>VLOOKUP($A72,'FuturesInfo (3)'!$A$2:$O$80,15)*CW72</f>
        <v>66696</v>
      </c>
      <c r="CY72" s="200">
        <f t="shared" si="151"/>
        <v>106.7136</v>
      </c>
      <c r="CZ72" s="200">
        <f t="shared" si="79"/>
        <v>106.7136</v>
      </c>
      <c r="DB72">
        <f t="shared" si="63"/>
        <v>1</v>
      </c>
      <c r="DC72">
        <v>1</v>
      </c>
      <c r="DD72">
        <v>1</v>
      </c>
      <c r="DE72">
        <v>1</v>
      </c>
      <c r="DF72">
        <f t="shared" si="119"/>
        <v>1</v>
      </c>
      <c r="DG72">
        <f t="shared" si="64"/>
        <v>1</v>
      </c>
      <c r="DH72" s="1">
        <v>1.17145899894E-2</v>
      </c>
      <c r="DI72" s="2">
        <v>10</v>
      </c>
      <c r="DJ72">
        <v>60</v>
      </c>
      <c r="DK72" t="str">
        <f t="shared" si="65"/>
        <v>TRUE</v>
      </c>
      <c r="DL72">
        <f>VLOOKUP($A72,'FuturesInfo (3)'!$A$2:$V$80,22)</f>
        <v>3</v>
      </c>
      <c r="DM72">
        <f t="shared" si="66"/>
        <v>4</v>
      </c>
      <c r="DN72">
        <f t="shared" si="80"/>
        <v>3</v>
      </c>
      <c r="DO72" s="139">
        <f>VLOOKUP($A72,'FuturesInfo (3)'!$A$2:$O$80,15)*DN72</f>
        <v>66696</v>
      </c>
      <c r="DP72" s="200">
        <f t="shared" si="67"/>
        <v>781.31629393302239</v>
      </c>
      <c r="DQ72" s="200">
        <f t="shared" si="81"/>
        <v>781.31629393302239</v>
      </c>
      <c r="DS72">
        <v>1</v>
      </c>
      <c r="DT72">
        <v>1</v>
      </c>
      <c r="DU72">
        <v>1</v>
      </c>
      <c r="DV72">
        <v>1</v>
      </c>
      <c r="DW72">
        <v>1</v>
      </c>
      <c r="DX72">
        <v>1</v>
      </c>
      <c r="DY72" s="1">
        <v>3.21052632167E-2</v>
      </c>
      <c r="DZ72" s="2">
        <v>10</v>
      </c>
      <c r="EA72">
        <v>60</v>
      </c>
      <c r="EB72" t="s">
        <v>1274</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1274</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1274</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1274</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1274</v>
      </c>
      <c r="HK72">
        <v>3</v>
      </c>
      <c r="HL72" s="257"/>
      <c r="HM72">
        <v>3</v>
      </c>
      <c r="HN72" s="139">
        <v>65251.200000000004</v>
      </c>
      <c r="HO72" s="200">
        <v>-730.91975560066851</v>
      </c>
      <c r="HP72" s="200">
        <v>-730.91975560066851</v>
      </c>
      <c r="HQ72" s="200">
        <v>730.91975560066851</v>
      </c>
      <c r="HR72" s="200">
        <v>-730.91975560066851</v>
      </c>
      <c r="HT72">
        <f t="shared" si="82"/>
        <v>1</v>
      </c>
      <c r="HU72" s="244">
        <v>1</v>
      </c>
      <c r="HV72" s="218">
        <v>1</v>
      </c>
      <c r="HW72" s="245">
        <v>14</v>
      </c>
      <c r="HX72">
        <f t="shared" si="123"/>
        <v>1</v>
      </c>
      <c r="HY72">
        <f t="shared" si="84"/>
        <v>1</v>
      </c>
      <c r="HZ72" s="218">
        <v>1</v>
      </c>
      <c r="IA72">
        <f t="shared" si="120"/>
        <v>1</v>
      </c>
      <c r="IB72">
        <f t="shared" si="85"/>
        <v>1</v>
      </c>
      <c r="IC72">
        <f t="shared" si="86"/>
        <v>1</v>
      </c>
      <c r="ID72">
        <f t="shared" si="87"/>
        <v>1</v>
      </c>
      <c r="IE72" s="253">
        <v>2.21421215242E-2</v>
      </c>
      <c r="IF72" s="268">
        <v>42514</v>
      </c>
      <c r="IG72">
        <v>60</v>
      </c>
      <c r="IH72" t="str">
        <f t="shared" si="68"/>
        <v>TRUE</v>
      </c>
      <c r="II72">
        <f>VLOOKUP($A72,'FuturesInfo (3)'!$A$2:$V$80,22)</f>
        <v>3</v>
      </c>
      <c r="IJ72" s="257">
        <v>2</v>
      </c>
      <c r="IK72">
        <f t="shared" si="88"/>
        <v>4</v>
      </c>
      <c r="IL72" s="139">
        <f>VLOOKUP($A72,'FuturesInfo (3)'!$A$2:$O$80,15)*II72</f>
        <v>66696</v>
      </c>
      <c r="IM72" s="139">
        <f>VLOOKUP($A72,'FuturesInfo (3)'!$A$2:$O$80,15)*IK72</f>
        <v>88928</v>
      </c>
      <c r="IN72" s="200">
        <f t="shared" si="152"/>
        <v>1476.7909371780431</v>
      </c>
      <c r="IO72" s="200">
        <f t="shared" si="89"/>
        <v>1969.0545829040575</v>
      </c>
      <c r="IP72" s="200">
        <f t="shared" si="90"/>
        <v>1476.7909371780431</v>
      </c>
      <c r="IQ72" s="200">
        <f t="shared" si="91"/>
        <v>1476.7909371780431</v>
      </c>
      <c r="IR72" s="200">
        <f t="shared" si="126"/>
        <v>1476.7909371780431</v>
      </c>
      <c r="IT72">
        <f t="shared" si="93"/>
        <v>1</v>
      </c>
      <c r="IU72" s="244">
        <v>1</v>
      </c>
      <c r="IV72" s="218">
        <v>1</v>
      </c>
      <c r="IW72" s="245">
        <v>15</v>
      </c>
      <c r="IX72">
        <f t="shared" si="124"/>
        <v>-1</v>
      </c>
      <c r="IY72">
        <f t="shared" si="95"/>
        <v>1</v>
      </c>
      <c r="IZ72" s="218"/>
      <c r="JA72">
        <f t="shared" si="121"/>
        <v>0</v>
      </c>
      <c r="JB72">
        <f t="shared" si="96"/>
        <v>0</v>
      </c>
      <c r="JC72">
        <f t="shared" si="97"/>
        <v>0</v>
      </c>
      <c r="JD72">
        <f t="shared" si="98"/>
        <v>0</v>
      </c>
      <c r="JE72" s="253"/>
      <c r="JF72" s="268">
        <v>42514</v>
      </c>
      <c r="JG72">
        <v>60</v>
      </c>
      <c r="JH72" t="str">
        <f t="shared" si="70"/>
        <v>TRUE</v>
      </c>
      <c r="JI72">
        <f>VLOOKUP($A72,'FuturesInfo (3)'!$A$2:$V$80,22)</f>
        <v>3</v>
      </c>
      <c r="JJ72" s="257">
        <v>2</v>
      </c>
      <c r="JK72">
        <f t="shared" si="99"/>
        <v>4</v>
      </c>
      <c r="JL72" s="139">
        <f>VLOOKUP($A72,'FuturesInfo (3)'!$A$2:$O$80,15)*JI72</f>
        <v>66696</v>
      </c>
      <c r="JM72" s="139">
        <f>VLOOKUP($A72,'FuturesInfo (3)'!$A$2:$O$80,15)*JK72</f>
        <v>88928</v>
      </c>
      <c r="JN72" s="200">
        <f t="shared" si="153"/>
        <v>0</v>
      </c>
      <c r="JO72" s="200">
        <f t="shared" si="100"/>
        <v>0</v>
      </c>
      <c r="JP72" s="200">
        <f t="shared" si="101"/>
        <v>0</v>
      </c>
      <c r="JQ72" s="200">
        <f t="shared" si="102"/>
        <v>0</v>
      </c>
      <c r="JR72" s="200">
        <f t="shared" si="127"/>
        <v>0</v>
      </c>
      <c r="JT72">
        <f t="shared" si="104"/>
        <v>1</v>
      </c>
      <c r="JU72" s="244"/>
      <c r="JV72" s="218"/>
      <c r="JW72" s="245"/>
      <c r="JX72">
        <f t="shared" si="125"/>
        <v>0</v>
      </c>
      <c r="JY72">
        <f t="shared" si="106"/>
        <v>0</v>
      </c>
      <c r="JZ72" s="218"/>
      <c r="KA72">
        <f t="shared" si="122"/>
        <v>1</v>
      </c>
      <c r="KB72">
        <f t="shared" si="107"/>
        <v>1</v>
      </c>
      <c r="KC72">
        <f t="shared" si="108"/>
        <v>1</v>
      </c>
      <c r="KD72">
        <f t="shared" si="109"/>
        <v>1</v>
      </c>
      <c r="KE72" s="253"/>
      <c r="KF72" s="268"/>
      <c r="KG72">
        <v>60</v>
      </c>
      <c r="KH72" t="str">
        <f t="shared" si="72"/>
        <v>FALSE</v>
      </c>
      <c r="KI72">
        <f>VLOOKUP($A72,'FuturesInfo (3)'!$A$2:$V$80,22)</f>
        <v>3</v>
      </c>
      <c r="KJ72" s="257"/>
      <c r="KK72">
        <f t="shared" si="110"/>
        <v>4</v>
      </c>
      <c r="KL72" s="139">
        <f>VLOOKUP($A72,'FuturesInfo (3)'!$A$2:$O$80,15)*KI72</f>
        <v>66696</v>
      </c>
      <c r="KM72" s="139">
        <f>VLOOKUP($A72,'FuturesInfo (3)'!$A$2:$O$80,15)*KK72</f>
        <v>88928</v>
      </c>
      <c r="KN72" s="200">
        <f t="shared" si="111"/>
        <v>0</v>
      </c>
      <c r="KO72" s="200">
        <f t="shared" si="112"/>
        <v>0</v>
      </c>
      <c r="KP72" s="200">
        <f t="shared" si="113"/>
        <v>0</v>
      </c>
      <c r="KQ72" s="200">
        <f t="shared" si="114"/>
        <v>0</v>
      </c>
      <c r="KR72" s="200">
        <f t="shared" si="128"/>
        <v>0</v>
      </c>
    </row>
    <row r="73" spans="1:304"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6"/>
        <v>0</v>
      </c>
      <c r="BH73">
        <v>1</v>
      </c>
      <c r="BI73">
        <v>-1</v>
      </c>
      <c r="BJ73">
        <f t="shared" si="73"/>
        <v>0</v>
      </c>
      <c r="BK73" s="1">
        <v>-2.07591933571E-3</v>
      </c>
      <c r="BL73" s="2">
        <v>10</v>
      </c>
      <c r="BM73">
        <v>60</v>
      </c>
      <c r="BN73" t="str">
        <f t="shared" si="117"/>
        <v>TRUE</v>
      </c>
      <c r="BO73">
        <f>VLOOKUP($A73,'FuturesInfo (3)'!$A$2:$V$80,22)</f>
        <v>3</v>
      </c>
      <c r="BP73">
        <f t="shared" si="142"/>
        <v>3</v>
      </c>
      <c r="BQ73" s="139">
        <f>VLOOKUP($A73,'FuturesInfo (3)'!$A$2:$O$80,15)*BP73</f>
        <v>392212.5</v>
      </c>
      <c r="BR73" s="145">
        <f t="shared" si="74"/>
        <v>-814.2015124571584</v>
      </c>
      <c r="BT73">
        <f t="shared" si="75"/>
        <v>1</v>
      </c>
      <c r="BU73">
        <v>1</v>
      </c>
      <c r="BV73">
        <v>1</v>
      </c>
      <c r="BW73">
        <v>1</v>
      </c>
      <c r="BX73">
        <f t="shared" si="143"/>
        <v>1</v>
      </c>
      <c r="BY73">
        <f t="shared" si="144"/>
        <v>1</v>
      </c>
      <c r="BZ73" s="188">
        <v>1.4363546310100001E-2</v>
      </c>
      <c r="CA73" s="2">
        <v>10</v>
      </c>
      <c r="CB73">
        <v>60</v>
      </c>
      <c r="CC73" t="str">
        <f t="shared" si="145"/>
        <v>TRUE</v>
      </c>
      <c r="CD73">
        <f>VLOOKUP($A73,'FuturesInfo (3)'!$A$2:$V$80,22)</f>
        <v>3</v>
      </c>
      <c r="CE73">
        <f t="shared" si="57"/>
        <v>3</v>
      </c>
      <c r="CF73">
        <f t="shared" si="57"/>
        <v>3</v>
      </c>
      <c r="CG73" s="139">
        <f>VLOOKUP($A73,'FuturesInfo (3)'!$A$2:$O$80,15)*CE73</f>
        <v>392212.5</v>
      </c>
      <c r="CH73" s="145">
        <f t="shared" si="146"/>
        <v>5633.562407150097</v>
      </c>
      <c r="CI73" s="145">
        <f t="shared" si="76"/>
        <v>5633.562407150097</v>
      </c>
      <c r="CK73">
        <f t="shared" si="147"/>
        <v>1</v>
      </c>
      <c r="CL73">
        <v>1</v>
      </c>
      <c r="CM73">
        <v>1</v>
      </c>
      <c r="CN73">
        <v>1</v>
      </c>
      <c r="CO73">
        <f t="shared" si="118"/>
        <v>1</v>
      </c>
      <c r="CP73">
        <f t="shared" si="148"/>
        <v>1</v>
      </c>
      <c r="CQ73" s="1">
        <v>7.32421875E-3</v>
      </c>
      <c r="CR73" s="2">
        <v>10</v>
      </c>
      <c r="CS73">
        <v>60</v>
      </c>
      <c r="CT73" t="str">
        <f t="shared" si="149"/>
        <v>TRUE</v>
      </c>
      <c r="CU73">
        <f>VLOOKUP($A73,'FuturesInfo (3)'!$A$2:$V$80,22)</f>
        <v>3</v>
      </c>
      <c r="CV73">
        <f t="shared" si="150"/>
        <v>4</v>
      </c>
      <c r="CW73">
        <f t="shared" si="77"/>
        <v>3</v>
      </c>
      <c r="CX73" s="139">
        <f>VLOOKUP($A73,'FuturesInfo (3)'!$A$2:$O$80,15)*CW73</f>
        <v>392212.5</v>
      </c>
      <c r="CY73" s="200">
        <f t="shared" si="151"/>
        <v>2872.650146484375</v>
      </c>
      <c r="CZ73" s="200">
        <f t="shared" si="79"/>
        <v>2872.650146484375</v>
      </c>
      <c r="DB73">
        <f t="shared" si="63"/>
        <v>1</v>
      </c>
      <c r="DC73">
        <v>-1</v>
      </c>
      <c r="DD73">
        <v>1</v>
      </c>
      <c r="DE73">
        <v>1</v>
      </c>
      <c r="DF73">
        <f t="shared" si="119"/>
        <v>0</v>
      </c>
      <c r="DG73">
        <f t="shared" si="64"/>
        <v>1</v>
      </c>
      <c r="DH73" s="1">
        <v>4.6534173533699999E-3</v>
      </c>
      <c r="DI73" s="2">
        <v>10</v>
      </c>
      <c r="DJ73">
        <v>60</v>
      </c>
      <c r="DK73" t="str">
        <f t="shared" si="65"/>
        <v>TRUE</v>
      </c>
      <c r="DL73">
        <f>VLOOKUP($A73,'FuturesInfo (3)'!$A$2:$V$80,22)</f>
        <v>3</v>
      </c>
      <c r="DM73">
        <f t="shared" si="66"/>
        <v>2</v>
      </c>
      <c r="DN73">
        <f t="shared" si="80"/>
        <v>3</v>
      </c>
      <c r="DO73" s="139">
        <f>VLOOKUP($A73,'FuturesInfo (3)'!$A$2:$O$80,15)*DN73</f>
        <v>392212.5</v>
      </c>
      <c r="DP73" s="200">
        <f t="shared" si="67"/>
        <v>-1825.128453708631</v>
      </c>
      <c r="DQ73" s="200">
        <f t="shared" si="81"/>
        <v>1825.128453708631</v>
      </c>
      <c r="DS73">
        <v>-1</v>
      </c>
      <c r="DT73">
        <v>-1</v>
      </c>
      <c r="DU73">
        <v>1</v>
      </c>
      <c r="DV73">
        <v>1</v>
      </c>
      <c r="DW73">
        <v>0</v>
      </c>
      <c r="DX73">
        <v>1</v>
      </c>
      <c r="DY73" s="1">
        <v>6.2723149667100004E-3</v>
      </c>
      <c r="DZ73" s="2">
        <v>10</v>
      </c>
      <c r="EA73">
        <v>60</v>
      </c>
      <c r="EB73" t="s">
        <v>1274</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1274</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1274</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1274</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1274</v>
      </c>
      <c r="HK73">
        <v>3</v>
      </c>
      <c r="HL73" s="257"/>
      <c r="HM73">
        <v>3</v>
      </c>
      <c r="HN73" s="139">
        <v>391275.00000000006</v>
      </c>
      <c r="HO73" s="200">
        <v>450.51813471684608</v>
      </c>
      <c r="HP73" s="200">
        <v>450.51813471684608</v>
      </c>
      <c r="HQ73" s="200">
        <v>-450.51813471684608</v>
      </c>
      <c r="HR73" s="200">
        <v>-450.51813471684608</v>
      </c>
      <c r="HT73">
        <f t="shared" si="82"/>
        <v>1</v>
      </c>
      <c r="HU73" s="244">
        <v>1</v>
      </c>
      <c r="HV73" s="218">
        <v>1</v>
      </c>
      <c r="HW73" s="245">
        <v>-4</v>
      </c>
      <c r="HX73">
        <f t="shared" si="123"/>
        <v>-1</v>
      </c>
      <c r="HY73">
        <f t="shared" si="84"/>
        <v>-1</v>
      </c>
      <c r="HZ73" s="218">
        <v>1</v>
      </c>
      <c r="IA73">
        <f t="shared" si="120"/>
        <v>1</v>
      </c>
      <c r="IB73">
        <f t="shared" si="85"/>
        <v>1</v>
      </c>
      <c r="IC73">
        <f t="shared" si="86"/>
        <v>0</v>
      </c>
      <c r="ID73">
        <f t="shared" si="87"/>
        <v>0</v>
      </c>
      <c r="IE73" s="253">
        <v>2.3960130343099999E-3</v>
      </c>
      <c r="IF73" s="268">
        <v>42493</v>
      </c>
      <c r="IG73">
        <v>60</v>
      </c>
      <c r="IH73" t="str">
        <f t="shared" si="68"/>
        <v>TRUE</v>
      </c>
      <c r="II73">
        <f>VLOOKUP($A73,'FuturesInfo (3)'!$A$2:$V$80,22)</f>
        <v>3</v>
      </c>
      <c r="IJ73" s="257">
        <v>1</v>
      </c>
      <c r="IK73">
        <f t="shared" si="88"/>
        <v>3</v>
      </c>
      <c r="IL73" s="139">
        <f>VLOOKUP($A73,'FuturesInfo (3)'!$A$2:$O$80,15)*II73</f>
        <v>392212.5</v>
      </c>
      <c r="IM73" s="139">
        <f>VLOOKUP($A73,'FuturesInfo (3)'!$A$2:$O$80,15)*IK73</f>
        <v>392212.5</v>
      </c>
      <c r="IN73" s="200">
        <f t="shared" si="152"/>
        <v>939.74626221931089</v>
      </c>
      <c r="IO73" s="200">
        <f t="shared" si="89"/>
        <v>939.74626221931089</v>
      </c>
      <c r="IP73" s="200">
        <f t="shared" si="90"/>
        <v>939.74626221931089</v>
      </c>
      <c r="IQ73" s="200">
        <f t="shared" si="91"/>
        <v>-939.74626221931089</v>
      </c>
      <c r="IR73" s="200">
        <f t="shared" si="126"/>
        <v>-939.74626221931089</v>
      </c>
      <c r="IT73">
        <f t="shared" si="93"/>
        <v>1</v>
      </c>
      <c r="IU73" s="244">
        <v>1</v>
      </c>
      <c r="IV73" s="218">
        <v>1</v>
      </c>
      <c r="IW73" s="245">
        <v>-5</v>
      </c>
      <c r="IX73">
        <f t="shared" si="124"/>
        <v>-1</v>
      </c>
      <c r="IY73">
        <f t="shared" si="95"/>
        <v>-1</v>
      </c>
      <c r="IZ73" s="218"/>
      <c r="JA73">
        <f t="shared" si="121"/>
        <v>0</v>
      </c>
      <c r="JB73">
        <f t="shared" si="96"/>
        <v>0</v>
      </c>
      <c r="JC73">
        <f t="shared" si="97"/>
        <v>0</v>
      </c>
      <c r="JD73">
        <f t="shared" si="98"/>
        <v>0</v>
      </c>
      <c r="JE73" s="253"/>
      <c r="JF73" s="268">
        <v>42515</v>
      </c>
      <c r="JG73">
        <v>60</v>
      </c>
      <c r="JH73" t="str">
        <f t="shared" si="70"/>
        <v>TRUE</v>
      </c>
      <c r="JI73">
        <f>VLOOKUP($A73,'FuturesInfo (3)'!$A$2:$V$80,22)</f>
        <v>3</v>
      </c>
      <c r="JJ73" s="257">
        <v>2</v>
      </c>
      <c r="JK73">
        <f t="shared" si="99"/>
        <v>4</v>
      </c>
      <c r="JL73" s="139">
        <f>VLOOKUP($A73,'FuturesInfo (3)'!$A$2:$O$80,15)*JI73</f>
        <v>392212.5</v>
      </c>
      <c r="JM73" s="139">
        <f>VLOOKUP($A73,'FuturesInfo (3)'!$A$2:$O$80,15)*JK73</f>
        <v>522950</v>
      </c>
      <c r="JN73" s="200">
        <f t="shared" si="153"/>
        <v>0</v>
      </c>
      <c r="JO73" s="200">
        <f t="shared" si="100"/>
        <v>0</v>
      </c>
      <c r="JP73" s="200">
        <f t="shared" si="101"/>
        <v>0</v>
      </c>
      <c r="JQ73" s="200">
        <f t="shared" si="102"/>
        <v>0</v>
      </c>
      <c r="JR73" s="200">
        <f t="shared" si="127"/>
        <v>0</v>
      </c>
      <c r="JT73">
        <f t="shared" si="104"/>
        <v>1</v>
      </c>
      <c r="JU73" s="244"/>
      <c r="JV73" s="218"/>
      <c r="JW73" s="245"/>
      <c r="JX73">
        <f t="shared" si="125"/>
        <v>0</v>
      </c>
      <c r="JY73">
        <f t="shared" si="106"/>
        <v>0</v>
      </c>
      <c r="JZ73" s="218"/>
      <c r="KA73">
        <f t="shared" si="122"/>
        <v>1</v>
      </c>
      <c r="KB73">
        <f t="shared" si="107"/>
        <v>1</v>
      </c>
      <c r="KC73">
        <f t="shared" si="108"/>
        <v>1</v>
      </c>
      <c r="KD73">
        <f t="shared" si="109"/>
        <v>1</v>
      </c>
      <c r="KE73" s="253"/>
      <c r="KF73" s="268"/>
      <c r="KG73">
        <v>60</v>
      </c>
      <c r="KH73" t="str">
        <f t="shared" si="72"/>
        <v>FALSE</v>
      </c>
      <c r="KI73">
        <f>VLOOKUP($A73,'FuturesInfo (3)'!$A$2:$V$80,22)</f>
        <v>3</v>
      </c>
      <c r="KJ73" s="257"/>
      <c r="KK73">
        <f t="shared" si="110"/>
        <v>4</v>
      </c>
      <c r="KL73" s="139">
        <f>VLOOKUP($A73,'FuturesInfo (3)'!$A$2:$O$80,15)*KI73</f>
        <v>392212.5</v>
      </c>
      <c r="KM73" s="139">
        <f>VLOOKUP($A73,'FuturesInfo (3)'!$A$2:$O$80,15)*KK73</f>
        <v>522950</v>
      </c>
      <c r="KN73" s="200">
        <f t="shared" si="111"/>
        <v>0</v>
      </c>
      <c r="KO73" s="200">
        <f t="shared" si="112"/>
        <v>0</v>
      </c>
      <c r="KP73" s="200">
        <f t="shared" si="113"/>
        <v>0</v>
      </c>
      <c r="KQ73" s="200">
        <f t="shared" si="114"/>
        <v>0</v>
      </c>
      <c r="KR73" s="200">
        <f t="shared" si="128"/>
        <v>0</v>
      </c>
    </row>
    <row r="74" spans="1:304"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6"/>
        <v>0</v>
      </c>
      <c r="BH74">
        <v>-1</v>
      </c>
      <c r="BI74">
        <v>1</v>
      </c>
      <c r="BJ74">
        <f t="shared" si="73"/>
        <v>0</v>
      </c>
      <c r="BK74" s="1">
        <v>6.1530733973799998E-3</v>
      </c>
      <c r="BL74" s="2">
        <v>10</v>
      </c>
      <c r="BM74">
        <v>60</v>
      </c>
      <c r="BN74" t="str">
        <f t="shared" si="117"/>
        <v>TRUE</v>
      </c>
      <c r="BO74">
        <f>VLOOKUP($A74,'FuturesInfo (3)'!$A$2:$V$80,22)</f>
        <v>1</v>
      </c>
      <c r="BP74">
        <f t="shared" si="142"/>
        <v>1</v>
      </c>
      <c r="BQ74" s="139">
        <f>VLOOKUP($A74,'FuturesInfo (3)'!$A$2:$O$80,15)*BP74</f>
        <v>87515</v>
      </c>
      <c r="BR74" s="145">
        <f t="shared" si="74"/>
        <v>-538.48621837171072</v>
      </c>
      <c r="BT74">
        <f t="shared" si="75"/>
        <v>-1</v>
      </c>
      <c r="BU74">
        <v>-1</v>
      </c>
      <c r="BV74">
        <v>-1</v>
      </c>
      <c r="BW74">
        <v>1</v>
      </c>
      <c r="BX74">
        <f t="shared" si="143"/>
        <v>0</v>
      </c>
      <c r="BY74">
        <f t="shared" si="144"/>
        <v>0</v>
      </c>
      <c r="BZ74" s="188">
        <v>2.1216848673900002E-2</v>
      </c>
      <c r="CA74" s="2">
        <v>10</v>
      </c>
      <c r="CB74">
        <v>60</v>
      </c>
      <c r="CC74" t="str">
        <f t="shared" si="145"/>
        <v>TRUE</v>
      </c>
      <c r="CD74">
        <f>VLOOKUP($A74,'FuturesInfo (3)'!$A$2:$V$80,22)</f>
        <v>1</v>
      </c>
      <c r="CE74">
        <f t="shared" si="57"/>
        <v>1</v>
      </c>
      <c r="CF74">
        <f t="shared" si="57"/>
        <v>1</v>
      </c>
      <c r="CG74" s="139">
        <f>VLOOKUP($A74,'FuturesInfo (3)'!$A$2:$O$80,15)*CE74</f>
        <v>87515</v>
      </c>
      <c r="CH74" s="145">
        <f t="shared" si="146"/>
        <v>-1856.7925116963586</v>
      </c>
      <c r="CI74" s="145">
        <f t="shared" si="76"/>
        <v>-1856.7925116963586</v>
      </c>
      <c r="CK74">
        <f t="shared" si="147"/>
        <v>-1</v>
      </c>
      <c r="CL74">
        <v>1</v>
      </c>
      <c r="CM74">
        <v>-1</v>
      </c>
      <c r="CN74">
        <v>1</v>
      </c>
      <c r="CO74">
        <f t="shared" si="118"/>
        <v>1</v>
      </c>
      <c r="CP74">
        <f t="shared" si="148"/>
        <v>0</v>
      </c>
      <c r="CQ74" s="1">
        <v>5.0106935533100003E-3</v>
      </c>
      <c r="CR74" s="2">
        <v>10</v>
      </c>
      <c r="CS74">
        <v>60</v>
      </c>
      <c r="CT74" t="str">
        <f t="shared" si="149"/>
        <v>TRUE</v>
      </c>
      <c r="CU74">
        <f>VLOOKUP($A74,'FuturesInfo (3)'!$A$2:$V$80,22)</f>
        <v>1</v>
      </c>
      <c r="CV74">
        <f t="shared" si="150"/>
        <v>1</v>
      </c>
      <c r="CW74">
        <f t="shared" si="77"/>
        <v>1</v>
      </c>
      <c r="CX74" s="139">
        <f>VLOOKUP($A74,'FuturesInfo (3)'!$A$2:$O$80,15)*CW74</f>
        <v>87515</v>
      </c>
      <c r="CY74" s="200">
        <f t="shared" si="151"/>
        <v>438.51084631792469</v>
      </c>
      <c r="CZ74" s="200">
        <f t="shared" si="79"/>
        <v>-438.51084631792469</v>
      </c>
      <c r="DB74">
        <f t="shared" si="63"/>
        <v>1</v>
      </c>
      <c r="DC74">
        <v>1</v>
      </c>
      <c r="DD74">
        <v>-1</v>
      </c>
      <c r="DE74">
        <v>-1</v>
      </c>
      <c r="DF74">
        <f t="shared" si="119"/>
        <v>0</v>
      </c>
      <c r="DG74">
        <f t="shared" si="64"/>
        <v>1</v>
      </c>
      <c r="DH74" s="1">
        <v>-3.2224721833800001E-3</v>
      </c>
      <c r="DI74" s="2">
        <v>10</v>
      </c>
      <c r="DJ74">
        <v>60</v>
      </c>
      <c r="DK74" t="str">
        <f t="shared" si="65"/>
        <v>TRUE</v>
      </c>
      <c r="DL74">
        <f>VLOOKUP($A74,'FuturesInfo (3)'!$A$2:$V$80,22)</f>
        <v>1</v>
      </c>
      <c r="DM74">
        <f t="shared" si="66"/>
        <v>1</v>
      </c>
      <c r="DN74">
        <f t="shared" si="80"/>
        <v>1</v>
      </c>
      <c r="DO74" s="139">
        <f>VLOOKUP($A74,'FuturesInfo (3)'!$A$2:$O$80,15)*DN74</f>
        <v>87515</v>
      </c>
      <c r="DP74" s="200">
        <f t="shared" si="67"/>
        <v>-282.0146531285007</v>
      </c>
      <c r="DQ74" s="200">
        <f t="shared" si="81"/>
        <v>282.0146531285007</v>
      </c>
      <c r="DS74">
        <v>1</v>
      </c>
      <c r="DT74">
        <v>1</v>
      </c>
      <c r="DU74">
        <v>-1</v>
      </c>
      <c r="DV74">
        <v>1</v>
      </c>
      <c r="DW74">
        <v>1</v>
      </c>
      <c r="DX74">
        <v>0</v>
      </c>
      <c r="DY74" s="1">
        <v>3.6049774307699997E-2</v>
      </c>
      <c r="DZ74" s="2">
        <v>10</v>
      </c>
      <c r="EA74">
        <v>60</v>
      </c>
      <c r="EB74" t="s">
        <v>1274</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1274</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1274</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1274</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1274</v>
      </c>
      <c r="HK74">
        <v>1</v>
      </c>
      <c r="HL74" s="257"/>
      <c r="HM74">
        <v>1</v>
      </c>
      <c r="HN74" s="139">
        <v>87120</v>
      </c>
      <c r="HO74" s="200">
        <v>94.896520093584002</v>
      </c>
      <c r="HP74" s="200">
        <v>-94.896520093584002</v>
      </c>
      <c r="HQ74" s="200">
        <v>94.896520093584002</v>
      </c>
      <c r="HR74" s="200">
        <v>94.896520093584002</v>
      </c>
      <c r="HT74">
        <f t="shared" si="82"/>
        <v>-1</v>
      </c>
      <c r="HU74" s="244">
        <v>-1</v>
      </c>
      <c r="HV74" s="218">
        <v>1</v>
      </c>
      <c r="HW74" s="245">
        <v>-9</v>
      </c>
      <c r="HX74">
        <f t="shared" si="123"/>
        <v>1</v>
      </c>
      <c r="HY74">
        <f t="shared" si="84"/>
        <v>-1</v>
      </c>
      <c r="HZ74" s="218">
        <v>1</v>
      </c>
      <c r="IA74">
        <f t="shared" si="120"/>
        <v>0</v>
      </c>
      <c r="IB74">
        <f t="shared" si="85"/>
        <v>1</v>
      </c>
      <c r="IC74">
        <f t="shared" si="86"/>
        <v>1</v>
      </c>
      <c r="ID74">
        <f t="shared" si="87"/>
        <v>0</v>
      </c>
      <c r="IE74" s="253">
        <v>4.5339761248899997E-3</v>
      </c>
      <c r="IF74" s="268">
        <v>42489</v>
      </c>
      <c r="IG74">
        <v>60</v>
      </c>
      <c r="IH74" t="str">
        <f t="shared" si="68"/>
        <v>TRUE</v>
      </c>
      <c r="II74">
        <f>VLOOKUP($A74,'FuturesInfo (3)'!$A$2:$V$80,22)</f>
        <v>1</v>
      </c>
      <c r="IJ74" s="257">
        <v>2</v>
      </c>
      <c r="IK74">
        <f t="shared" si="88"/>
        <v>1</v>
      </c>
      <c r="IL74" s="139">
        <f>VLOOKUP($A74,'FuturesInfo (3)'!$A$2:$O$80,15)*II74</f>
        <v>87515</v>
      </c>
      <c r="IM74" s="139">
        <f>VLOOKUP($A74,'FuturesInfo (3)'!$A$2:$O$80,15)*IK74</f>
        <v>87515</v>
      </c>
      <c r="IN74" s="200">
        <f t="shared" si="152"/>
        <v>-396.79092056974832</v>
      </c>
      <c r="IO74" s="200">
        <f t="shared" si="89"/>
        <v>-396.79092056974832</v>
      </c>
      <c r="IP74" s="200">
        <f t="shared" si="90"/>
        <v>396.79092056974832</v>
      </c>
      <c r="IQ74" s="200">
        <f t="shared" si="91"/>
        <v>396.79092056974832</v>
      </c>
      <c r="IR74" s="200">
        <f t="shared" si="126"/>
        <v>-396.79092056974832</v>
      </c>
      <c r="IT74">
        <f t="shared" si="93"/>
        <v>-1</v>
      </c>
      <c r="IU74" s="244">
        <v>1</v>
      </c>
      <c r="IV74" s="218">
        <v>1</v>
      </c>
      <c r="IW74" s="245">
        <v>-10</v>
      </c>
      <c r="IX74">
        <f t="shared" si="124"/>
        <v>-1</v>
      </c>
      <c r="IY74">
        <f t="shared" si="95"/>
        <v>-1</v>
      </c>
      <c r="IZ74" s="218"/>
      <c r="JA74">
        <f t="shared" si="121"/>
        <v>0</v>
      </c>
      <c r="JB74">
        <f t="shared" si="96"/>
        <v>0</v>
      </c>
      <c r="JC74">
        <f t="shared" si="97"/>
        <v>0</v>
      </c>
      <c r="JD74">
        <f t="shared" si="98"/>
        <v>0</v>
      </c>
      <c r="JE74" s="253"/>
      <c r="JF74" s="268">
        <v>42489</v>
      </c>
      <c r="JG74">
        <v>60</v>
      </c>
      <c r="JH74" t="str">
        <f t="shared" si="70"/>
        <v>TRUE</v>
      </c>
      <c r="JI74">
        <f>VLOOKUP($A74,'FuturesInfo (3)'!$A$2:$V$80,22)</f>
        <v>1</v>
      </c>
      <c r="JJ74" s="257">
        <v>2</v>
      </c>
      <c r="JK74">
        <f t="shared" si="99"/>
        <v>1</v>
      </c>
      <c r="JL74" s="139">
        <f>VLOOKUP($A74,'FuturesInfo (3)'!$A$2:$O$80,15)*JI74</f>
        <v>87515</v>
      </c>
      <c r="JM74" s="139">
        <f>VLOOKUP($A74,'FuturesInfo (3)'!$A$2:$O$80,15)*JK74</f>
        <v>87515</v>
      </c>
      <c r="JN74" s="200">
        <f t="shared" si="153"/>
        <v>0</v>
      </c>
      <c r="JO74" s="200">
        <f t="shared" si="100"/>
        <v>0</v>
      </c>
      <c r="JP74" s="200">
        <f t="shared" si="101"/>
        <v>0</v>
      </c>
      <c r="JQ74" s="200">
        <f t="shared" si="102"/>
        <v>0</v>
      </c>
      <c r="JR74" s="200">
        <f t="shared" si="127"/>
        <v>0</v>
      </c>
      <c r="JT74">
        <f t="shared" si="104"/>
        <v>1</v>
      </c>
      <c r="JU74" s="244"/>
      <c r="JV74" s="218"/>
      <c r="JW74" s="245"/>
      <c r="JX74">
        <f t="shared" si="125"/>
        <v>0</v>
      </c>
      <c r="JY74">
        <f t="shared" si="106"/>
        <v>0</v>
      </c>
      <c r="JZ74" s="218"/>
      <c r="KA74">
        <f t="shared" si="122"/>
        <v>1</v>
      </c>
      <c r="KB74">
        <f t="shared" si="107"/>
        <v>1</v>
      </c>
      <c r="KC74">
        <f t="shared" si="108"/>
        <v>1</v>
      </c>
      <c r="KD74">
        <f t="shared" si="109"/>
        <v>1</v>
      </c>
      <c r="KE74" s="253"/>
      <c r="KF74" s="268"/>
      <c r="KG74">
        <v>60</v>
      </c>
      <c r="KH74" t="str">
        <f t="shared" si="72"/>
        <v>FALSE</v>
      </c>
      <c r="KI74">
        <f>VLOOKUP($A74,'FuturesInfo (3)'!$A$2:$V$80,22)</f>
        <v>1</v>
      </c>
      <c r="KJ74" s="257"/>
      <c r="KK74">
        <f t="shared" si="110"/>
        <v>1</v>
      </c>
      <c r="KL74" s="139">
        <f>VLOOKUP($A74,'FuturesInfo (3)'!$A$2:$O$80,15)*KI74</f>
        <v>87515</v>
      </c>
      <c r="KM74" s="139">
        <f>VLOOKUP($A74,'FuturesInfo (3)'!$A$2:$O$80,15)*KK74</f>
        <v>87515</v>
      </c>
      <c r="KN74" s="200">
        <f t="shared" si="111"/>
        <v>0</v>
      </c>
      <c r="KO74" s="200">
        <f t="shared" si="112"/>
        <v>0</v>
      </c>
      <c r="KP74" s="200">
        <f t="shared" si="113"/>
        <v>0</v>
      </c>
      <c r="KQ74" s="200">
        <f t="shared" si="114"/>
        <v>0</v>
      </c>
      <c r="KR74" s="200">
        <f t="shared" si="128"/>
        <v>0</v>
      </c>
    </row>
    <row r="75" spans="1:304"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6"/>
        <v>-2</v>
      </c>
      <c r="BH75">
        <v>-1</v>
      </c>
      <c r="BI75">
        <v>1</v>
      </c>
      <c r="BJ75">
        <f t="shared" si="73"/>
        <v>0</v>
      </c>
      <c r="BK75" s="1">
        <v>3.7791052054099998E-3</v>
      </c>
      <c r="BL75" s="2">
        <v>10</v>
      </c>
      <c r="BM75">
        <v>60</v>
      </c>
      <c r="BN75" t="str">
        <f t="shared" si="117"/>
        <v>TRUE</v>
      </c>
      <c r="BO75">
        <f>VLOOKUP($A75,'FuturesInfo (3)'!$A$2:$V$80,22)</f>
        <v>12</v>
      </c>
      <c r="BP75">
        <f t="shared" si="142"/>
        <v>12</v>
      </c>
      <c r="BQ75" s="139">
        <f>VLOOKUP($A75,'FuturesInfo (3)'!$A$2:$O$80,15)*BP75</f>
        <v>197088</v>
      </c>
      <c r="BR75" s="145">
        <f t="shared" si="74"/>
        <v>-744.81628672384602</v>
      </c>
      <c r="BT75">
        <f t="shared" si="75"/>
        <v>-1</v>
      </c>
      <c r="BU75">
        <v>1</v>
      </c>
      <c r="BV75">
        <v>-1</v>
      </c>
      <c r="BW75">
        <v>1</v>
      </c>
      <c r="BX75">
        <f t="shared" si="143"/>
        <v>1</v>
      </c>
      <c r="BY75">
        <f t="shared" si="144"/>
        <v>0</v>
      </c>
      <c r="BZ75" s="188">
        <v>3.6434296818099997E-4</v>
      </c>
      <c r="CA75" s="2">
        <v>10</v>
      </c>
      <c r="CB75">
        <v>60</v>
      </c>
      <c r="CC75" t="str">
        <f t="shared" si="145"/>
        <v>TRUE</v>
      </c>
      <c r="CD75">
        <f>VLOOKUP($A75,'FuturesInfo (3)'!$A$2:$V$80,22)</f>
        <v>12</v>
      </c>
      <c r="CE75">
        <f t="shared" si="57"/>
        <v>12</v>
      </c>
      <c r="CF75">
        <f t="shared" si="57"/>
        <v>12</v>
      </c>
      <c r="CG75" s="139">
        <f>VLOOKUP($A75,'FuturesInfo (3)'!$A$2:$O$80,15)*CE75</f>
        <v>197088</v>
      </c>
      <c r="CH75" s="145">
        <f t="shared" si="146"/>
        <v>71.807626912856918</v>
      </c>
      <c r="CI75" s="145">
        <f t="shared" si="76"/>
        <v>-71.807626912856918</v>
      </c>
      <c r="CK75">
        <f t="shared" si="147"/>
        <v>1</v>
      </c>
      <c r="CL75">
        <v>1</v>
      </c>
      <c r="CM75">
        <v>-1</v>
      </c>
      <c r="CN75">
        <v>-1</v>
      </c>
      <c r="CO75">
        <f t="shared" si="118"/>
        <v>0</v>
      </c>
      <c r="CP75">
        <f t="shared" si="148"/>
        <v>1</v>
      </c>
      <c r="CQ75" s="1">
        <v>-3.0350855894100001E-4</v>
      </c>
      <c r="CR75" s="2">
        <v>10</v>
      </c>
      <c r="CS75">
        <v>60</v>
      </c>
      <c r="CT75" t="str">
        <f t="shared" si="149"/>
        <v>TRUE</v>
      </c>
      <c r="CU75">
        <f>VLOOKUP($A75,'FuturesInfo (3)'!$A$2:$V$80,22)</f>
        <v>12</v>
      </c>
      <c r="CV75">
        <f t="shared" si="150"/>
        <v>9</v>
      </c>
      <c r="CW75">
        <f t="shared" si="77"/>
        <v>12</v>
      </c>
      <c r="CX75" s="139">
        <f>VLOOKUP($A75,'FuturesInfo (3)'!$A$2:$O$80,15)*CW75</f>
        <v>197088</v>
      </c>
      <c r="CY75" s="200">
        <f t="shared" si="151"/>
        <v>-59.817894864563812</v>
      </c>
      <c r="CZ75" s="200">
        <f t="shared" si="79"/>
        <v>59.817894864563812</v>
      </c>
      <c r="DB75">
        <f t="shared" si="63"/>
        <v>1</v>
      </c>
      <c r="DC75">
        <v>-1</v>
      </c>
      <c r="DD75">
        <v>1</v>
      </c>
      <c r="DE75">
        <v>1</v>
      </c>
      <c r="DF75">
        <f t="shared" si="119"/>
        <v>0</v>
      </c>
      <c r="DG75">
        <f t="shared" si="64"/>
        <v>1</v>
      </c>
      <c r="DH75" s="1">
        <v>6.67921549578E-3</v>
      </c>
      <c r="DI75" s="2">
        <v>10</v>
      </c>
      <c r="DJ75">
        <v>60</v>
      </c>
      <c r="DK75" t="str">
        <f t="shared" si="65"/>
        <v>TRUE</v>
      </c>
      <c r="DL75">
        <f>VLOOKUP($A75,'FuturesInfo (3)'!$A$2:$V$80,22)</f>
        <v>12</v>
      </c>
      <c r="DM75">
        <f t="shared" si="66"/>
        <v>9</v>
      </c>
      <c r="DN75">
        <f t="shared" si="80"/>
        <v>12</v>
      </c>
      <c r="DO75" s="139">
        <f>VLOOKUP($A75,'FuturesInfo (3)'!$A$2:$O$80,15)*DN75</f>
        <v>197088</v>
      </c>
      <c r="DP75" s="200">
        <f t="shared" si="67"/>
        <v>-1316.3932236322887</v>
      </c>
      <c r="DQ75" s="200">
        <f t="shared" si="81"/>
        <v>1316.3932236322887</v>
      </c>
      <c r="DS75">
        <v>-1</v>
      </c>
      <c r="DT75">
        <v>1</v>
      </c>
      <c r="DU75">
        <v>1</v>
      </c>
      <c r="DV75">
        <v>-1</v>
      </c>
      <c r="DW75">
        <v>0</v>
      </c>
      <c r="DX75">
        <v>0</v>
      </c>
      <c r="DY75" s="1">
        <v>-6.6348995717500003E-4</v>
      </c>
      <c r="DZ75" s="2">
        <v>10</v>
      </c>
      <c r="EA75">
        <v>60</v>
      </c>
      <c r="EB75" t="s">
        <v>1274</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1274</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1274</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1274</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1274</v>
      </c>
      <c r="HK75">
        <v>12</v>
      </c>
      <c r="HL75" s="257"/>
      <c r="HM75">
        <v>12</v>
      </c>
      <c r="HN75" s="139">
        <v>194820</v>
      </c>
      <c r="HO75" s="200">
        <v>263.64273851180576</v>
      </c>
      <c r="HP75" s="200">
        <v>-263.64273851180576</v>
      </c>
      <c r="HQ75" s="200">
        <v>-263.64273851180576</v>
      </c>
      <c r="HR75" s="200">
        <v>-263.64273851180576</v>
      </c>
      <c r="HT75">
        <f t="shared" si="82"/>
        <v>-1</v>
      </c>
      <c r="HU75" s="244">
        <v>-1</v>
      </c>
      <c r="HV75" s="218">
        <v>1</v>
      </c>
      <c r="HW75" s="245">
        <v>21</v>
      </c>
      <c r="HX75">
        <f t="shared" si="123"/>
        <v>1</v>
      </c>
      <c r="HY75">
        <f t="shared" si="84"/>
        <v>1</v>
      </c>
      <c r="HZ75" s="218">
        <v>1</v>
      </c>
      <c r="IA75">
        <f t="shared" si="120"/>
        <v>0</v>
      </c>
      <c r="IB75">
        <f t="shared" si="85"/>
        <v>1</v>
      </c>
      <c r="IC75">
        <f t="shared" si="86"/>
        <v>1</v>
      </c>
      <c r="ID75">
        <f t="shared" si="87"/>
        <v>1</v>
      </c>
      <c r="IE75" s="253">
        <v>1.16415152448E-2</v>
      </c>
      <c r="IF75" s="268">
        <v>42506</v>
      </c>
      <c r="IG75">
        <v>60</v>
      </c>
      <c r="IH75" t="str">
        <f t="shared" si="68"/>
        <v>TRUE</v>
      </c>
      <c r="II75">
        <f>VLOOKUP($A75,'FuturesInfo (3)'!$A$2:$V$80,22)</f>
        <v>12</v>
      </c>
      <c r="IJ75" s="257">
        <v>2</v>
      </c>
      <c r="IK75">
        <f t="shared" si="88"/>
        <v>15</v>
      </c>
      <c r="IL75" s="139">
        <f>VLOOKUP($A75,'FuturesInfo (3)'!$A$2:$O$80,15)*II75</f>
        <v>197088</v>
      </c>
      <c r="IM75" s="139">
        <f>VLOOKUP($A75,'FuturesInfo (3)'!$A$2:$O$80,15)*IK75</f>
        <v>246360</v>
      </c>
      <c r="IN75" s="200">
        <f t="shared" si="152"/>
        <v>-2294.4029565671422</v>
      </c>
      <c r="IO75" s="200">
        <f t="shared" si="89"/>
        <v>-2868.0036957089278</v>
      </c>
      <c r="IP75" s="200">
        <f t="shared" si="90"/>
        <v>2294.4029565671422</v>
      </c>
      <c r="IQ75" s="200">
        <f t="shared" si="91"/>
        <v>2294.4029565671422</v>
      </c>
      <c r="IR75" s="200">
        <f t="shared" si="126"/>
        <v>2294.4029565671422</v>
      </c>
      <c r="IT75">
        <f t="shared" si="93"/>
        <v>-1</v>
      </c>
      <c r="IU75" s="244">
        <v>1</v>
      </c>
      <c r="IV75" s="218">
        <v>1</v>
      </c>
      <c r="IW75" s="245">
        <v>22</v>
      </c>
      <c r="IX75">
        <f t="shared" si="124"/>
        <v>-1</v>
      </c>
      <c r="IY75">
        <f t="shared" si="95"/>
        <v>1</v>
      </c>
      <c r="IZ75" s="218"/>
      <c r="JA75">
        <f t="shared" si="121"/>
        <v>0</v>
      </c>
      <c r="JB75">
        <f t="shared" si="96"/>
        <v>0</v>
      </c>
      <c r="JC75">
        <f t="shared" si="97"/>
        <v>0</v>
      </c>
      <c r="JD75">
        <f t="shared" si="98"/>
        <v>0</v>
      </c>
      <c r="JE75" s="253"/>
      <c r="JF75" s="268">
        <v>42506</v>
      </c>
      <c r="JG75">
        <v>60</v>
      </c>
      <c r="JH75" t="str">
        <f t="shared" si="70"/>
        <v>TRUE</v>
      </c>
      <c r="JI75">
        <f>VLOOKUP($A75,'FuturesInfo (3)'!$A$2:$V$80,22)</f>
        <v>12</v>
      </c>
      <c r="JJ75" s="257">
        <v>2</v>
      </c>
      <c r="JK75">
        <f t="shared" si="99"/>
        <v>15</v>
      </c>
      <c r="JL75" s="139">
        <f>VLOOKUP($A75,'FuturesInfo (3)'!$A$2:$O$80,15)*JI75</f>
        <v>197088</v>
      </c>
      <c r="JM75" s="139">
        <f>VLOOKUP($A75,'FuturesInfo (3)'!$A$2:$O$80,15)*JK75</f>
        <v>246360</v>
      </c>
      <c r="JN75" s="200">
        <f t="shared" si="153"/>
        <v>0</v>
      </c>
      <c r="JO75" s="200">
        <f t="shared" si="100"/>
        <v>0</v>
      </c>
      <c r="JP75" s="200">
        <f t="shared" si="101"/>
        <v>0</v>
      </c>
      <c r="JQ75" s="200">
        <f t="shared" si="102"/>
        <v>0</v>
      </c>
      <c r="JR75" s="200">
        <f t="shared" si="127"/>
        <v>0</v>
      </c>
      <c r="JT75">
        <f t="shared" si="104"/>
        <v>1</v>
      </c>
      <c r="JU75" s="244"/>
      <c r="JV75" s="218"/>
      <c r="JW75" s="245"/>
      <c r="JX75">
        <f t="shared" si="125"/>
        <v>0</v>
      </c>
      <c r="JY75">
        <f t="shared" si="106"/>
        <v>0</v>
      </c>
      <c r="JZ75" s="218"/>
      <c r="KA75">
        <f t="shared" si="122"/>
        <v>1</v>
      </c>
      <c r="KB75">
        <f t="shared" si="107"/>
        <v>1</v>
      </c>
      <c r="KC75">
        <f t="shared" si="108"/>
        <v>1</v>
      </c>
      <c r="KD75">
        <f t="shared" si="109"/>
        <v>1</v>
      </c>
      <c r="KE75" s="253"/>
      <c r="KF75" s="268"/>
      <c r="KG75">
        <v>60</v>
      </c>
      <c r="KH75" t="str">
        <f t="shared" si="72"/>
        <v>FALSE</v>
      </c>
      <c r="KI75">
        <f>VLOOKUP($A75,'FuturesInfo (3)'!$A$2:$V$80,22)</f>
        <v>12</v>
      </c>
      <c r="KJ75" s="257"/>
      <c r="KK75">
        <f t="shared" si="110"/>
        <v>15</v>
      </c>
      <c r="KL75" s="139">
        <f>VLOOKUP($A75,'FuturesInfo (3)'!$A$2:$O$80,15)*KI75</f>
        <v>197088</v>
      </c>
      <c r="KM75" s="139">
        <f>VLOOKUP($A75,'FuturesInfo (3)'!$A$2:$O$80,15)*KK75</f>
        <v>246360</v>
      </c>
      <c r="KN75" s="200">
        <f t="shared" si="111"/>
        <v>0</v>
      </c>
      <c r="KO75" s="200">
        <f t="shared" si="112"/>
        <v>0</v>
      </c>
      <c r="KP75" s="200">
        <f t="shared" si="113"/>
        <v>0</v>
      </c>
      <c r="KQ75" s="200">
        <f t="shared" si="114"/>
        <v>0</v>
      </c>
      <c r="KR75" s="200">
        <f t="shared" si="128"/>
        <v>0</v>
      </c>
    </row>
    <row r="76" spans="1:304"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6"/>
        <v>-2</v>
      </c>
      <c r="BH76">
        <v>-1</v>
      </c>
      <c r="BI76">
        <v>-1</v>
      </c>
      <c r="BJ76">
        <f t="shared" si="73"/>
        <v>1</v>
      </c>
      <c r="BK76" s="1">
        <v>-7.2339865842399999E-4</v>
      </c>
      <c r="BL76" s="2">
        <v>10</v>
      </c>
      <c r="BM76">
        <v>60</v>
      </c>
      <c r="BN76" t="str">
        <f t="shared" si="117"/>
        <v>TRUE</v>
      </c>
      <c r="BO76">
        <f>VLOOKUP($A76,'FuturesInfo (3)'!$A$2:$V$80,22)</f>
        <v>12</v>
      </c>
      <c r="BP76">
        <f t="shared" si="142"/>
        <v>12</v>
      </c>
      <c r="BQ76" s="139">
        <f>VLOOKUP($A76,'FuturesInfo (3)'!$A$2:$O$80,15)*BP76</f>
        <v>1730161.4273576885</v>
      </c>
      <c r="BR76" s="145">
        <f t="shared" si="74"/>
        <v>1251.5964554075049</v>
      </c>
      <c r="BT76">
        <f t="shared" si="75"/>
        <v>-1</v>
      </c>
      <c r="BU76">
        <v>1</v>
      </c>
      <c r="BV76">
        <v>1</v>
      </c>
      <c r="BW76">
        <v>1</v>
      </c>
      <c r="BX76">
        <f t="shared" si="143"/>
        <v>1</v>
      </c>
      <c r="BY76">
        <f t="shared" si="144"/>
        <v>1</v>
      </c>
      <c r="BZ76" s="188">
        <v>3.2905561039800002E-4</v>
      </c>
      <c r="CA76" s="2">
        <v>10</v>
      </c>
      <c r="CB76">
        <v>60</v>
      </c>
      <c r="CC76" t="str">
        <f t="shared" si="145"/>
        <v>TRUE</v>
      </c>
      <c r="CD76">
        <f>VLOOKUP($A76,'FuturesInfo (3)'!$A$2:$V$80,22)</f>
        <v>12</v>
      </c>
      <c r="CE76">
        <f t="shared" si="57"/>
        <v>12</v>
      </c>
      <c r="CF76">
        <f t="shared" si="57"/>
        <v>12</v>
      </c>
      <c r="CG76" s="139">
        <f>VLOOKUP($A76,'FuturesInfo (3)'!$A$2:$O$80,15)*CE76</f>
        <v>1730161.4273576885</v>
      </c>
      <c r="CH76" s="145">
        <f t="shared" si="146"/>
        <v>569.31932456625918</v>
      </c>
      <c r="CI76" s="145">
        <f t="shared" si="76"/>
        <v>569.31932456625918</v>
      </c>
      <c r="CK76">
        <f t="shared" si="147"/>
        <v>1</v>
      </c>
      <c r="CL76">
        <v>1</v>
      </c>
      <c r="CM76">
        <v>1</v>
      </c>
      <c r="CN76">
        <v>1</v>
      </c>
      <c r="CO76">
        <f t="shared" si="118"/>
        <v>1</v>
      </c>
      <c r="CP76">
        <f t="shared" si="148"/>
        <v>1</v>
      </c>
      <c r="CQ76" s="1">
        <v>1.1184210526300001E-3</v>
      </c>
      <c r="CR76" s="2">
        <v>10</v>
      </c>
      <c r="CS76">
        <v>60</v>
      </c>
      <c r="CT76" t="str">
        <f t="shared" si="149"/>
        <v>TRUE</v>
      </c>
      <c r="CU76">
        <f>VLOOKUP($A76,'FuturesInfo (3)'!$A$2:$V$80,22)</f>
        <v>12</v>
      </c>
      <c r="CV76">
        <f t="shared" si="150"/>
        <v>15</v>
      </c>
      <c r="CW76">
        <f t="shared" si="77"/>
        <v>12</v>
      </c>
      <c r="CX76" s="139">
        <f>VLOOKUP($A76,'FuturesInfo (3)'!$A$2:$O$80,15)*CW76</f>
        <v>1730161.4273576885</v>
      </c>
      <c r="CY76" s="200">
        <f t="shared" si="151"/>
        <v>1935.0489648052094</v>
      </c>
      <c r="CZ76" s="200">
        <f t="shared" si="79"/>
        <v>1935.0489648052094</v>
      </c>
      <c r="DB76">
        <f t="shared" si="63"/>
        <v>1</v>
      </c>
      <c r="DC76">
        <v>1</v>
      </c>
      <c r="DD76">
        <v>1</v>
      </c>
      <c r="DE76">
        <v>-1</v>
      </c>
      <c r="DF76">
        <f t="shared" si="119"/>
        <v>0</v>
      </c>
      <c r="DG76">
        <f t="shared" si="64"/>
        <v>0</v>
      </c>
      <c r="DH76" s="1">
        <v>-5.25727804429E-4</v>
      </c>
      <c r="DI76" s="2">
        <v>10</v>
      </c>
      <c r="DJ76">
        <v>60</v>
      </c>
      <c r="DK76" t="str">
        <f t="shared" si="65"/>
        <v>TRUE</v>
      </c>
      <c r="DL76">
        <f>VLOOKUP($A76,'FuturesInfo (3)'!$A$2:$V$80,22)</f>
        <v>12</v>
      </c>
      <c r="DM76">
        <f t="shared" si="66"/>
        <v>15</v>
      </c>
      <c r="DN76">
        <f t="shared" si="80"/>
        <v>12</v>
      </c>
      <c r="DO76" s="139">
        <f>VLOOKUP($A76,'FuturesInfo (3)'!$A$2:$O$80,15)*DN76</f>
        <v>1730161.4273576885</v>
      </c>
      <c r="DP76" s="200">
        <f t="shared" si="67"/>
        <v>-909.59396851250233</v>
      </c>
      <c r="DQ76" s="200">
        <f t="shared" si="81"/>
        <v>-909.59396851250233</v>
      </c>
      <c r="DS76">
        <v>1</v>
      </c>
      <c r="DT76">
        <v>-1</v>
      </c>
      <c r="DU76">
        <v>1</v>
      </c>
      <c r="DV76">
        <v>-1</v>
      </c>
      <c r="DW76">
        <v>1</v>
      </c>
      <c r="DX76">
        <v>0</v>
      </c>
      <c r="DY76" s="1">
        <v>-4.60253774556E-4</v>
      </c>
      <c r="DZ76" s="2">
        <v>10</v>
      </c>
      <c r="EA76">
        <v>60</v>
      </c>
      <c r="EB76" t="s">
        <v>1274</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1274</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1274</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1274</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1274</v>
      </c>
      <c r="HK76">
        <v>12</v>
      </c>
      <c r="HL76" s="257"/>
      <c r="HM76">
        <v>12</v>
      </c>
      <c r="HN76" s="139">
        <v>1727782.4978759559</v>
      </c>
      <c r="HO76" s="200">
        <v>1700.9081491202301</v>
      </c>
      <c r="HP76" s="200">
        <v>1700.9081491202301</v>
      </c>
      <c r="HQ76" s="200">
        <v>1700.9081491202301</v>
      </c>
      <c r="HR76" s="200">
        <v>-1700.9081491202301</v>
      </c>
      <c r="HT76">
        <f t="shared" si="82"/>
        <v>1</v>
      </c>
      <c r="HU76" s="244">
        <v>1</v>
      </c>
      <c r="HV76" s="218">
        <v>1</v>
      </c>
      <c r="HW76" s="245">
        <v>-8</v>
      </c>
      <c r="HX76">
        <f t="shared" si="123"/>
        <v>-1</v>
      </c>
      <c r="HY76">
        <f t="shared" si="84"/>
        <v>-1</v>
      </c>
      <c r="HZ76" s="218">
        <v>1</v>
      </c>
      <c r="IA76">
        <f t="shared" si="120"/>
        <v>1</v>
      </c>
      <c r="IB76">
        <f t="shared" si="85"/>
        <v>1</v>
      </c>
      <c r="IC76">
        <f t="shared" si="86"/>
        <v>0</v>
      </c>
      <c r="ID76">
        <f t="shared" si="87"/>
        <v>0</v>
      </c>
      <c r="IE76" s="253">
        <v>1.3768686073999999E-3</v>
      </c>
      <c r="IF76" s="268">
        <v>42487</v>
      </c>
      <c r="IG76">
        <v>60</v>
      </c>
      <c r="IH76" t="str">
        <f t="shared" si="68"/>
        <v>TRUE</v>
      </c>
      <c r="II76">
        <f>VLOOKUP($A76,'FuturesInfo (3)'!$A$2:$V$80,22)</f>
        <v>12</v>
      </c>
      <c r="IJ76" s="257">
        <v>2</v>
      </c>
      <c r="IK76">
        <f t="shared" si="88"/>
        <v>15</v>
      </c>
      <c r="IL76" s="139">
        <f>VLOOKUP($A76,'FuturesInfo (3)'!$A$2:$O$80,15)*II76</f>
        <v>1730161.4273576885</v>
      </c>
      <c r="IM76" s="139">
        <f>VLOOKUP($A76,'FuturesInfo (3)'!$A$2:$O$80,15)*IK76</f>
        <v>2162701.7841971107</v>
      </c>
      <c r="IN76" s="200">
        <f t="shared" si="152"/>
        <v>2382.2049550631768</v>
      </c>
      <c r="IO76" s="200">
        <f t="shared" si="89"/>
        <v>2977.7561938289709</v>
      </c>
      <c r="IP76" s="200">
        <f t="shared" si="90"/>
        <v>2382.2049550631768</v>
      </c>
      <c r="IQ76" s="200">
        <f t="shared" si="91"/>
        <v>-2382.2049550631768</v>
      </c>
      <c r="IR76" s="200">
        <f t="shared" si="126"/>
        <v>-2382.2049550631768</v>
      </c>
      <c r="IT76">
        <f t="shared" si="93"/>
        <v>1</v>
      </c>
      <c r="IU76" s="244">
        <v>1</v>
      </c>
      <c r="IV76" s="218">
        <v>1</v>
      </c>
      <c r="IW76" s="245">
        <v>5</v>
      </c>
      <c r="IX76">
        <f t="shared" si="124"/>
        <v>-1</v>
      </c>
      <c r="IY76">
        <f t="shared" si="95"/>
        <v>1</v>
      </c>
      <c r="IZ76" s="218"/>
      <c r="JA76">
        <f t="shared" si="121"/>
        <v>0</v>
      </c>
      <c r="JB76">
        <f t="shared" si="96"/>
        <v>0</v>
      </c>
      <c r="JC76">
        <f t="shared" si="97"/>
        <v>0</v>
      </c>
      <c r="JD76">
        <f t="shared" si="98"/>
        <v>0</v>
      </c>
      <c r="JE76" s="253"/>
      <c r="JF76" s="268">
        <v>42487</v>
      </c>
      <c r="JG76">
        <v>60</v>
      </c>
      <c r="JH76" t="str">
        <f t="shared" si="70"/>
        <v>TRUE</v>
      </c>
      <c r="JI76">
        <f>VLOOKUP($A76,'FuturesInfo (3)'!$A$2:$V$80,22)</f>
        <v>12</v>
      </c>
      <c r="JJ76" s="257">
        <v>2</v>
      </c>
      <c r="JK76">
        <f t="shared" si="99"/>
        <v>15</v>
      </c>
      <c r="JL76" s="139">
        <f>VLOOKUP($A76,'FuturesInfo (3)'!$A$2:$O$80,15)*JI76</f>
        <v>1730161.4273576885</v>
      </c>
      <c r="JM76" s="139">
        <f>VLOOKUP($A76,'FuturesInfo (3)'!$A$2:$O$80,15)*JK76</f>
        <v>2162701.7841971107</v>
      </c>
      <c r="JN76" s="200">
        <f t="shared" si="153"/>
        <v>0</v>
      </c>
      <c r="JO76" s="200">
        <f t="shared" si="100"/>
        <v>0</v>
      </c>
      <c r="JP76" s="200">
        <f t="shared" si="101"/>
        <v>0</v>
      </c>
      <c r="JQ76" s="200">
        <f t="shared" si="102"/>
        <v>0</v>
      </c>
      <c r="JR76" s="200">
        <f t="shared" si="127"/>
        <v>0</v>
      </c>
      <c r="JT76">
        <f t="shared" si="104"/>
        <v>1</v>
      </c>
      <c r="JU76" s="244"/>
      <c r="JV76" s="218"/>
      <c r="JW76" s="245"/>
      <c r="JX76">
        <f t="shared" si="125"/>
        <v>0</v>
      </c>
      <c r="JY76">
        <f t="shared" si="106"/>
        <v>0</v>
      </c>
      <c r="JZ76" s="218"/>
      <c r="KA76">
        <f t="shared" si="122"/>
        <v>1</v>
      </c>
      <c r="KB76">
        <f t="shared" si="107"/>
        <v>1</v>
      </c>
      <c r="KC76">
        <f t="shared" si="108"/>
        <v>1</v>
      </c>
      <c r="KD76">
        <f t="shared" si="109"/>
        <v>1</v>
      </c>
      <c r="KE76" s="253"/>
      <c r="KF76" s="268"/>
      <c r="KG76">
        <v>60</v>
      </c>
      <c r="KH76" t="str">
        <f t="shared" si="72"/>
        <v>FALSE</v>
      </c>
      <c r="KI76">
        <f>VLOOKUP($A76,'FuturesInfo (3)'!$A$2:$V$80,22)</f>
        <v>12</v>
      </c>
      <c r="KJ76" s="257"/>
      <c r="KK76">
        <f t="shared" si="110"/>
        <v>15</v>
      </c>
      <c r="KL76" s="139">
        <f>VLOOKUP($A76,'FuturesInfo (3)'!$A$2:$O$80,15)*KI76</f>
        <v>1730161.4273576885</v>
      </c>
      <c r="KM76" s="139">
        <f>VLOOKUP($A76,'FuturesInfo (3)'!$A$2:$O$80,15)*KK76</f>
        <v>2162701.7841971107</v>
      </c>
      <c r="KN76" s="200">
        <f t="shared" si="111"/>
        <v>0</v>
      </c>
      <c r="KO76" s="200">
        <f t="shared" si="112"/>
        <v>0</v>
      </c>
      <c r="KP76" s="200">
        <f t="shared" si="113"/>
        <v>0</v>
      </c>
      <c r="KQ76" s="200">
        <f t="shared" si="114"/>
        <v>0</v>
      </c>
      <c r="KR76" s="200">
        <f t="shared" si="128"/>
        <v>0</v>
      </c>
    </row>
    <row r="77" spans="1:304"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6"/>
        <v>0</v>
      </c>
      <c r="BH77">
        <v>1</v>
      </c>
      <c r="BI77">
        <v>1</v>
      </c>
      <c r="BJ77">
        <f t="shared" si="73"/>
        <v>1</v>
      </c>
      <c r="BK77" s="1">
        <v>4.8108243548000001E-2</v>
      </c>
      <c r="BL77" s="2">
        <v>10</v>
      </c>
      <c r="BM77">
        <v>60</v>
      </c>
      <c r="BN77" t="str">
        <f t="shared" si="117"/>
        <v>TRUE</v>
      </c>
      <c r="BO77">
        <f>VLOOKUP($A77,'FuturesInfo (3)'!$A$2:$V$80,22)</f>
        <v>2</v>
      </c>
      <c r="BP77">
        <f t="shared" si="142"/>
        <v>2</v>
      </c>
      <c r="BQ77" s="139">
        <f>VLOOKUP($A77,'FuturesInfo (3)'!$A$2:$O$80,15)*BP77</f>
        <v>80340</v>
      </c>
      <c r="BR77" s="145">
        <f t="shared" si="74"/>
        <v>3865.0162866463202</v>
      </c>
      <c r="BT77">
        <f t="shared" si="75"/>
        <v>1</v>
      </c>
      <c r="BU77">
        <v>1</v>
      </c>
      <c r="BV77">
        <v>-1</v>
      </c>
      <c r="BW77">
        <v>-1</v>
      </c>
      <c r="BX77">
        <f t="shared" si="143"/>
        <v>0</v>
      </c>
      <c r="BY77">
        <f t="shared" si="144"/>
        <v>1</v>
      </c>
      <c r="BZ77" s="188">
        <v>-9.5625149414299993E-3</v>
      </c>
      <c r="CA77" s="2">
        <v>10</v>
      </c>
      <c r="CB77">
        <v>60</v>
      </c>
      <c r="CC77" t="str">
        <f t="shared" si="145"/>
        <v>TRUE</v>
      </c>
      <c r="CD77">
        <f>VLOOKUP($A77,'FuturesInfo (3)'!$A$2:$V$80,22)</f>
        <v>2</v>
      </c>
      <c r="CE77">
        <f t="shared" si="57"/>
        <v>2</v>
      </c>
      <c r="CF77">
        <f t="shared" si="57"/>
        <v>2</v>
      </c>
      <c r="CG77" s="139">
        <f>VLOOKUP($A77,'FuturesInfo (3)'!$A$2:$O$80,15)*CE77</f>
        <v>80340</v>
      </c>
      <c r="CH77" s="145">
        <f t="shared" si="146"/>
        <v>-768.25245039448612</v>
      </c>
      <c r="CI77" s="145">
        <f t="shared" si="76"/>
        <v>768.25245039448612</v>
      </c>
      <c r="CK77">
        <f t="shared" si="147"/>
        <v>1</v>
      </c>
      <c r="CL77">
        <v>-1</v>
      </c>
      <c r="CM77">
        <v>-1</v>
      </c>
      <c r="CN77">
        <v>-1</v>
      </c>
      <c r="CO77">
        <f t="shared" si="118"/>
        <v>1</v>
      </c>
      <c r="CP77">
        <f t="shared" si="148"/>
        <v>1</v>
      </c>
      <c r="CQ77" s="1">
        <v>-6.2756456673899999E-3</v>
      </c>
      <c r="CR77" s="2">
        <v>10</v>
      </c>
      <c r="CS77">
        <v>60</v>
      </c>
      <c r="CT77" t="str">
        <f t="shared" si="149"/>
        <v>TRUE</v>
      </c>
      <c r="CU77">
        <f>VLOOKUP($A77,'FuturesInfo (3)'!$A$2:$V$80,22)</f>
        <v>2</v>
      </c>
      <c r="CV77">
        <f t="shared" si="150"/>
        <v>3</v>
      </c>
      <c r="CW77">
        <f t="shared" si="77"/>
        <v>2</v>
      </c>
      <c r="CX77" s="139">
        <f>VLOOKUP($A77,'FuturesInfo (3)'!$A$2:$O$80,15)*CW77</f>
        <v>80340</v>
      </c>
      <c r="CY77" s="200">
        <f t="shared" si="151"/>
        <v>504.18537291811259</v>
      </c>
      <c r="CZ77" s="200">
        <f t="shared" si="79"/>
        <v>504.18537291811259</v>
      </c>
      <c r="DB77">
        <f t="shared" si="63"/>
        <v>-1</v>
      </c>
      <c r="DC77">
        <v>-1</v>
      </c>
      <c r="DD77">
        <v>-1</v>
      </c>
      <c r="DE77">
        <v>-1</v>
      </c>
      <c r="DF77">
        <f t="shared" si="119"/>
        <v>1</v>
      </c>
      <c r="DG77">
        <f t="shared" si="64"/>
        <v>1</v>
      </c>
      <c r="DH77" s="1">
        <v>-9.4729171726999992E-3</v>
      </c>
      <c r="DI77" s="2">
        <v>10</v>
      </c>
      <c r="DJ77">
        <v>60</v>
      </c>
      <c r="DK77" t="str">
        <f t="shared" si="65"/>
        <v>TRUE</v>
      </c>
      <c r="DL77">
        <f>VLOOKUP($A77,'FuturesInfo (3)'!$A$2:$V$80,22)</f>
        <v>2</v>
      </c>
      <c r="DM77">
        <f t="shared" si="66"/>
        <v>3</v>
      </c>
      <c r="DN77">
        <f t="shared" si="80"/>
        <v>2</v>
      </c>
      <c r="DO77" s="139">
        <f>VLOOKUP($A77,'FuturesInfo (3)'!$A$2:$O$80,15)*DN77</f>
        <v>80340</v>
      </c>
      <c r="DP77" s="200">
        <f t="shared" si="67"/>
        <v>761.05416565471796</v>
      </c>
      <c r="DQ77" s="200">
        <f t="shared" si="81"/>
        <v>761.05416565471796</v>
      </c>
      <c r="DS77">
        <v>-1</v>
      </c>
      <c r="DT77">
        <v>1</v>
      </c>
      <c r="DU77">
        <v>-1</v>
      </c>
      <c r="DV77">
        <v>1</v>
      </c>
      <c r="DW77">
        <v>1</v>
      </c>
      <c r="DX77">
        <v>0</v>
      </c>
      <c r="DY77" s="1">
        <v>2.2805296714100001E-2</v>
      </c>
      <c r="DZ77" s="2">
        <v>10</v>
      </c>
      <c r="EA77">
        <v>60</v>
      </c>
      <c r="EB77" t="s">
        <v>1274</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1274</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1274</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1274</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1274</v>
      </c>
      <c r="HK77">
        <v>2</v>
      </c>
      <c r="HL77" s="257"/>
      <c r="HM77">
        <v>2</v>
      </c>
      <c r="HN77" s="139">
        <v>80500</v>
      </c>
      <c r="HO77" s="200">
        <v>-968.21305841645005</v>
      </c>
      <c r="HP77" s="200">
        <v>-968.21305841645005</v>
      </c>
      <c r="HQ77" s="200">
        <v>-968.21305841645005</v>
      </c>
      <c r="HR77" s="200">
        <v>968.21305841645005</v>
      </c>
      <c r="HT77">
        <f t="shared" si="82"/>
        <v>1</v>
      </c>
      <c r="HU77" s="244">
        <v>1</v>
      </c>
      <c r="HV77" s="218">
        <v>1</v>
      </c>
      <c r="HW77" s="245">
        <v>-17</v>
      </c>
      <c r="HX77">
        <f t="shared" si="123"/>
        <v>1</v>
      </c>
      <c r="HY77">
        <f t="shared" si="84"/>
        <v>-1</v>
      </c>
      <c r="HZ77" s="218">
        <v>-1</v>
      </c>
      <c r="IA77">
        <f t="shared" si="120"/>
        <v>0</v>
      </c>
      <c r="IB77">
        <f t="shared" si="85"/>
        <v>0</v>
      </c>
      <c r="IC77">
        <f t="shared" si="86"/>
        <v>0</v>
      </c>
      <c r="ID77">
        <f t="shared" si="87"/>
        <v>1</v>
      </c>
      <c r="IE77" s="253">
        <v>-1.9875776397499999E-3</v>
      </c>
      <c r="IF77" s="268">
        <v>42509</v>
      </c>
      <c r="IG77">
        <v>60</v>
      </c>
      <c r="IH77" t="str">
        <f t="shared" si="68"/>
        <v>TRUE</v>
      </c>
      <c r="II77">
        <f>VLOOKUP($A77,'FuturesInfo (3)'!$A$2:$V$80,22)</f>
        <v>2</v>
      </c>
      <c r="IJ77" s="257">
        <v>2</v>
      </c>
      <c r="IK77">
        <f t="shared" si="88"/>
        <v>3</v>
      </c>
      <c r="IL77" s="139">
        <f>VLOOKUP($A77,'FuturesInfo (3)'!$A$2:$O$80,15)*II77</f>
        <v>80340</v>
      </c>
      <c r="IM77" s="139">
        <f>VLOOKUP($A77,'FuturesInfo (3)'!$A$2:$O$80,15)*IK77</f>
        <v>120510</v>
      </c>
      <c r="IN77" s="200">
        <f t="shared" si="152"/>
        <v>-159.681987577515</v>
      </c>
      <c r="IO77" s="200">
        <f t="shared" si="89"/>
        <v>-239.52298136627249</v>
      </c>
      <c r="IP77" s="200">
        <f t="shared" si="90"/>
        <v>-159.681987577515</v>
      </c>
      <c r="IQ77" s="200">
        <f t="shared" si="91"/>
        <v>-159.681987577515</v>
      </c>
      <c r="IR77" s="200">
        <f t="shared" si="126"/>
        <v>159.681987577515</v>
      </c>
      <c r="IT77">
        <f t="shared" si="93"/>
        <v>1</v>
      </c>
      <c r="IU77" s="244">
        <v>1</v>
      </c>
      <c r="IV77" s="218">
        <v>1</v>
      </c>
      <c r="IW77" s="245">
        <v>-18</v>
      </c>
      <c r="IX77">
        <f t="shared" si="124"/>
        <v>-1</v>
      </c>
      <c r="IY77">
        <f t="shared" si="95"/>
        <v>-1</v>
      </c>
      <c r="IZ77" s="218"/>
      <c r="JA77">
        <f t="shared" si="121"/>
        <v>0</v>
      </c>
      <c r="JB77">
        <f t="shared" si="96"/>
        <v>0</v>
      </c>
      <c r="JC77">
        <f t="shared" si="97"/>
        <v>0</v>
      </c>
      <c r="JD77">
        <f t="shared" si="98"/>
        <v>0</v>
      </c>
      <c r="JE77" s="253"/>
      <c r="JF77" s="268">
        <v>42509</v>
      </c>
      <c r="JG77">
        <v>60</v>
      </c>
      <c r="JH77" t="str">
        <f t="shared" si="70"/>
        <v>TRUE</v>
      </c>
      <c r="JI77">
        <f>VLOOKUP($A77,'FuturesInfo (3)'!$A$2:$V$80,22)</f>
        <v>2</v>
      </c>
      <c r="JJ77" s="257">
        <v>2</v>
      </c>
      <c r="JK77">
        <f t="shared" si="99"/>
        <v>3</v>
      </c>
      <c r="JL77" s="139">
        <f>VLOOKUP($A77,'FuturesInfo (3)'!$A$2:$O$80,15)*JI77</f>
        <v>80340</v>
      </c>
      <c r="JM77" s="139">
        <f>VLOOKUP($A77,'FuturesInfo (3)'!$A$2:$O$80,15)*JK77</f>
        <v>120510</v>
      </c>
      <c r="JN77" s="200">
        <f t="shared" si="153"/>
        <v>0</v>
      </c>
      <c r="JO77" s="200">
        <f t="shared" si="100"/>
        <v>0</v>
      </c>
      <c r="JP77" s="200">
        <f t="shared" si="101"/>
        <v>0</v>
      </c>
      <c r="JQ77" s="200">
        <f t="shared" si="102"/>
        <v>0</v>
      </c>
      <c r="JR77" s="200">
        <f t="shared" si="127"/>
        <v>0</v>
      </c>
      <c r="JT77">
        <f t="shared" si="104"/>
        <v>1</v>
      </c>
      <c r="JU77" s="244"/>
      <c r="JV77" s="218"/>
      <c r="JW77" s="245"/>
      <c r="JX77">
        <f t="shared" si="125"/>
        <v>0</v>
      </c>
      <c r="JY77">
        <f t="shared" si="106"/>
        <v>0</v>
      </c>
      <c r="JZ77" s="218"/>
      <c r="KA77">
        <f t="shared" si="122"/>
        <v>1</v>
      </c>
      <c r="KB77">
        <f t="shared" si="107"/>
        <v>1</v>
      </c>
      <c r="KC77">
        <f t="shared" si="108"/>
        <v>1</v>
      </c>
      <c r="KD77">
        <f t="shared" si="109"/>
        <v>1</v>
      </c>
      <c r="KE77" s="253"/>
      <c r="KF77" s="268"/>
      <c r="KG77">
        <v>60</v>
      </c>
      <c r="KH77" t="str">
        <f t="shared" si="72"/>
        <v>FALSE</v>
      </c>
      <c r="KI77">
        <f>VLOOKUP($A77,'FuturesInfo (3)'!$A$2:$V$80,22)</f>
        <v>2</v>
      </c>
      <c r="KJ77" s="257"/>
      <c r="KK77">
        <f t="shared" si="110"/>
        <v>3</v>
      </c>
      <c r="KL77" s="139">
        <f>VLOOKUP($A77,'FuturesInfo (3)'!$A$2:$O$80,15)*KI77</f>
        <v>80340</v>
      </c>
      <c r="KM77" s="139">
        <f>VLOOKUP($A77,'FuturesInfo (3)'!$A$2:$O$80,15)*KK77</f>
        <v>120510</v>
      </c>
      <c r="KN77" s="200">
        <f t="shared" si="111"/>
        <v>0</v>
      </c>
      <c r="KO77" s="200">
        <f t="shared" si="112"/>
        <v>0</v>
      </c>
      <c r="KP77" s="200">
        <f t="shared" si="113"/>
        <v>0</v>
      </c>
      <c r="KQ77" s="200">
        <f t="shared" si="114"/>
        <v>0</v>
      </c>
      <c r="KR77" s="200">
        <f t="shared" si="128"/>
        <v>0</v>
      </c>
    </row>
    <row r="78" spans="1:304"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6"/>
        <v>-2</v>
      </c>
      <c r="BH78">
        <v>-1</v>
      </c>
      <c r="BI78">
        <v>1</v>
      </c>
      <c r="BJ78">
        <f t="shared" si="73"/>
        <v>0</v>
      </c>
      <c r="BK78" s="1">
        <v>3.6638983878799999E-3</v>
      </c>
      <c r="BL78" s="2">
        <v>10</v>
      </c>
      <c r="BM78">
        <v>60</v>
      </c>
      <c r="BN78" t="str">
        <f t="shared" si="117"/>
        <v>TRUE</v>
      </c>
      <c r="BO78">
        <f>VLOOKUP($A78,'FuturesInfo (3)'!$A$2:$V$80,22)</f>
        <v>2</v>
      </c>
      <c r="BP78">
        <f t="shared" si="142"/>
        <v>2</v>
      </c>
      <c r="BQ78" s="139">
        <f>VLOOKUP($A78,'FuturesInfo (3)'!$A$2:$O$80,15)*BP78</f>
        <v>159578.98662578085</v>
      </c>
      <c r="BR78" s="145">
        <f t="shared" si="74"/>
        <v>-584.68119183772251</v>
      </c>
      <c r="BT78">
        <f t="shared" si="75"/>
        <v>-1</v>
      </c>
      <c r="BU78">
        <v>1</v>
      </c>
      <c r="BV78">
        <v>-1</v>
      </c>
      <c r="BW78">
        <v>-1</v>
      </c>
      <c r="BX78">
        <f t="shared" ref="BX78:BX92" si="167">IF(BU78=BW78,1,0)</f>
        <v>0</v>
      </c>
      <c r="BY78">
        <f t="shared" ref="BY78:BY92" si="168">IF(BW78=BV78,1,0)</f>
        <v>1</v>
      </c>
      <c r="BZ78" s="188">
        <v>-9.0046239961099998E-3</v>
      </c>
      <c r="CA78" s="2">
        <v>10</v>
      </c>
      <c r="CB78">
        <v>60</v>
      </c>
      <c r="CC78" t="str">
        <f t="shared" ref="CC78:CC92" si="169">IF(BU78="","FALSE","TRUE")</f>
        <v>TRUE</v>
      </c>
      <c r="CD78">
        <f>VLOOKUP($A78,'FuturesInfo (3)'!$A$2:$V$80,22)</f>
        <v>2</v>
      </c>
      <c r="CE78">
        <f t="shared" ref="CE78:CF92" si="170">CD78</f>
        <v>2</v>
      </c>
      <c r="CF78">
        <f t="shared" si="170"/>
        <v>2</v>
      </c>
      <c r="CG78" s="139">
        <f>VLOOKUP($A78,'FuturesInfo (3)'!$A$2:$O$80,15)*CE78</f>
        <v>159578.98662578085</v>
      </c>
      <c r="CH78" s="145">
        <f t="shared" ref="CH78:CH92" si="171">IF(BX78=1,ABS(CG78*BZ78),-ABS(CG78*BZ78))</f>
        <v>-1436.948772245423</v>
      </c>
      <c r="CI78" s="145">
        <f t="shared" si="76"/>
        <v>1436.948772245423</v>
      </c>
      <c r="CK78">
        <f t="shared" ref="CK78:CK92" si="172">BU78</f>
        <v>1</v>
      </c>
      <c r="CL78">
        <v>-1</v>
      </c>
      <c r="CM78">
        <v>-1</v>
      </c>
      <c r="CN78">
        <v>1</v>
      </c>
      <c r="CO78">
        <f t="shared" si="118"/>
        <v>0</v>
      </c>
      <c r="CP78">
        <f t="shared" ref="CP78:CP92" si="173">IF(CN78=CM78,1,0)</f>
        <v>0</v>
      </c>
      <c r="CQ78" s="1">
        <v>4.0520628683700004E-3</v>
      </c>
      <c r="CR78" s="2">
        <v>10</v>
      </c>
      <c r="CS78">
        <v>60</v>
      </c>
      <c r="CT78" t="str">
        <f t="shared" ref="CT78:CT92" si="174">IF(CL78="","FALSE","TRUE")</f>
        <v>TRUE</v>
      </c>
      <c r="CU78">
        <f>VLOOKUP($A78,'FuturesInfo (3)'!$A$2:$V$80,22)</f>
        <v>2</v>
      </c>
      <c r="CV78">
        <f t="shared" ref="CV78:CV92" si="175">ROUND(IF(CL78=CM78,CU78*(1+$CV$95),CU78*(1-$CV$95)),0)</f>
        <v>3</v>
      </c>
      <c r="CW78">
        <f t="shared" si="77"/>
        <v>2</v>
      </c>
      <c r="CX78" s="139">
        <f>VLOOKUP($A78,'FuturesInfo (3)'!$A$2:$O$80,15)*CW78</f>
        <v>159578.98662578085</v>
      </c>
      <c r="CY78" s="200">
        <f t="shared" ref="CY78:CY92" si="176">IF(CO78=1,ABS(CX78*CQ78),-ABS(CX78*CQ78))</f>
        <v>-646.62408627843945</v>
      </c>
      <c r="CZ78" s="200">
        <f t="shared" si="79"/>
        <v>-646.62408627843945</v>
      </c>
      <c r="DB78">
        <f t="shared" ref="DB78:DB92" si="177">CL78</f>
        <v>-1</v>
      </c>
      <c r="DC78">
        <v>-1</v>
      </c>
      <c r="DD78">
        <v>-1</v>
      </c>
      <c r="DE78">
        <v>1</v>
      </c>
      <c r="DF78">
        <f t="shared" si="119"/>
        <v>0</v>
      </c>
      <c r="DG78">
        <f t="shared" ref="DG78:DG92" si="178">IF(DE78=DD78,1,0)</f>
        <v>0</v>
      </c>
      <c r="DH78" s="1">
        <v>3.1796502384699998E-3</v>
      </c>
      <c r="DI78" s="2">
        <v>10</v>
      </c>
      <c r="DJ78">
        <v>60</v>
      </c>
      <c r="DK78" t="str">
        <f t="shared" ref="DK78:DK92" si="179">IF(DC78="","FALSE","TRUE")</f>
        <v>TRUE</v>
      </c>
      <c r="DL78">
        <f>VLOOKUP($A78,'FuturesInfo (3)'!$A$2:$V$80,22)</f>
        <v>2</v>
      </c>
      <c r="DM78">
        <f t="shared" ref="DM78:DM92" si="180">ROUND(IF(DC78=DD78,DL78*(1+$CV$95),DL78*(1-$CV$95)),0)</f>
        <v>3</v>
      </c>
      <c r="DN78">
        <f t="shared" si="80"/>
        <v>2</v>
      </c>
      <c r="DO78" s="139">
        <f>VLOOKUP($A78,'FuturesInfo (3)'!$A$2:$O$80,15)*DN78</f>
        <v>159578.98662578085</v>
      </c>
      <c r="DP78" s="200">
        <f t="shared" ref="DP78:DP92" si="181">IF(DF78=1,ABS(DO78*DH78),-ABS(DO78*DH78))</f>
        <v>-507.40536287946497</v>
      </c>
      <c r="DQ78" s="200">
        <f t="shared" si="81"/>
        <v>-507.40536287946497</v>
      </c>
      <c r="DS78">
        <v>-1</v>
      </c>
      <c r="DT78">
        <v>-1</v>
      </c>
      <c r="DU78">
        <v>-1</v>
      </c>
      <c r="DV78">
        <v>-1</v>
      </c>
      <c r="DW78">
        <v>1</v>
      </c>
      <c r="DX78">
        <v>1</v>
      </c>
      <c r="DY78" s="1">
        <v>-9.1429964647100001E-3</v>
      </c>
      <c r="DZ78" s="2">
        <v>10</v>
      </c>
      <c r="EA78">
        <v>60</v>
      </c>
      <c r="EB78" t="s">
        <v>1274</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1274</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1274</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1274</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1274</v>
      </c>
      <c r="HK78">
        <v>2</v>
      </c>
      <c r="HL78" s="257"/>
      <c r="HM78">
        <v>2</v>
      </c>
      <c r="HN78" s="139">
        <v>158563.74768204373</v>
      </c>
      <c r="HO78" s="200">
        <v>2888.5249738031844</v>
      </c>
      <c r="HP78" s="200">
        <v>2888.5249738031844</v>
      </c>
      <c r="HQ78" s="200">
        <v>2888.5249738031844</v>
      </c>
      <c r="HR78" s="200">
        <v>2888.5249738031844</v>
      </c>
      <c r="HT78">
        <f t="shared" si="82"/>
        <v>-1</v>
      </c>
      <c r="HU78" s="244">
        <v>-1</v>
      </c>
      <c r="HV78" s="218">
        <v>-1</v>
      </c>
      <c r="HW78" s="245">
        <v>12</v>
      </c>
      <c r="HX78">
        <f t="shared" si="123"/>
        <v>-1</v>
      </c>
      <c r="HY78">
        <f t="shared" si="84"/>
        <v>-1</v>
      </c>
      <c r="HZ78" s="218">
        <v>1</v>
      </c>
      <c r="IA78">
        <f t="shared" si="120"/>
        <v>0</v>
      </c>
      <c r="IB78">
        <f t="shared" si="85"/>
        <v>0</v>
      </c>
      <c r="IC78">
        <f t="shared" si="86"/>
        <v>0</v>
      </c>
      <c r="ID78">
        <f t="shared" si="87"/>
        <v>0</v>
      </c>
      <c r="IE78" s="253">
        <v>6.4027178884099997E-3</v>
      </c>
      <c r="IF78" s="268">
        <v>42508</v>
      </c>
      <c r="IG78">
        <v>60</v>
      </c>
      <c r="IH78" t="str">
        <f t="shared" ref="IH78:IH92" si="182">IF(HU78="","FALSE","TRUE")</f>
        <v>TRUE</v>
      </c>
      <c r="II78">
        <f>VLOOKUP($A78,'FuturesInfo (3)'!$A$2:$V$80,22)</f>
        <v>2</v>
      </c>
      <c r="IJ78" s="257">
        <v>2</v>
      </c>
      <c r="IK78">
        <f t="shared" si="88"/>
        <v>3</v>
      </c>
      <c r="IL78" s="139">
        <f>VLOOKUP($A78,'FuturesInfo (3)'!$A$2:$O$80,15)*II78</f>
        <v>159578.98662578085</v>
      </c>
      <c r="IM78" s="139">
        <f>VLOOKUP($A78,'FuturesInfo (3)'!$A$2:$O$80,15)*IK78</f>
        <v>239368.47993867128</v>
      </c>
      <c r="IN78" s="200">
        <f t="shared" si="152"/>
        <v>-1021.7392322832271</v>
      </c>
      <c r="IO78" s="200">
        <f t="shared" si="89"/>
        <v>-1532.6088484248407</v>
      </c>
      <c r="IP78" s="200">
        <f t="shared" si="90"/>
        <v>-1021.7392322832271</v>
      </c>
      <c r="IQ78" s="200">
        <f t="shared" si="91"/>
        <v>-1021.7392322832271</v>
      </c>
      <c r="IR78" s="200">
        <f t="shared" si="126"/>
        <v>-1021.7392322832271</v>
      </c>
      <c r="IT78">
        <f t="shared" si="93"/>
        <v>-1</v>
      </c>
      <c r="IU78" s="244">
        <v>-1</v>
      </c>
      <c r="IV78" s="218">
        <v>-1</v>
      </c>
      <c r="IW78" s="245">
        <v>13</v>
      </c>
      <c r="IX78">
        <f t="shared" si="124"/>
        <v>1</v>
      </c>
      <c r="IY78">
        <f t="shared" si="95"/>
        <v>-1</v>
      </c>
      <c r="IZ78" s="218"/>
      <c r="JA78">
        <f t="shared" si="121"/>
        <v>0</v>
      </c>
      <c r="JB78">
        <f t="shared" si="96"/>
        <v>0</v>
      </c>
      <c r="JC78">
        <f t="shared" si="97"/>
        <v>0</v>
      </c>
      <c r="JD78">
        <f t="shared" si="98"/>
        <v>0</v>
      </c>
      <c r="JE78" s="253"/>
      <c r="JF78" s="268">
        <v>42508</v>
      </c>
      <c r="JG78">
        <v>60</v>
      </c>
      <c r="JH78" t="str">
        <f t="shared" ref="JH78:JH92" si="183">IF(IU78="","FALSE","TRUE")</f>
        <v>TRUE</v>
      </c>
      <c r="JI78">
        <f>VLOOKUP($A78,'FuturesInfo (3)'!$A$2:$V$80,22)</f>
        <v>2</v>
      </c>
      <c r="JJ78" s="257">
        <v>2</v>
      </c>
      <c r="JK78">
        <f t="shared" si="99"/>
        <v>3</v>
      </c>
      <c r="JL78" s="139">
        <f>VLOOKUP($A78,'FuturesInfo (3)'!$A$2:$O$80,15)*JI78</f>
        <v>159578.98662578085</v>
      </c>
      <c r="JM78" s="139">
        <f>VLOOKUP($A78,'FuturesInfo (3)'!$A$2:$O$80,15)*JK78</f>
        <v>239368.47993867128</v>
      </c>
      <c r="JN78" s="200">
        <f t="shared" si="153"/>
        <v>0</v>
      </c>
      <c r="JO78" s="200">
        <f t="shared" si="100"/>
        <v>0</v>
      </c>
      <c r="JP78" s="200">
        <f t="shared" si="101"/>
        <v>0</v>
      </c>
      <c r="JQ78" s="200">
        <f t="shared" si="102"/>
        <v>0</v>
      </c>
      <c r="JR78" s="200">
        <f t="shared" si="127"/>
        <v>0</v>
      </c>
      <c r="JT78">
        <f t="shared" si="104"/>
        <v>-1</v>
      </c>
      <c r="JU78" s="244"/>
      <c r="JV78" s="218"/>
      <c r="JW78" s="245"/>
      <c r="JX78">
        <f t="shared" si="125"/>
        <v>0</v>
      </c>
      <c r="JY78">
        <f t="shared" si="106"/>
        <v>0</v>
      </c>
      <c r="JZ78" s="218"/>
      <c r="KA78">
        <f t="shared" si="122"/>
        <v>1</v>
      </c>
      <c r="KB78">
        <f t="shared" si="107"/>
        <v>1</v>
      </c>
      <c r="KC78">
        <f t="shared" si="108"/>
        <v>1</v>
      </c>
      <c r="KD78">
        <f t="shared" si="109"/>
        <v>1</v>
      </c>
      <c r="KE78" s="253"/>
      <c r="KF78" s="268"/>
      <c r="KG78">
        <v>60</v>
      </c>
      <c r="KH78" t="str">
        <f t="shared" ref="KH78:KH92" si="184">IF(JU78="","FALSE","TRUE")</f>
        <v>FALSE</v>
      </c>
      <c r="KI78">
        <f>VLOOKUP($A78,'FuturesInfo (3)'!$A$2:$V$80,22)</f>
        <v>2</v>
      </c>
      <c r="KJ78" s="257"/>
      <c r="KK78">
        <f t="shared" si="110"/>
        <v>3</v>
      </c>
      <c r="KL78" s="139">
        <f>VLOOKUP($A78,'FuturesInfo (3)'!$A$2:$O$80,15)*KI78</f>
        <v>159578.98662578085</v>
      </c>
      <c r="KM78" s="139">
        <f>VLOOKUP($A78,'FuturesInfo (3)'!$A$2:$O$80,15)*KK78</f>
        <v>239368.47993867128</v>
      </c>
      <c r="KN78" s="200">
        <f t="shared" ref="KN78:KN92" si="185">IF(KA78=1,ABS(KL78*KE78),-ABS(KL78*KE78))</f>
        <v>0</v>
      </c>
      <c r="KO78" s="200">
        <f t="shared" si="112"/>
        <v>0</v>
      </c>
      <c r="KP78" s="200">
        <f t="shared" si="113"/>
        <v>0</v>
      </c>
      <c r="KQ78" s="200">
        <f t="shared" si="114"/>
        <v>0</v>
      </c>
      <c r="KR78" s="200">
        <f t="shared" si="128"/>
        <v>0</v>
      </c>
    </row>
    <row r="79" spans="1:304"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6"/>
        <v>0</v>
      </c>
      <c r="BH79">
        <v>-1</v>
      </c>
      <c r="BI79">
        <v>1</v>
      </c>
      <c r="BJ79">
        <f t="shared" ref="BJ79:BJ92" si="186">IF(BH79=BI79,1,0)</f>
        <v>0</v>
      </c>
      <c r="BK79" s="1">
        <v>2.4201355275899998E-3</v>
      </c>
      <c r="BL79" s="2">
        <v>10</v>
      </c>
      <c r="BM79">
        <v>60</v>
      </c>
      <c r="BN79" t="str">
        <f t="shared" si="117"/>
        <v>TRUE</v>
      </c>
      <c r="BO79">
        <f>VLOOKUP($A79,'FuturesInfo (3)'!$A$2:$V$80,22)</f>
        <v>4</v>
      </c>
      <c r="BP79">
        <f t="shared" si="142"/>
        <v>4</v>
      </c>
      <c r="BQ79" s="139">
        <f>VLOOKUP($A79,'FuturesInfo (3)'!$A$2:$O$80,15)*BP79</f>
        <v>180941.17647058825</v>
      </c>
      <c r="BR79" s="145">
        <f t="shared" ref="BR79:BR92" si="187">IF(BJ79=1,ABS(BQ79*BK79),-ABS(BQ79*BK79))</f>
        <v>-437.90216958040236</v>
      </c>
      <c r="BT79">
        <f t="shared" ref="BT79:BT92" si="188">BH79</f>
        <v>-1</v>
      </c>
      <c r="BU79">
        <v>-1</v>
      </c>
      <c r="BV79">
        <v>-1</v>
      </c>
      <c r="BW79">
        <v>1</v>
      </c>
      <c r="BX79">
        <f t="shared" si="167"/>
        <v>0</v>
      </c>
      <c r="BY79">
        <f t="shared" si="168"/>
        <v>0</v>
      </c>
      <c r="BZ79" s="188">
        <v>5.6333494286199999E-3</v>
      </c>
      <c r="CA79" s="2">
        <v>10</v>
      </c>
      <c r="CB79">
        <v>60</v>
      </c>
      <c r="CC79" t="str">
        <f t="shared" si="169"/>
        <v>TRUE</v>
      </c>
      <c r="CD79">
        <f>VLOOKUP($A79,'FuturesInfo (3)'!$A$2:$V$80,22)</f>
        <v>4</v>
      </c>
      <c r="CE79">
        <f t="shared" si="170"/>
        <v>4</v>
      </c>
      <c r="CF79">
        <f t="shared" si="170"/>
        <v>4</v>
      </c>
      <c r="CG79" s="139">
        <f>VLOOKUP($A79,'FuturesInfo (3)'!$A$2:$O$80,15)*CE79</f>
        <v>180941.17647058825</v>
      </c>
      <c r="CH79" s="145">
        <f t="shared" si="171"/>
        <v>-1019.3048730844189</v>
      </c>
      <c r="CI79" s="145">
        <f t="shared" ref="CI79:CI92" si="189">IF(BY79=1,ABS(CG79*BZ79),-ABS(CG79*BZ79))</f>
        <v>-1019.3048730844189</v>
      </c>
      <c r="CK79">
        <f t="shared" si="172"/>
        <v>-1</v>
      </c>
      <c r="CL79">
        <v>1</v>
      </c>
      <c r="CM79">
        <v>-1</v>
      </c>
      <c r="CN79">
        <v>1</v>
      </c>
      <c r="CO79">
        <f t="shared" ref="CO79:CO92" si="190">IF(CL79=CN79,1,0)</f>
        <v>1</v>
      </c>
      <c r="CP79">
        <f t="shared" si="173"/>
        <v>0</v>
      </c>
      <c r="CQ79" s="1">
        <v>6.7221510883500001E-3</v>
      </c>
      <c r="CR79" s="2">
        <v>10</v>
      </c>
      <c r="CS79">
        <v>60</v>
      </c>
      <c r="CT79" t="str">
        <f t="shared" si="174"/>
        <v>TRUE</v>
      </c>
      <c r="CU79">
        <f>VLOOKUP($A79,'FuturesInfo (3)'!$A$2:$V$80,22)</f>
        <v>4</v>
      </c>
      <c r="CV79">
        <f t="shared" si="175"/>
        <v>3</v>
      </c>
      <c r="CW79">
        <f t="shared" ref="CW79:CW92" si="191">CU79</f>
        <v>4</v>
      </c>
      <c r="CX79" s="139">
        <f>VLOOKUP($A79,'FuturesInfo (3)'!$A$2:$O$80,15)*CW79</f>
        <v>180941.17647058825</v>
      </c>
      <c r="CY79" s="200">
        <f t="shared" si="176"/>
        <v>1216.3139263390942</v>
      </c>
      <c r="CZ79" s="200">
        <f t="shared" ref="CZ79:CZ92" si="192">IF(CP79=1,ABS(CX79*CQ79),-ABS(CX79*CQ79))</f>
        <v>-1216.3139263390942</v>
      </c>
      <c r="DB79">
        <f t="shared" si="177"/>
        <v>1</v>
      </c>
      <c r="DC79">
        <v>1</v>
      </c>
      <c r="DD79">
        <v>-1</v>
      </c>
      <c r="DE79">
        <v>1</v>
      </c>
      <c r="DF79">
        <f t="shared" si="119"/>
        <v>1</v>
      </c>
      <c r="DG79">
        <f t="shared" si="178"/>
        <v>0</v>
      </c>
      <c r="DH79" s="1">
        <v>8.1081081081099994E-3</v>
      </c>
      <c r="DI79" s="2">
        <v>10</v>
      </c>
      <c r="DJ79">
        <v>60</v>
      </c>
      <c r="DK79" t="str">
        <f t="shared" si="179"/>
        <v>TRUE</v>
      </c>
      <c r="DL79">
        <f>VLOOKUP($A79,'FuturesInfo (3)'!$A$2:$V$80,22)</f>
        <v>4</v>
      </c>
      <c r="DM79">
        <f t="shared" si="180"/>
        <v>3</v>
      </c>
      <c r="DN79">
        <f t="shared" ref="DN79:DN92" si="193">DL79</f>
        <v>4</v>
      </c>
      <c r="DO79" s="139">
        <f>VLOOKUP($A79,'FuturesInfo (3)'!$A$2:$O$80,15)*DN79</f>
        <v>180941.17647058825</v>
      </c>
      <c r="DP79" s="200">
        <f t="shared" si="181"/>
        <v>1467.0906200321388</v>
      </c>
      <c r="DQ79" s="200">
        <f t="shared" ref="DQ79:DQ92" si="194">IF(DG79=1,ABS(DO79*DH79),-ABS(DO79*DH79))</f>
        <v>-1467.0906200321388</v>
      </c>
      <c r="DS79">
        <v>1</v>
      </c>
      <c r="DT79">
        <v>1</v>
      </c>
      <c r="DU79">
        <v>-1</v>
      </c>
      <c r="DV79">
        <v>1</v>
      </c>
      <c r="DW79">
        <v>1</v>
      </c>
      <c r="DX79">
        <v>0</v>
      </c>
      <c r="DY79" s="1">
        <v>3.9425958050800002E-3</v>
      </c>
      <c r="DZ79" s="2">
        <v>10</v>
      </c>
      <c r="EA79">
        <v>60</v>
      </c>
      <c r="EB79" t="s">
        <v>1274</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1274</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1274</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1274</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1274</v>
      </c>
      <c r="HK79">
        <v>3</v>
      </c>
      <c r="HL79" s="257"/>
      <c r="HM79">
        <v>3</v>
      </c>
      <c r="HN79" s="139">
        <v>135375</v>
      </c>
      <c r="HO79" s="200">
        <v>461.65556999005122</v>
      </c>
      <c r="HP79" s="200">
        <v>-461.65556999005122</v>
      </c>
      <c r="HQ79" s="200">
        <v>-461.65556999005122</v>
      </c>
      <c r="HR79" s="200">
        <v>461.65556999005122</v>
      </c>
      <c r="HT79">
        <f t="shared" ref="HT79:HT92" si="195">GW79</f>
        <v>-1</v>
      </c>
      <c r="HU79" s="244">
        <v>1</v>
      </c>
      <c r="HV79" s="218">
        <v>-1</v>
      </c>
      <c r="HW79" s="245">
        <v>4</v>
      </c>
      <c r="HX79">
        <f t="shared" si="123"/>
        <v>-1</v>
      </c>
      <c r="HY79">
        <f t="shared" ref="HY79:HY92" si="196">IF(HW79&lt;0,HV79*-1,HV79)</f>
        <v>-1</v>
      </c>
      <c r="HZ79" s="218">
        <v>1</v>
      </c>
      <c r="IA79">
        <f t="shared" si="120"/>
        <v>1</v>
      </c>
      <c r="IB79">
        <f t="shared" ref="IB79:IB92" si="197">IF(HZ79=HV79,1,0)</f>
        <v>0</v>
      </c>
      <c r="IC79">
        <f t="shared" ref="IC79:IC92" si="198">IF(HZ79=HX79,1,0)</f>
        <v>0</v>
      </c>
      <c r="ID79">
        <f t="shared" ref="ID79:ID92" si="199">IF(HZ79=HY79,1,0)</f>
        <v>0</v>
      </c>
      <c r="IE79" s="253">
        <v>2.4441909727900002E-3</v>
      </c>
      <c r="IF79" s="268">
        <v>42509</v>
      </c>
      <c r="IG79">
        <v>60</v>
      </c>
      <c r="IH79" t="str">
        <f t="shared" si="182"/>
        <v>TRUE</v>
      </c>
      <c r="II79">
        <f>VLOOKUP($A79,'FuturesInfo (3)'!$A$2:$V$80,22)</f>
        <v>4</v>
      </c>
      <c r="IJ79" s="257">
        <v>2</v>
      </c>
      <c r="IK79">
        <f t="shared" ref="IK79:IK92" si="200">IF(IJ79=1,II79,ROUND(II79*(1+$IK$13),0))</f>
        <v>5</v>
      </c>
      <c r="IL79" s="139">
        <f>VLOOKUP($A79,'FuturesInfo (3)'!$A$2:$O$80,15)*II79</f>
        <v>180941.17647058825</v>
      </c>
      <c r="IM79" s="139">
        <f>VLOOKUP($A79,'FuturesInfo (3)'!$A$2:$O$80,15)*IK79</f>
        <v>226176.4705882353</v>
      </c>
      <c r="IN79" s="200">
        <f t="shared" ref="IN79:IN92" si="201">IF(IA79=1,ABS(IL79*IE79),-ABS(IL79*IE79))</f>
        <v>442.25479013541417</v>
      </c>
      <c r="IO79" s="200">
        <f t="shared" ref="IO79:IO92" si="202">IF(IA79=1,ABS(IM79*IE79),-ABS(IM79*IE79))</f>
        <v>552.81848766926771</v>
      </c>
      <c r="IP79" s="200">
        <f t="shared" ref="IP79:IP92" si="203">IF(IB79=1,ABS(IL79*IE79),-ABS(IL79*IE79))</f>
        <v>-442.25479013541417</v>
      </c>
      <c r="IQ79" s="200">
        <f t="shared" ref="IQ79:IQ92" si="204">IF(IC79=1,ABS(IL79*IE79),-ABS(IL79*IE79))</f>
        <v>-442.25479013541417</v>
      </c>
      <c r="IR79" s="200">
        <f t="shared" si="126"/>
        <v>-442.25479013541417</v>
      </c>
      <c r="IT79">
        <f t="shared" ref="IT79:IT92" si="205">HU79</f>
        <v>1</v>
      </c>
      <c r="IU79" s="244">
        <v>1</v>
      </c>
      <c r="IV79" s="218">
        <v>-1</v>
      </c>
      <c r="IW79" s="245">
        <v>5</v>
      </c>
      <c r="IX79">
        <f t="shared" si="124"/>
        <v>1</v>
      </c>
      <c r="IY79">
        <f t="shared" ref="IY79:IY92" si="206">IF(IW79&lt;0,IV79*-1,IV79)</f>
        <v>-1</v>
      </c>
      <c r="IZ79" s="218"/>
      <c r="JA79">
        <f t="shared" si="121"/>
        <v>0</v>
      </c>
      <c r="JB79">
        <f t="shared" ref="JB79:JB92" si="207">IF(IZ79=IV79,1,0)</f>
        <v>0</v>
      </c>
      <c r="JC79">
        <f t="shared" ref="JC79:JC92" si="208">IF(IZ79=IX79,1,0)</f>
        <v>0</v>
      </c>
      <c r="JD79">
        <f t="shared" ref="JD79:JD92" si="209">IF(IZ79=IY79,1,0)</f>
        <v>0</v>
      </c>
      <c r="JE79" s="253"/>
      <c r="JF79" s="268">
        <v>42509</v>
      </c>
      <c r="JG79">
        <v>60</v>
      </c>
      <c r="JH79" t="str">
        <f t="shared" si="183"/>
        <v>TRUE</v>
      </c>
      <c r="JI79">
        <f>VLOOKUP($A79,'FuturesInfo (3)'!$A$2:$V$80,22)</f>
        <v>4</v>
      </c>
      <c r="JJ79" s="257">
        <v>2</v>
      </c>
      <c r="JK79">
        <f t="shared" ref="JK79:JK92" si="210">IF(JJ79=1,JI79,ROUND(JI79*(1+$IK$13),0))</f>
        <v>5</v>
      </c>
      <c r="JL79" s="139">
        <f>VLOOKUP($A79,'FuturesInfo (3)'!$A$2:$O$80,15)*JI79</f>
        <v>180941.17647058825</v>
      </c>
      <c r="JM79" s="139">
        <f>VLOOKUP($A79,'FuturesInfo (3)'!$A$2:$O$80,15)*JK79</f>
        <v>226176.4705882353</v>
      </c>
      <c r="JN79" s="200">
        <f t="shared" ref="JN79:JN92" si="211">IF(JA79=1,ABS(JL79*JE79),-ABS(JL79*JE79))</f>
        <v>0</v>
      </c>
      <c r="JO79" s="200">
        <f t="shared" ref="JO79:JO92" si="212">IF(JA79=1,ABS(JM79*JE79),-ABS(JM79*JE79))</f>
        <v>0</v>
      </c>
      <c r="JP79" s="200">
        <f t="shared" ref="JP79:JP92" si="213">IF(JB79=1,ABS(JL79*JE79),-ABS(JL79*JE79))</f>
        <v>0</v>
      </c>
      <c r="JQ79" s="200">
        <f t="shared" ref="JQ79:JQ92" si="214">IF(JC79=1,ABS(JL79*JE79),-ABS(JL79*JE79))</f>
        <v>0</v>
      </c>
      <c r="JR79" s="200">
        <f t="shared" si="127"/>
        <v>0</v>
      </c>
      <c r="JT79">
        <f t="shared" ref="JT79:JT92" si="215">IU79</f>
        <v>1</v>
      </c>
      <c r="JU79" s="244"/>
      <c r="JV79" s="218"/>
      <c r="JW79" s="245"/>
      <c r="JX79">
        <f t="shared" si="125"/>
        <v>0</v>
      </c>
      <c r="JY79">
        <f t="shared" ref="JY79:JY92" si="216">IF(JW79&lt;0,JV79*-1,JV79)</f>
        <v>0</v>
      </c>
      <c r="JZ79" s="218"/>
      <c r="KA79">
        <f t="shared" si="122"/>
        <v>1</v>
      </c>
      <c r="KB79">
        <f t="shared" ref="KB79:KB92" si="217">IF(JZ79=JV79,1,0)</f>
        <v>1</v>
      </c>
      <c r="KC79">
        <f t="shared" ref="KC79:KC92" si="218">IF(JZ79=JX79,1,0)</f>
        <v>1</v>
      </c>
      <c r="KD79">
        <f t="shared" ref="KD79:KD92" si="219">IF(JZ79=JY79,1,0)</f>
        <v>1</v>
      </c>
      <c r="KE79" s="253"/>
      <c r="KF79" s="268"/>
      <c r="KG79">
        <v>60</v>
      </c>
      <c r="KH79" t="str">
        <f t="shared" si="184"/>
        <v>FALSE</v>
      </c>
      <c r="KI79">
        <f>VLOOKUP($A79,'FuturesInfo (3)'!$A$2:$V$80,22)</f>
        <v>4</v>
      </c>
      <c r="KJ79" s="257"/>
      <c r="KK79">
        <f t="shared" ref="KK79:KK92" si="220">IF(KJ79=1,KI79,ROUND(KI79*(1+$IK$13),0))</f>
        <v>5</v>
      </c>
      <c r="KL79" s="139">
        <f>VLOOKUP($A79,'FuturesInfo (3)'!$A$2:$O$80,15)*KI79</f>
        <v>180941.17647058825</v>
      </c>
      <c r="KM79" s="139">
        <f>VLOOKUP($A79,'FuturesInfo (3)'!$A$2:$O$80,15)*KK79</f>
        <v>226176.4705882353</v>
      </c>
      <c r="KN79" s="200">
        <f t="shared" si="185"/>
        <v>0</v>
      </c>
      <c r="KO79" s="200">
        <f t="shared" ref="KO79:KO92" si="221">IF(KA79=1,ABS(KM79*KE79),-ABS(KM79*KE79))</f>
        <v>0</v>
      </c>
      <c r="KP79" s="200">
        <f t="shared" ref="KP79:KP92" si="222">IF(KB79=1,ABS(KL79*KE79),-ABS(KL79*KE79))</f>
        <v>0</v>
      </c>
      <c r="KQ79" s="200">
        <f t="shared" ref="KQ79:KQ92" si="223">IF(KC79=1,ABS(KL79*KE79),-ABS(KL79*KE79))</f>
        <v>0</v>
      </c>
      <c r="KR79" s="200">
        <f t="shared" si="128"/>
        <v>0</v>
      </c>
    </row>
    <row r="80" spans="1:304"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4">-AX80+BH80</f>
        <v>0</v>
      </c>
      <c r="BH80">
        <v>1</v>
      </c>
      <c r="BI80">
        <v>-1</v>
      </c>
      <c r="BJ80">
        <f t="shared" si="186"/>
        <v>0</v>
      </c>
      <c r="BK80" s="1">
        <v>-9.5328884652100005E-4</v>
      </c>
      <c r="BL80" s="2">
        <v>10</v>
      </c>
      <c r="BM80">
        <v>60</v>
      </c>
      <c r="BN80" t="str">
        <f t="shared" ref="BN80:BN92" si="225">IF(BH80="","FALSE","TRUE")</f>
        <v>TRUE</v>
      </c>
      <c r="BO80">
        <f>VLOOKUP($A80,'FuturesInfo (3)'!$A$2:$V$80,22)</f>
        <v>5</v>
      </c>
      <c r="BP80">
        <f t="shared" si="142"/>
        <v>5</v>
      </c>
      <c r="BQ80" s="139">
        <f>VLOOKUP($A80,'FuturesInfo (3)'!$A$2:$O$80,15)*BP80</f>
        <v>158150</v>
      </c>
      <c r="BR80" s="145">
        <f t="shared" si="187"/>
        <v>-150.76263107729616</v>
      </c>
      <c r="BT80">
        <f t="shared" si="188"/>
        <v>1</v>
      </c>
      <c r="BU80">
        <v>1</v>
      </c>
      <c r="BV80">
        <v>1</v>
      </c>
      <c r="BW80">
        <v>1</v>
      </c>
      <c r="BX80">
        <f t="shared" si="167"/>
        <v>1</v>
      </c>
      <c r="BY80">
        <f t="shared" si="168"/>
        <v>1</v>
      </c>
      <c r="BZ80" s="188">
        <v>5.0890585241700004E-3</v>
      </c>
      <c r="CA80" s="2">
        <v>10</v>
      </c>
      <c r="CB80">
        <v>60</v>
      </c>
      <c r="CC80" t="str">
        <f t="shared" si="169"/>
        <v>TRUE</v>
      </c>
      <c r="CD80">
        <f>VLOOKUP($A80,'FuturesInfo (3)'!$A$2:$V$80,22)</f>
        <v>5</v>
      </c>
      <c r="CE80">
        <f t="shared" si="170"/>
        <v>5</v>
      </c>
      <c r="CF80">
        <f t="shared" si="170"/>
        <v>5</v>
      </c>
      <c r="CG80" s="139">
        <f>VLOOKUP($A80,'FuturesInfo (3)'!$A$2:$O$80,15)*CE80</f>
        <v>158150</v>
      </c>
      <c r="CH80" s="145">
        <f t="shared" si="171"/>
        <v>804.83460559748562</v>
      </c>
      <c r="CI80" s="145">
        <f t="shared" si="189"/>
        <v>804.83460559748562</v>
      </c>
      <c r="CK80">
        <f t="shared" si="172"/>
        <v>1</v>
      </c>
      <c r="CL80">
        <v>1</v>
      </c>
      <c r="CM80">
        <v>1</v>
      </c>
      <c r="CN80">
        <v>-1</v>
      </c>
      <c r="CO80">
        <f t="shared" si="190"/>
        <v>0</v>
      </c>
      <c r="CP80">
        <f t="shared" si="173"/>
        <v>0</v>
      </c>
      <c r="CQ80" s="1">
        <v>-1.89873417722E-3</v>
      </c>
      <c r="CR80" s="2">
        <v>20</v>
      </c>
      <c r="CS80">
        <v>60</v>
      </c>
      <c r="CT80" t="str">
        <f t="shared" si="174"/>
        <v>TRUE</v>
      </c>
      <c r="CU80">
        <f>VLOOKUP($A80,'FuturesInfo (3)'!$A$2:$V$80,22)</f>
        <v>5</v>
      </c>
      <c r="CV80">
        <f t="shared" si="175"/>
        <v>6</v>
      </c>
      <c r="CW80">
        <f t="shared" si="191"/>
        <v>5</v>
      </c>
      <c r="CX80" s="139">
        <f>VLOOKUP($A80,'FuturesInfo (3)'!$A$2:$O$80,15)*CW80</f>
        <v>158150</v>
      </c>
      <c r="CY80" s="200">
        <f t="shared" si="176"/>
        <v>-300.28481012734301</v>
      </c>
      <c r="CZ80" s="200">
        <f t="shared" si="192"/>
        <v>-300.28481012734301</v>
      </c>
      <c r="DB80">
        <f t="shared" si="177"/>
        <v>1</v>
      </c>
      <c r="DC80">
        <v>1</v>
      </c>
      <c r="DD80">
        <v>-1</v>
      </c>
      <c r="DE80">
        <v>1</v>
      </c>
      <c r="DF80">
        <f t="shared" si="119"/>
        <v>1</v>
      </c>
      <c r="DG80">
        <f t="shared" si="178"/>
        <v>0</v>
      </c>
      <c r="DH80" s="1">
        <v>1.2682308180100001E-2</v>
      </c>
      <c r="DI80" s="2">
        <v>20</v>
      </c>
      <c r="DJ80">
        <v>60</v>
      </c>
      <c r="DK80" t="str">
        <f t="shared" si="179"/>
        <v>TRUE</v>
      </c>
      <c r="DL80">
        <f>VLOOKUP($A80,'FuturesInfo (3)'!$A$2:$V$80,22)</f>
        <v>5</v>
      </c>
      <c r="DM80">
        <f t="shared" si="180"/>
        <v>4</v>
      </c>
      <c r="DN80">
        <f t="shared" si="193"/>
        <v>5</v>
      </c>
      <c r="DO80" s="139">
        <f>VLOOKUP($A80,'FuturesInfo (3)'!$A$2:$O$80,15)*DN80</f>
        <v>158150</v>
      </c>
      <c r="DP80" s="200">
        <f t="shared" si="181"/>
        <v>2005.7070386828152</v>
      </c>
      <c r="DQ80" s="200">
        <f t="shared" si="194"/>
        <v>-2005.7070386828152</v>
      </c>
      <c r="DS80">
        <v>1</v>
      </c>
      <c r="DT80">
        <v>1</v>
      </c>
      <c r="DU80">
        <v>-1</v>
      </c>
      <c r="DV80">
        <v>1</v>
      </c>
      <c r="DW80">
        <v>1</v>
      </c>
      <c r="DX80">
        <v>0</v>
      </c>
      <c r="DY80" s="1">
        <v>5.3224796493399999E-3</v>
      </c>
      <c r="DZ80" s="2">
        <v>20</v>
      </c>
      <c r="EA80">
        <v>60</v>
      </c>
      <c r="EB80" t="s">
        <v>1274</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1274</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1274</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1274</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1274</v>
      </c>
      <c r="HK80">
        <v>5</v>
      </c>
      <c r="HL80" s="257"/>
      <c r="HM80">
        <v>5</v>
      </c>
      <c r="HN80" s="139">
        <v>157500</v>
      </c>
      <c r="HO80" s="200">
        <v>905.17241379285008</v>
      </c>
      <c r="HP80" s="200">
        <v>905.17241379285008</v>
      </c>
      <c r="HQ80" s="200">
        <v>905.17241379285008</v>
      </c>
      <c r="HR80" s="200">
        <v>-905.17241379285008</v>
      </c>
      <c r="HT80">
        <f t="shared" si="195"/>
        <v>1</v>
      </c>
      <c r="HU80" s="244">
        <v>1</v>
      </c>
      <c r="HV80" s="218">
        <v>1</v>
      </c>
      <c r="HW80" s="245">
        <v>-21</v>
      </c>
      <c r="HX80">
        <f t="shared" si="123"/>
        <v>1</v>
      </c>
      <c r="HY80">
        <f t="shared" si="196"/>
        <v>-1</v>
      </c>
      <c r="HZ80" s="218">
        <v>1</v>
      </c>
      <c r="IA80">
        <f t="shared" si="120"/>
        <v>1</v>
      </c>
      <c r="IB80">
        <f t="shared" si="197"/>
        <v>1</v>
      </c>
      <c r="IC80">
        <f t="shared" si="198"/>
        <v>1</v>
      </c>
      <c r="ID80">
        <f t="shared" si="199"/>
        <v>0</v>
      </c>
      <c r="IE80" s="253">
        <v>4.1269841269799996E-3</v>
      </c>
      <c r="IF80" s="268">
        <v>42503</v>
      </c>
      <c r="IG80">
        <v>60</v>
      </c>
      <c r="IH80" t="str">
        <f t="shared" si="182"/>
        <v>TRUE</v>
      </c>
      <c r="II80">
        <f>VLOOKUP($A80,'FuturesInfo (3)'!$A$2:$V$80,22)</f>
        <v>5</v>
      </c>
      <c r="IJ80" s="257">
        <v>2</v>
      </c>
      <c r="IK80">
        <f t="shared" si="200"/>
        <v>6</v>
      </c>
      <c r="IL80" s="139">
        <f>VLOOKUP($A80,'FuturesInfo (3)'!$A$2:$O$80,15)*II80</f>
        <v>158150</v>
      </c>
      <c r="IM80" s="139">
        <f>VLOOKUP($A80,'FuturesInfo (3)'!$A$2:$O$80,15)*IK80</f>
        <v>189780</v>
      </c>
      <c r="IN80" s="200">
        <f t="shared" si="201"/>
        <v>652.68253968188696</v>
      </c>
      <c r="IO80" s="200">
        <f t="shared" si="202"/>
        <v>783.21904761826431</v>
      </c>
      <c r="IP80" s="200">
        <f t="shared" si="203"/>
        <v>652.68253968188696</v>
      </c>
      <c r="IQ80" s="200">
        <f t="shared" si="204"/>
        <v>652.68253968188696</v>
      </c>
      <c r="IR80" s="200">
        <f t="shared" si="126"/>
        <v>-652.68253968188696</v>
      </c>
      <c r="IT80">
        <f t="shared" si="205"/>
        <v>1</v>
      </c>
      <c r="IU80" s="244">
        <v>1</v>
      </c>
      <c r="IV80" s="218">
        <v>1</v>
      </c>
      <c r="IW80" s="245">
        <v>-22</v>
      </c>
      <c r="IX80">
        <f t="shared" si="124"/>
        <v>-1</v>
      </c>
      <c r="IY80">
        <f t="shared" si="206"/>
        <v>-1</v>
      </c>
      <c r="IZ80" s="218"/>
      <c r="JA80">
        <f t="shared" si="121"/>
        <v>0</v>
      </c>
      <c r="JB80">
        <f t="shared" si="207"/>
        <v>0</v>
      </c>
      <c r="JC80">
        <f t="shared" si="208"/>
        <v>0</v>
      </c>
      <c r="JD80">
        <f t="shared" si="209"/>
        <v>0</v>
      </c>
      <c r="JE80" s="253"/>
      <c r="JF80" s="268">
        <v>42503</v>
      </c>
      <c r="JG80">
        <v>60</v>
      </c>
      <c r="JH80" t="str">
        <f t="shared" si="183"/>
        <v>TRUE</v>
      </c>
      <c r="JI80">
        <f>VLOOKUP($A80,'FuturesInfo (3)'!$A$2:$V$80,22)</f>
        <v>5</v>
      </c>
      <c r="JJ80" s="257">
        <v>2</v>
      </c>
      <c r="JK80">
        <f t="shared" si="210"/>
        <v>6</v>
      </c>
      <c r="JL80" s="139">
        <f>VLOOKUP($A80,'FuturesInfo (3)'!$A$2:$O$80,15)*JI80</f>
        <v>158150</v>
      </c>
      <c r="JM80" s="139">
        <f>VLOOKUP($A80,'FuturesInfo (3)'!$A$2:$O$80,15)*JK80</f>
        <v>189780</v>
      </c>
      <c r="JN80" s="200">
        <f t="shared" si="211"/>
        <v>0</v>
      </c>
      <c r="JO80" s="200">
        <f t="shared" si="212"/>
        <v>0</v>
      </c>
      <c r="JP80" s="200">
        <f t="shared" si="213"/>
        <v>0</v>
      </c>
      <c r="JQ80" s="200">
        <f t="shared" si="214"/>
        <v>0</v>
      </c>
      <c r="JR80" s="200">
        <f t="shared" si="127"/>
        <v>0</v>
      </c>
      <c r="JT80">
        <f t="shared" si="215"/>
        <v>1</v>
      </c>
      <c r="JU80" s="244"/>
      <c r="JV80" s="218"/>
      <c r="JW80" s="245"/>
      <c r="JX80">
        <f t="shared" si="125"/>
        <v>0</v>
      </c>
      <c r="JY80">
        <f t="shared" si="216"/>
        <v>0</v>
      </c>
      <c r="JZ80" s="218"/>
      <c r="KA80">
        <f t="shared" si="122"/>
        <v>1</v>
      </c>
      <c r="KB80">
        <f t="shared" si="217"/>
        <v>1</v>
      </c>
      <c r="KC80">
        <f t="shared" si="218"/>
        <v>1</v>
      </c>
      <c r="KD80">
        <f t="shared" si="219"/>
        <v>1</v>
      </c>
      <c r="KE80" s="253"/>
      <c r="KF80" s="268"/>
      <c r="KG80">
        <v>60</v>
      </c>
      <c r="KH80" t="str">
        <f t="shared" si="184"/>
        <v>FALSE</v>
      </c>
      <c r="KI80">
        <f>VLOOKUP($A80,'FuturesInfo (3)'!$A$2:$V$80,22)</f>
        <v>5</v>
      </c>
      <c r="KJ80" s="257"/>
      <c r="KK80">
        <f t="shared" si="220"/>
        <v>6</v>
      </c>
      <c r="KL80" s="139">
        <f>VLOOKUP($A80,'FuturesInfo (3)'!$A$2:$O$80,15)*KI80</f>
        <v>158150</v>
      </c>
      <c r="KM80" s="139">
        <f>VLOOKUP($A80,'FuturesInfo (3)'!$A$2:$O$80,15)*KK80</f>
        <v>189780</v>
      </c>
      <c r="KN80" s="200">
        <f t="shared" si="185"/>
        <v>0</v>
      </c>
      <c r="KO80" s="200">
        <f t="shared" si="221"/>
        <v>0</v>
      </c>
      <c r="KP80" s="200">
        <f t="shared" si="222"/>
        <v>0</v>
      </c>
      <c r="KQ80" s="200">
        <f t="shared" si="223"/>
        <v>0</v>
      </c>
      <c r="KR80" s="200">
        <f t="shared" si="128"/>
        <v>0</v>
      </c>
    </row>
    <row r="81" spans="1:304"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4"/>
        <v>0</v>
      </c>
      <c r="BH81">
        <v>-1</v>
      </c>
      <c r="BI81">
        <v>1</v>
      </c>
      <c r="BJ81">
        <f t="shared" si="186"/>
        <v>0</v>
      </c>
      <c r="BK81" s="1">
        <v>1.6523463317900001E-3</v>
      </c>
      <c r="BL81" s="2">
        <v>10</v>
      </c>
      <c r="BM81">
        <v>60</v>
      </c>
      <c r="BN81" t="str">
        <f t="shared" si="225"/>
        <v>TRUE</v>
      </c>
      <c r="BO81">
        <f>VLOOKUP($A81,'FuturesInfo (3)'!$A$2:$V$80,22)</f>
        <v>4</v>
      </c>
      <c r="BP81">
        <f t="shared" si="142"/>
        <v>4</v>
      </c>
      <c r="BQ81" s="139">
        <f>VLOOKUP($A81,'FuturesInfo (3)'!$A$2:$O$80,15)*BP81</f>
        <v>127336.55080000001</v>
      </c>
      <c r="BR81" s="145">
        <f t="shared" si="187"/>
        <v>-210.40408261717101</v>
      </c>
      <c r="BT81">
        <f t="shared" si="188"/>
        <v>-1</v>
      </c>
      <c r="BU81">
        <v>-1</v>
      </c>
      <c r="BV81">
        <v>-1</v>
      </c>
      <c r="BW81">
        <v>-1</v>
      </c>
      <c r="BX81">
        <f t="shared" si="167"/>
        <v>1</v>
      </c>
      <c r="BY81">
        <f t="shared" si="168"/>
        <v>1</v>
      </c>
      <c r="BZ81" s="188">
        <v>-1.3856812933E-2</v>
      </c>
      <c r="CA81" s="2">
        <v>10</v>
      </c>
      <c r="CB81">
        <v>60</v>
      </c>
      <c r="CC81" t="str">
        <f t="shared" si="169"/>
        <v>TRUE</v>
      </c>
      <c r="CD81">
        <f>VLOOKUP($A81,'FuturesInfo (3)'!$A$2:$V$80,22)</f>
        <v>4</v>
      </c>
      <c r="CE81">
        <f t="shared" si="170"/>
        <v>4</v>
      </c>
      <c r="CF81">
        <f t="shared" si="170"/>
        <v>4</v>
      </c>
      <c r="CG81" s="139">
        <f>VLOOKUP($A81,'FuturesInfo (3)'!$A$2:$O$80,15)*CE81</f>
        <v>127336.55080000001</v>
      </c>
      <c r="CH81" s="145">
        <f t="shared" si="171"/>
        <v>1764.4787639690517</v>
      </c>
      <c r="CI81" s="145">
        <f t="shared" si="189"/>
        <v>1764.4787639690517</v>
      </c>
      <c r="CK81">
        <f t="shared" si="172"/>
        <v>-1</v>
      </c>
      <c r="CL81">
        <v>-1</v>
      </c>
      <c r="CM81">
        <v>-1</v>
      </c>
      <c r="CN81">
        <v>1</v>
      </c>
      <c r="CO81">
        <f t="shared" si="190"/>
        <v>0</v>
      </c>
      <c r="CP81">
        <f t="shared" si="173"/>
        <v>0</v>
      </c>
      <c r="CQ81" s="1">
        <v>4.0147206423599997E-3</v>
      </c>
      <c r="CR81" s="2">
        <v>10</v>
      </c>
      <c r="CS81">
        <v>60</v>
      </c>
      <c r="CT81" t="str">
        <f t="shared" si="174"/>
        <v>TRUE</v>
      </c>
      <c r="CU81">
        <f>VLOOKUP($A81,'FuturesInfo (3)'!$A$2:$V$80,22)</f>
        <v>4</v>
      </c>
      <c r="CV81">
        <f t="shared" si="175"/>
        <v>5</v>
      </c>
      <c r="CW81">
        <f t="shared" si="191"/>
        <v>4</v>
      </c>
      <c r="CX81" s="139">
        <f>VLOOKUP($A81,'FuturesInfo (3)'!$A$2:$O$80,15)*CW81</f>
        <v>127336.55080000001</v>
      </c>
      <c r="CY81" s="200">
        <f t="shared" si="176"/>
        <v>-511.22067902368275</v>
      </c>
      <c r="CZ81" s="200">
        <f t="shared" si="192"/>
        <v>-511.22067902368275</v>
      </c>
      <c r="DB81">
        <f t="shared" si="177"/>
        <v>-1</v>
      </c>
      <c r="DC81">
        <v>1</v>
      </c>
      <c r="DD81">
        <v>-1</v>
      </c>
      <c r="DE81">
        <v>1</v>
      </c>
      <c r="DF81">
        <f t="shared" ref="DF81:DF92" si="226">IF(DC81=DE81,1,0)</f>
        <v>1</v>
      </c>
      <c r="DG81">
        <f t="shared" si="178"/>
        <v>0</v>
      </c>
      <c r="DH81" s="1">
        <v>1.26624458514E-2</v>
      </c>
      <c r="DI81" s="2">
        <v>10</v>
      </c>
      <c r="DJ81">
        <v>60</v>
      </c>
      <c r="DK81" t="str">
        <f t="shared" si="179"/>
        <v>TRUE</v>
      </c>
      <c r="DL81">
        <f>VLOOKUP($A81,'FuturesInfo (3)'!$A$2:$V$80,22)</f>
        <v>4</v>
      </c>
      <c r="DM81">
        <f t="shared" si="180"/>
        <v>3</v>
      </c>
      <c r="DN81">
        <f t="shared" si="193"/>
        <v>4</v>
      </c>
      <c r="DO81" s="139">
        <f>VLOOKUP($A81,'FuturesInfo (3)'!$A$2:$O$80,15)*DN81</f>
        <v>127336.55080000001</v>
      </c>
      <c r="DP81" s="200">
        <f t="shared" si="181"/>
        <v>1612.3921794090456</v>
      </c>
      <c r="DQ81" s="200">
        <f t="shared" si="194"/>
        <v>-1612.3921794090456</v>
      </c>
      <c r="DS81">
        <v>1</v>
      </c>
      <c r="DT81">
        <v>1</v>
      </c>
      <c r="DU81">
        <v>-1</v>
      </c>
      <c r="DV81">
        <v>-1</v>
      </c>
      <c r="DW81">
        <v>0</v>
      </c>
      <c r="DX81">
        <v>1</v>
      </c>
      <c r="DY81" s="1">
        <v>-8.2263902599500009E-3</v>
      </c>
      <c r="DZ81" s="2">
        <v>10</v>
      </c>
      <c r="EA81">
        <v>60</v>
      </c>
      <c r="EB81" t="s">
        <v>1274</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1274</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1274</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1274</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1274</v>
      </c>
      <c r="HK81">
        <v>4</v>
      </c>
      <c r="HL81" s="257"/>
      <c r="HM81">
        <v>4</v>
      </c>
      <c r="HN81" s="139">
        <v>125583.59440000002</v>
      </c>
      <c r="HO81" s="200">
        <v>-2940.9649859480915</v>
      </c>
      <c r="HP81" s="200">
        <v>-2940.9649859480915</v>
      </c>
      <c r="HQ81" s="200">
        <v>-2940.9649859480915</v>
      </c>
      <c r="HR81" s="200">
        <v>-2940.9649859480915</v>
      </c>
      <c r="HT81">
        <f t="shared" si="195"/>
        <v>1</v>
      </c>
      <c r="HU81" s="244">
        <v>-1</v>
      </c>
      <c r="HV81" s="218">
        <v>1</v>
      </c>
      <c r="HW81" s="245">
        <v>10</v>
      </c>
      <c r="HX81">
        <f t="shared" si="123"/>
        <v>1</v>
      </c>
      <c r="HY81">
        <f t="shared" si="196"/>
        <v>1</v>
      </c>
      <c r="HZ81" s="218">
        <v>1</v>
      </c>
      <c r="IA81">
        <f t="shared" ref="IA81:IA92" si="227">IF(HU81=HZ81,1,0)</f>
        <v>0</v>
      </c>
      <c r="IB81">
        <f t="shared" si="197"/>
        <v>1</v>
      </c>
      <c r="IC81">
        <f t="shared" si="198"/>
        <v>1</v>
      </c>
      <c r="ID81">
        <f t="shared" si="199"/>
        <v>1</v>
      </c>
      <c r="IE81" s="253">
        <v>1.39584824624E-2</v>
      </c>
      <c r="IF81" s="268">
        <v>42514</v>
      </c>
      <c r="IG81">
        <v>60</v>
      </c>
      <c r="IH81" t="str">
        <f t="shared" si="182"/>
        <v>TRUE</v>
      </c>
      <c r="II81">
        <f>VLOOKUP($A81,'FuturesInfo (3)'!$A$2:$V$80,22)</f>
        <v>4</v>
      </c>
      <c r="IJ81" s="257">
        <v>2</v>
      </c>
      <c r="IK81">
        <f t="shared" si="200"/>
        <v>5</v>
      </c>
      <c r="IL81" s="139">
        <f>VLOOKUP($A81,'FuturesInfo (3)'!$A$2:$O$80,15)*II81</f>
        <v>127336.55080000001</v>
      </c>
      <c r="IM81" s="139">
        <f>VLOOKUP($A81,'FuturesInfo (3)'!$A$2:$O$80,15)*IK81</f>
        <v>159170.68850000002</v>
      </c>
      <c r="IN81" s="200">
        <f t="shared" si="201"/>
        <v>-1777.4250111643069</v>
      </c>
      <c r="IO81" s="200">
        <f t="shared" si="202"/>
        <v>-2221.7812639553836</v>
      </c>
      <c r="IP81" s="200">
        <f t="shared" si="203"/>
        <v>1777.4250111643069</v>
      </c>
      <c r="IQ81" s="200">
        <f t="shared" si="204"/>
        <v>1777.4250111643069</v>
      </c>
      <c r="IR81" s="200">
        <f t="shared" si="126"/>
        <v>1777.4250111643069</v>
      </c>
      <c r="IT81">
        <f t="shared" si="205"/>
        <v>-1</v>
      </c>
      <c r="IU81" s="244">
        <v>1</v>
      </c>
      <c r="IV81" s="218">
        <v>1</v>
      </c>
      <c r="IW81" s="245">
        <v>11</v>
      </c>
      <c r="IX81">
        <f t="shared" si="124"/>
        <v>-1</v>
      </c>
      <c r="IY81">
        <f t="shared" si="206"/>
        <v>1</v>
      </c>
      <c r="IZ81" s="218"/>
      <c r="JA81">
        <f t="shared" ref="JA81:JA92" si="228">IF(IU81=IZ81,1,0)</f>
        <v>0</v>
      </c>
      <c r="JB81">
        <f t="shared" si="207"/>
        <v>0</v>
      </c>
      <c r="JC81">
        <f t="shared" si="208"/>
        <v>0</v>
      </c>
      <c r="JD81">
        <f t="shared" si="209"/>
        <v>0</v>
      </c>
      <c r="JE81" s="253"/>
      <c r="JF81" s="268">
        <v>42514</v>
      </c>
      <c r="JG81">
        <v>60</v>
      </c>
      <c r="JH81" t="str">
        <f t="shared" si="183"/>
        <v>TRUE</v>
      </c>
      <c r="JI81">
        <f>VLOOKUP($A81,'FuturesInfo (3)'!$A$2:$V$80,22)</f>
        <v>4</v>
      </c>
      <c r="JJ81" s="257">
        <v>1</v>
      </c>
      <c r="JK81">
        <f t="shared" si="210"/>
        <v>4</v>
      </c>
      <c r="JL81" s="139">
        <f>VLOOKUP($A81,'FuturesInfo (3)'!$A$2:$O$80,15)*JI81</f>
        <v>127336.55080000001</v>
      </c>
      <c r="JM81" s="139">
        <f>VLOOKUP($A81,'FuturesInfo (3)'!$A$2:$O$80,15)*JK81</f>
        <v>127336.55080000001</v>
      </c>
      <c r="JN81" s="200">
        <f t="shared" si="211"/>
        <v>0</v>
      </c>
      <c r="JO81" s="200">
        <f t="shared" si="212"/>
        <v>0</v>
      </c>
      <c r="JP81" s="200">
        <f t="shared" si="213"/>
        <v>0</v>
      </c>
      <c r="JQ81" s="200">
        <f t="shared" si="214"/>
        <v>0</v>
      </c>
      <c r="JR81" s="200">
        <f t="shared" si="127"/>
        <v>0</v>
      </c>
      <c r="JT81">
        <f t="shared" si="215"/>
        <v>1</v>
      </c>
      <c r="JU81" s="244"/>
      <c r="JV81" s="218"/>
      <c r="JW81" s="245"/>
      <c r="JX81">
        <f t="shared" si="125"/>
        <v>0</v>
      </c>
      <c r="JY81">
        <f t="shared" si="216"/>
        <v>0</v>
      </c>
      <c r="JZ81" s="218"/>
      <c r="KA81">
        <f t="shared" ref="KA81:KA92" si="229">IF(JU81=JZ81,1,0)</f>
        <v>1</v>
      </c>
      <c r="KB81">
        <f t="shared" si="217"/>
        <v>1</v>
      </c>
      <c r="KC81">
        <f t="shared" si="218"/>
        <v>1</v>
      </c>
      <c r="KD81">
        <f t="shared" si="219"/>
        <v>1</v>
      </c>
      <c r="KE81" s="253"/>
      <c r="KF81" s="268"/>
      <c r="KG81">
        <v>60</v>
      </c>
      <c r="KH81" t="str">
        <f t="shared" si="184"/>
        <v>FALSE</v>
      </c>
      <c r="KI81">
        <f>VLOOKUP($A81,'FuturesInfo (3)'!$A$2:$V$80,22)</f>
        <v>4</v>
      </c>
      <c r="KJ81" s="257"/>
      <c r="KK81">
        <f t="shared" si="220"/>
        <v>5</v>
      </c>
      <c r="KL81" s="139">
        <f>VLOOKUP($A81,'FuturesInfo (3)'!$A$2:$O$80,15)*KI81</f>
        <v>127336.55080000001</v>
      </c>
      <c r="KM81" s="139">
        <f>VLOOKUP($A81,'FuturesInfo (3)'!$A$2:$O$80,15)*KK81</f>
        <v>159170.68850000002</v>
      </c>
      <c r="KN81" s="200">
        <f t="shared" si="185"/>
        <v>0</v>
      </c>
      <c r="KO81" s="200">
        <f t="shared" si="221"/>
        <v>0</v>
      </c>
      <c r="KP81" s="200">
        <f t="shared" si="222"/>
        <v>0</v>
      </c>
      <c r="KQ81" s="200">
        <f t="shared" si="223"/>
        <v>0</v>
      </c>
      <c r="KR81" s="200">
        <f t="shared" si="128"/>
        <v>0</v>
      </c>
    </row>
    <row r="82" spans="1:304"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4"/>
        <v>0</v>
      </c>
      <c r="BH82">
        <v>1</v>
      </c>
      <c r="BI82">
        <v>1</v>
      </c>
      <c r="BJ82">
        <f t="shared" si="186"/>
        <v>1</v>
      </c>
      <c r="BK82" s="1">
        <v>8.2651743435200008E-3</v>
      </c>
      <c r="BL82" s="2">
        <v>10</v>
      </c>
      <c r="BM82">
        <v>60</v>
      </c>
      <c r="BN82" t="str">
        <f t="shared" si="225"/>
        <v>TRUE</v>
      </c>
      <c r="BO82">
        <f>VLOOKUP($A82,'FuturesInfo (3)'!$A$2:$V$80,22)</f>
        <v>2</v>
      </c>
      <c r="BP82">
        <f t="shared" si="142"/>
        <v>2</v>
      </c>
      <c r="BQ82" s="139">
        <f>VLOOKUP($A82,'FuturesInfo (3)'!$A$2:$O$80,15)*BP82</f>
        <v>228840</v>
      </c>
      <c r="BR82" s="145">
        <f t="shared" si="187"/>
        <v>1891.4024967711171</v>
      </c>
      <c r="BT82">
        <f t="shared" si="188"/>
        <v>1</v>
      </c>
      <c r="BU82">
        <v>1</v>
      </c>
      <c r="BV82">
        <v>-1</v>
      </c>
      <c r="BW82">
        <v>-1</v>
      </c>
      <c r="BX82">
        <f t="shared" si="167"/>
        <v>0</v>
      </c>
      <c r="BY82">
        <f t="shared" si="168"/>
        <v>1</v>
      </c>
      <c r="BZ82" s="188">
        <v>-7.7704722056199998E-3</v>
      </c>
      <c r="CA82" s="2">
        <v>10</v>
      </c>
      <c r="CB82">
        <v>60</v>
      </c>
      <c r="CC82" t="str">
        <f t="shared" si="169"/>
        <v>TRUE</v>
      </c>
      <c r="CD82">
        <f>VLOOKUP($A82,'FuturesInfo (3)'!$A$2:$V$80,22)</f>
        <v>2</v>
      </c>
      <c r="CE82">
        <f t="shared" si="170"/>
        <v>2</v>
      </c>
      <c r="CF82">
        <f t="shared" si="170"/>
        <v>2</v>
      </c>
      <c r="CG82" s="139">
        <f>VLOOKUP($A82,'FuturesInfo (3)'!$A$2:$O$80,15)*CE82</f>
        <v>228840</v>
      </c>
      <c r="CH82" s="145">
        <f t="shared" si="171"/>
        <v>-1778.1948595340807</v>
      </c>
      <c r="CI82" s="145">
        <f t="shared" si="189"/>
        <v>1778.1948595340807</v>
      </c>
      <c r="CK82">
        <f t="shared" si="172"/>
        <v>1</v>
      </c>
      <c r="CL82">
        <v>1</v>
      </c>
      <c r="CM82">
        <v>-1</v>
      </c>
      <c r="CN82">
        <v>1</v>
      </c>
      <c r="CO82">
        <f t="shared" si="190"/>
        <v>1</v>
      </c>
      <c r="CP82">
        <f t="shared" si="173"/>
        <v>0</v>
      </c>
      <c r="CQ82" s="1">
        <v>1.23063683305E-2</v>
      </c>
      <c r="CR82" s="2">
        <v>10</v>
      </c>
      <c r="CS82">
        <v>60</v>
      </c>
      <c r="CT82" t="str">
        <f t="shared" si="174"/>
        <v>TRUE</v>
      </c>
      <c r="CU82">
        <f>VLOOKUP($A82,'FuturesInfo (3)'!$A$2:$V$80,22)</f>
        <v>2</v>
      </c>
      <c r="CV82">
        <f t="shared" si="175"/>
        <v>2</v>
      </c>
      <c r="CW82">
        <f t="shared" si="191"/>
        <v>2</v>
      </c>
      <c r="CX82" s="139">
        <f>VLOOKUP($A82,'FuturesInfo (3)'!$A$2:$O$80,15)*CW82</f>
        <v>228840</v>
      </c>
      <c r="CY82" s="200">
        <f t="shared" si="176"/>
        <v>2816.18932875162</v>
      </c>
      <c r="CZ82" s="200">
        <f t="shared" si="192"/>
        <v>-2816.18932875162</v>
      </c>
      <c r="DB82">
        <f t="shared" si="177"/>
        <v>1</v>
      </c>
      <c r="DC82">
        <v>1</v>
      </c>
      <c r="DD82">
        <v>-1</v>
      </c>
      <c r="DE82">
        <v>1</v>
      </c>
      <c r="DF82">
        <f t="shared" si="226"/>
        <v>1</v>
      </c>
      <c r="DG82">
        <f t="shared" si="178"/>
        <v>0</v>
      </c>
      <c r="DH82" s="1">
        <v>2.63538213041E-3</v>
      </c>
      <c r="DI82" s="2">
        <v>10</v>
      </c>
      <c r="DJ82">
        <v>60</v>
      </c>
      <c r="DK82" t="str">
        <f t="shared" si="179"/>
        <v>TRUE</v>
      </c>
      <c r="DL82">
        <f>VLOOKUP($A82,'FuturesInfo (3)'!$A$2:$V$80,22)</f>
        <v>2</v>
      </c>
      <c r="DM82">
        <f t="shared" si="180"/>
        <v>2</v>
      </c>
      <c r="DN82">
        <f t="shared" si="193"/>
        <v>2</v>
      </c>
      <c r="DO82" s="139">
        <f>VLOOKUP($A82,'FuturesInfo (3)'!$A$2:$O$80,15)*DN82</f>
        <v>228840</v>
      </c>
      <c r="DP82" s="200">
        <f t="shared" si="181"/>
        <v>603.08084672302437</v>
      </c>
      <c r="DQ82" s="200">
        <f t="shared" si="194"/>
        <v>-603.08084672302437</v>
      </c>
      <c r="DS82">
        <v>1</v>
      </c>
      <c r="DT82">
        <v>1</v>
      </c>
      <c r="DU82">
        <v>-1</v>
      </c>
      <c r="DV82">
        <v>1</v>
      </c>
      <c r="DW82">
        <v>1</v>
      </c>
      <c r="DX82">
        <v>0</v>
      </c>
      <c r="DY82" s="1">
        <v>7.88536544005E-3</v>
      </c>
      <c r="DZ82" s="2">
        <v>10</v>
      </c>
      <c r="EA82">
        <v>60</v>
      </c>
      <c r="EB82" t="s">
        <v>1274</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1274</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1274</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1274</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1274</v>
      </c>
      <c r="HK82">
        <v>1</v>
      </c>
      <c r="HL82" s="257"/>
      <c r="HM82">
        <v>1</v>
      </c>
      <c r="HN82" s="139">
        <v>114890.00000000001</v>
      </c>
      <c r="HO82" s="200">
        <v>-39.986078482550155</v>
      </c>
      <c r="HP82" s="200">
        <v>-39.986078482550155</v>
      </c>
      <c r="HQ82" s="200">
        <v>-39.986078482550155</v>
      </c>
      <c r="HR82" s="200">
        <v>39.986078482550155</v>
      </c>
      <c r="HT82">
        <f t="shared" si="195"/>
        <v>1</v>
      </c>
      <c r="HU82" s="244">
        <v>-1</v>
      </c>
      <c r="HV82" s="218">
        <v>1</v>
      </c>
      <c r="HW82" s="245">
        <v>-11</v>
      </c>
      <c r="HX82">
        <f t="shared" si="123"/>
        <v>1</v>
      </c>
      <c r="HY82">
        <f t="shared" si="196"/>
        <v>-1</v>
      </c>
      <c r="HZ82" s="218">
        <v>1</v>
      </c>
      <c r="IA82">
        <f t="shared" si="227"/>
        <v>0</v>
      </c>
      <c r="IB82">
        <f t="shared" si="197"/>
        <v>1</v>
      </c>
      <c r="IC82">
        <f t="shared" si="198"/>
        <v>1</v>
      </c>
      <c r="ID82">
        <f t="shared" si="199"/>
        <v>0</v>
      </c>
      <c r="IE82" s="253">
        <v>3.4815911175100001E-4</v>
      </c>
      <c r="IF82" s="268">
        <v>42509</v>
      </c>
      <c r="IG82">
        <v>60</v>
      </c>
      <c r="IH82" t="str">
        <f t="shared" si="182"/>
        <v>TRUE</v>
      </c>
      <c r="II82">
        <f>VLOOKUP($A82,'FuturesInfo (3)'!$A$2:$V$80,22)</f>
        <v>2</v>
      </c>
      <c r="IJ82" s="257">
        <v>2</v>
      </c>
      <c r="IK82">
        <f t="shared" si="200"/>
        <v>3</v>
      </c>
      <c r="IL82" s="139">
        <f>VLOOKUP($A82,'FuturesInfo (3)'!$A$2:$O$80,15)*II82</f>
        <v>228840</v>
      </c>
      <c r="IM82" s="139">
        <f>VLOOKUP($A82,'FuturesInfo (3)'!$A$2:$O$80,15)*IK82</f>
        <v>343260</v>
      </c>
      <c r="IN82" s="200">
        <f t="shared" si="201"/>
        <v>-79.67273113309885</v>
      </c>
      <c r="IO82" s="200">
        <f t="shared" si="202"/>
        <v>-119.50909669964827</v>
      </c>
      <c r="IP82" s="200">
        <f t="shared" si="203"/>
        <v>79.67273113309885</v>
      </c>
      <c r="IQ82" s="200">
        <f t="shared" si="204"/>
        <v>79.67273113309885</v>
      </c>
      <c r="IR82" s="200">
        <f t="shared" si="126"/>
        <v>-79.67273113309885</v>
      </c>
      <c r="IT82">
        <f t="shared" si="205"/>
        <v>-1</v>
      </c>
      <c r="IU82" s="244">
        <v>1</v>
      </c>
      <c r="IV82" s="218">
        <v>1</v>
      </c>
      <c r="IW82" s="245">
        <v>-12</v>
      </c>
      <c r="IX82">
        <f t="shared" si="124"/>
        <v>-1</v>
      </c>
      <c r="IY82">
        <f t="shared" si="206"/>
        <v>-1</v>
      </c>
      <c r="IZ82" s="218"/>
      <c r="JA82">
        <f t="shared" si="228"/>
        <v>0</v>
      </c>
      <c r="JB82">
        <f t="shared" si="207"/>
        <v>0</v>
      </c>
      <c r="JC82">
        <f t="shared" si="208"/>
        <v>0</v>
      </c>
      <c r="JD82">
        <f t="shared" si="209"/>
        <v>0</v>
      </c>
      <c r="JE82" s="253"/>
      <c r="JF82" s="268">
        <v>42509</v>
      </c>
      <c r="JG82">
        <v>60</v>
      </c>
      <c r="JH82" t="str">
        <f t="shared" si="183"/>
        <v>TRUE</v>
      </c>
      <c r="JI82">
        <f>VLOOKUP($A82,'FuturesInfo (3)'!$A$2:$V$80,22)</f>
        <v>2</v>
      </c>
      <c r="JJ82" s="257">
        <v>1</v>
      </c>
      <c r="JK82">
        <f t="shared" si="210"/>
        <v>2</v>
      </c>
      <c r="JL82" s="139">
        <f>VLOOKUP($A82,'FuturesInfo (3)'!$A$2:$O$80,15)*JI82</f>
        <v>228840</v>
      </c>
      <c r="JM82" s="139">
        <f>VLOOKUP($A82,'FuturesInfo (3)'!$A$2:$O$80,15)*JK82</f>
        <v>228840</v>
      </c>
      <c r="JN82" s="200">
        <f t="shared" si="211"/>
        <v>0</v>
      </c>
      <c r="JO82" s="200">
        <f t="shared" si="212"/>
        <v>0</v>
      </c>
      <c r="JP82" s="200">
        <f t="shared" si="213"/>
        <v>0</v>
      </c>
      <c r="JQ82" s="200">
        <f t="shared" si="214"/>
        <v>0</v>
      </c>
      <c r="JR82" s="200">
        <f t="shared" si="127"/>
        <v>0</v>
      </c>
      <c r="JT82">
        <f t="shared" si="215"/>
        <v>1</v>
      </c>
      <c r="JU82" s="244"/>
      <c r="JV82" s="218"/>
      <c r="JW82" s="245"/>
      <c r="JX82">
        <f t="shared" si="125"/>
        <v>0</v>
      </c>
      <c r="JY82">
        <f t="shared" si="216"/>
        <v>0</v>
      </c>
      <c r="JZ82" s="218"/>
      <c r="KA82">
        <f t="shared" si="229"/>
        <v>1</v>
      </c>
      <c r="KB82">
        <f t="shared" si="217"/>
        <v>1</v>
      </c>
      <c r="KC82">
        <f t="shared" si="218"/>
        <v>1</v>
      </c>
      <c r="KD82">
        <f t="shared" si="219"/>
        <v>1</v>
      </c>
      <c r="KE82" s="253"/>
      <c r="KF82" s="268"/>
      <c r="KG82">
        <v>60</v>
      </c>
      <c r="KH82" t="str">
        <f t="shared" si="184"/>
        <v>FALSE</v>
      </c>
      <c r="KI82">
        <f>VLOOKUP($A82,'FuturesInfo (3)'!$A$2:$V$80,22)</f>
        <v>2</v>
      </c>
      <c r="KJ82" s="257"/>
      <c r="KK82">
        <f t="shared" si="220"/>
        <v>3</v>
      </c>
      <c r="KL82" s="139">
        <f>VLOOKUP($A82,'FuturesInfo (3)'!$A$2:$O$80,15)*KI82</f>
        <v>228840</v>
      </c>
      <c r="KM82" s="139">
        <f>VLOOKUP($A82,'FuturesInfo (3)'!$A$2:$O$80,15)*KK82</f>
        <v>343260</v>
      </c>
      <c r="KN82" s="200">
        <f t="shared" si="185"/>
        <v>0</v>
      </c>
      <c r="KO82" s="200">
        <f t="shared" si="221"/>
        <v>0</v>
      </c>
      <c r="KP82" s="200">
        <f t="shared" si="222"/>
        <v>0</v>
      </c>
      <c r="KQ82" s="200">
        <f t="shared" si="223"/>
        <v>0</v>
      </c>
      <c r="KR82" s="200">
        <f t="shared" si="128"/>
        <v>0</v>
      </c>
    </row>
    <row r="83" spans="1:304"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4"/>
        <v>0</v>
      </c>
      <c r="BH83">
        <v>-1</v>
      </c>
      <c r="BI83">
        <v>1</v>
      </c>
      <c r="BJ83">
        <f t="shared" si="186"/>
        <v>0</v>
      </c>
      <c r="BK83" s="1">
        <v>2.86985220261E-4</v>
      </c>
      <c r="BL83" s="2">
        <v>10</v>
      </c>
      <c r="BM83">
        <v>60</v>
      </c>
      <c r="BN83" t="str">
        <f t="shared" si="225"/>
        <v>TRUE</v>
      </c>
      <c r="BO83">
        <f>VLOOKUP($A83,'FuturesInfo (3)'!$A$2:$V$80,22)</f>
        <v>9</v>
      </c>
      <c r="BP83">
        <f t="shared" si="142"/>
        <v>9</v>
      </c>
      <c r="BQ83" s="139">
        <f>VLOOKUP($A83,'FuturesInfo (3)'!$A$2:$O$80,15)*BP83</f>
        <v>1969875</v>
      </c>
      <c r="BR83" s="145">
        <f t="shared" si="187"/>
        <v>-565.32501076163737</v>
      </c>
      <c r="BT83">
        <f t="shared" si="188"/>
        <v>-1</v>
      </c>
      <c r="BU83">
        <v>-1</v>
      </c>
      <c r="BV83">
        <v>1</v>
      </c>
      <c r="BW83">
        <v>1</v>
      </c>
      <c r="BX83">
        <f t="shared" si="167"/>
        <v>0</v>
      </c>
      <c r="BY83">
        <f t="shared" si="168"/>
        <v>1</v>
      </c>
      <c r="BZ83" s="188">
        <v>2.3669487878400001E-3</v>
      </c>
      <c r="CA83" s="2">
        <v>10</v>
      </c>
      <c r="CB83">
        <v>60</v>
      </c>
      <c r="CC83" t="str">
        <f t="shared" si="169"/>
        <v>TRUE</v>
      </c>
      <c r="CD83">
        <f>VLOOKUP($A83,'FuturesInfo (3)'!$A$2:$V$80,22)</f>
        <v>9</v>
      </c>
      <c r="CE83">
        <f t="shared" si="170"/>
        <v>9</v>
      </c>
      <c r="CF83">
        <f t="shared" si="170"/>
        <v>9</v>
      </c>
      <c r="CG83" s="139">
        <f>VLOOKUP($A83,'FuturesInfo (3)'!$A$2:$O$80,15)*CE83</f>
        <v>1969875</v>
      </c>
      <c r="CH83" s="145">
        <f t="shared" si="171"/>
        <v>-4662.5932434463202</v>
      </c>
      <c r="CI83" s="145">
        <f t="shared" si="189"/>
        <v>4662.5932434463202</v>
      </c>
      <c r="CK83">
        <f t="shared" si="172"/>
        <v>-1</v>
      </c>
      <c r="CL83">
        <v>1</v>
      </c>
      <c r="CM83">
        <v>1</v>
      </c>
      <c r="CN83">
        <v>-1</v>
      </c>
      <c r="CO83">
        <f t="shared" si="190"/>
        <v>0</v>
      </c>
      <c r="CP83">
        <f t="shared" si="173"/>
        <v>0</v>
      </c>
      <c r="CQ83" s="1">
        <v>-2.86225402504E-4</v>
      </c>
      <c r="CR83" s="2">
        <v>10</v>
      </c>
      <c r="CS83">
        <v>60</v>
      </c>
      <c r="CT83" t="str">
        <f t="shared" si="174"/>
        <v>TRUE</v>
      </c>
      <c r="CU83">
        <f>VLOOKUP($A83,'FuturesInfo (3)'!$A$2:$V$80,22)</f>
        <v>9</v>
      </c>
      <c r="CV83">
        <f t="shared" si="175"/>
        <v>11</v>
      </c>
      <c r="CW83">
        <f t="shared" si="191"/>
        <v>9</v>
      </c>
      <c r="CX83" s="139">
        <f>VLOOKUP($A83,'FuturesInfo (3)'!$A$2:$O$80,15)*CW83</f>
        <v>1969875</v>
      </c>
      <c r="CY83" s="200">
        <f t="shared" si="176"/>
        <v>-563.82826475756701</v>
      </c>
      <c r="CZ83" s="200">
        <f t="shared" si="192"/>
        <v>-563.82826475756701</v>
      </c>
      <c r="DB83">
        <f t="shared" si="177"/>
        <v>1</v>
      </c>
      <c r="DC83">
        <v>-1</v>
      </c>
      <c r="DD83">
        <v>1</v>
      </c>
      <c r="DE83">
        <v>1</v>
      </c>
      <c r="DF83">
        <f t="shared" si="226"/>
        <v>0</v>
      </c>
      <c r="DG83">
        <f t="shared" si="178"/>
        <v>1</v>
      </c>
      <c r="DH83" s="1">
        <v>2.8630735094100002E-4</v>
      </c>
      <c r="DI83" s="2">
        <v>10</v>
      </c>
      <c r="DJ83">
        <v>60</v>
      </c>
      <c r="DK83" t="str">
        <f t="shared" si="179"/>
        <v>TRUE</v>
      </c>
      <c r="DL83">
        <f>VLOOKUP($A83,'FuturesInfo (3)'!$A$2:$V$80,22)</f>
        <v>9</v>
      </c>
      <c r="DM83">
        <f t="shared" si="180"/>
        <v>7</v>
      </c>
      <c r="DN83">
        <f t="shared" si="193"/>
        <v>9</v>
      </c>
      <c r="DO83" s="139">
        <f>VLOOKUP($A83,'FuturesInfo (3)'!$A$2:$O$80,15)*DN83</f>
        <v>1969875</v>
      </c>
      <c r="DP83" s="200">
        <f t="shared" si="181"/>
        <v>-563.98969293490245</v>
      </c>
      <c r="DQ83" s="200">
        <f t="shared" si="194"/>
        <v>563.98969293490245</v>
      </c>
      <c r="DS83">
        <v>-1</v>
      </c>
      <c r="DT83">
        <v>1</v>
      </c>
      <c r="DU83">
        <v>1</v>
      </c>
      <c r="DV83">
        <v>1</v>
      </c>
      <c r="DW83">
        <v>1</v>
      </c>
      <c r="DX83">
        <v>1</v>
      </c>
      <c r="DY83" s="1">
        <v>7.1556350626199994E-5</v>
      </c>
      <c r="DZ83" s="2">
        <v>10</v>
      </c>
      <c r="EA83">
        <v>60</v>
      </c>
      <c r="EB83" t="s">
        <v>1274</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1274</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1274</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1274</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1274</v>
      </c>
      <c r="HK83">
        <v>10</v>
      </c>
      <c r="HL83" s="257"/>
      <c r="HM83">
        <v>10</v>
      </c>
      <c r="HN83" s="139">
        <v>2186875</v>
      </c>
      <c r="HO83" s="200">
        <v>-156.23883689360525</v>
      </c>
      <c r="HP83" s="200">
        <v>-156.23883689360525</v>
      </c>
      <c r="HQ83" s="200">
        <v>-156.23883689360525</v>
      </c>
      <c r="HR83" s="200">
        <v>156.23883689360525</v>
      </c>
      <c r="HT83">
        <f t="shared" si="195"/>
        <v>1</v>
      </c>
      <c r="HU83" s="244">
        <v>1</v>
      </c>
      <c r="HV83" s="218">
        <v>-1</v>
      </c>
      <c r="HW83" s="245">
        <v>-7</v>
      </c>
      <c r="HX83">
        <f t="shared" si="123"/>
        <v>1</v>
      </c>
      <c r="HY83">
        <f t="shared" si="196"/>
        <v>1</v>
      </c>
      <c r="HZ83" s="218">
        <v>1</v>
      </c>
      <c r="IA83">
        <f t="shared" si="227"/>
        <v>1</v>
      </c>
      <c r="IB83">
        <f t="shared" si="197"/>
        <v>0</v>
      </c>
      <c r="IC83">
        <f t="shared" si="198"/>
        <v>1</v>
      </c>
      <c r="ID83">
        <f t="shared" si="199"/>
        <v>1</v>
      </c>
      <c r="IE83" s="253">
        <v>8.5738782509300004E-4</v>
      </c>
      <c r="IF83" s="268">
        <v>42508</v>
      </c>
      <c r="IG83">
        <v>60</v>
      </c>
      <c r="IH83" t="str">
        <f t="shared" si="182"/>
        <v>TRUE</v>
      </c>
      <c r="II83">
        <f>VLOOKUP($A83,'FuturesInfo (3)'!$A$2:$V$80,22)</f>
        <v>9</v>
      </c>
      <c r="IJ83" s="257">
        <v>2</v>
      </c>
      <c r="IK83">
        <f t="shared" si="200"/>
        <v>11</v>
      </c>
      <c r="IL83" s="139">
        <f>VLOOKUP($A83,'FuturesInfo (3)'!$A$2:$O$80,15)*II83</f>
        <v>1969875</v>
      </c>
      <c r="IM83" s="139">
        <f>VLOOKUP($A83,'FuturesInfo (3)'!$A$2:$O$80,15)*IK83</f>
        <v>2407625</v>
      </c>
      <c r="IN83" s="200">
        <f t="shared" si="201"/>
        <v>1688.9468419550735</v>
      </c>
      <c r="IO83" s="200">
        <f t="shared" si="202"/>
        <v>2064.2683623895341</v>
      </c>
      <c r="IP83" s="200">
        <f t="shared" si="203"/>
        <v>-1688.9468419550735</v>
      </c>
      <c r="IQ83" s="200">
        <f t="shared" si="204"/>
        <v>1688.9468419550735</v>
      </c>
      <c r="IR83" s="200">
        <f t="shared" si="126"/>
        <v>1688.9468419550735</v>
      </c>
      <c r="IT83">
        <f t="shared" si="205"/>
        <v>1</v>
      </c>
      <c r="IU83" s="244">
        <v>1</v>
      </c>
      <c r="IV83" s="218">
        <v>-1</v>
      </c>
      <c r="IW83" s="245">
        <v>3</v>
      </c>
      <c r="IX83">
        <f t="shared" si="124"/>
        <v>1</v>
      </c>
      <c r="IY83">
        <f t="shared" si="206"/>
        <v>-1</v>
      </c>
      <c r="IZ83" s="218"/>
      <c r="JA83">
        <f t="shared" si="228"/>
        <v>0</v>
      </c>
      <c r="JB83">
        <f t="shared" si="207"/>
        <v>0</v>
      </c>
      <c r="JC83">
        <f t="shared" si="208"/>
        <v>0</v>
      </c>
      <c r="JD83">
        <f t="shared" si="209"/>
        <v>0</v>
      </c>
      <c r="JE83" s="253"/>
      <c r="JF83" s="268">
        <v>42508</v>
      </c>
      <c r="JG83">
        <v>60</v>
      </c>
      <c r="JH83" t="str">
        <f t="shared" si="183"/>
        <v>TRUE</v>
      </c>
      <c r="JI83">
        <f>VLOOKUP($A83,'FuturesInfo (3)'!$A$2:$V$80,22)</f>
        <v>9</v>
      </c>
      <c r="JJ83" s="257">
        <v>2</v>
      </c>
      <c r="JK83">
        <f t="shared" si="210"/>
        <v>11</v>
      </c>
      <c r="JL83" s="139">
        <f>VLOOKUP($A83,'FuturesInfo (3)'!$A$2:$O$80,15)*JI83</f>
        <v>1969875</v>
      </c>
      <c r="JM83" s="139">
        <f>VLOOKUP($A83,'FuturesInfo (3)'!$A$2:$O$80,15)*JK83</f>
        <v>2407625</v>
      </c>
      <c r="JN83" s="200">
        <f t="shared" si="211"/>
        <v>0</v>
      </c>
      <c r="JO83" s="200">
        <f t="shared" si="212"/>
        <v>0</v>
      </c>
      <c r="JP83" s="200">
        <f t="shared" si="213"/>
        <v>0</v>
      </c>
      <c r="JQ83" s="200">
        <f t="shared" si="214"/>
        <v>0</v>
      </c>
      <c r="JR83" s="200">
        <f t="shared" si="127"/>
        <v>0</v>
      </c>
      <c r="JT83">
        <f t="shared" si="215"/>
        <v>1</v>
      </c>
      <c r="JU83" s="244"/>
      <c r="JV83" s="218"/>
      <c r="JW83" s="245"/>
      <c r="JX83">
        <f t="shared" si="125"/>
        <v>0</v>
      </c>
      <c r="JY83">
        <f t="shared" si="216"/>
        <v>0</v>
      </c>
      <c r="JZ83" s="218"/>
      <c r="KA83">
        <f t="shared" si="229"/>
        <v>1</v>
      </c>
      <c r="KB83">
        <f t="shared" si="217"/>
        <v>1</v>
      </c>
      <c r="KC83">
        <f t="shared" si="218"/>
        <v>1</v>
      </c>
      <c r="KD83">
        <f t="shared" si="219"/>
        <v>1</v>
      </c>
      <c r="KE83" s="253"/>
      <c r="KF83" s="268"/>
      <c r="KG83">
        <v>60</v>
      </c>
      <c r="KH83" t="str">
        <f t="shared" si="184"/>
        <v>FALSE</v>
      </c>
      <c r="KI83">
        <f>VLOOKUP($A83,'FuturesInfo (3)'!$A$2:$V$80,22)</f>
        <v>9</v>
      </c>
      <c r="KJ83" s="257"/>
      <c r="KK83">
        <f t="shared" si="220"/>
        <v>11</v>
      </c>
      <c r="KL83" s="139">
        <f>VLOOKUP($A83,'FuturesInfo (3)'!$A$2:$O$80,15)*KI83</f>
        <v>1969875</v>
      </c>
      <c r="KM83" s="139">
        <f>VLOOKUP($A83,'FuturesInfo (3)'!$A$2:$O$80,15)*KK83</f>
        <v>2407625</v>
      </c>
      <c r="KN83" s="200">
        <f t="shared" si="185"/>
        <v>0</v>
      </c>
      <c r="KO83" s="200">
        <f t="shared" si="221"/>
        <v>0</v>
      </c>
      <c r="KP83" s="200">
        <f t="shared" si="222"/>
        <v>0</v>
      </c>
      <c r="KQ83" s="200">
        <f t="shared" si="223"/>
        <v>0</v>
      </c>
      <c r="KR83" s="200">
        <f t="shared" si="128"/>
        <v>0</v>
      </c>
    </row>
    <row r="84" spans="1:304"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4"/>
        <v>0</v>
      </c>
      <c r="BH84">
        <v>-1</v>
      </c>
      <c r="BI84">
        <v>1</v>
      </c>
      <c r="BJ84">
        <f t="shared" si="186"/>
        <v>0</v>
      </c>
      <c r="BK84" s="1">
        <v>2.5328669641800001E-3</v>
      </c>
      <c r="BL84" s="2">
        <v>10</v>
      </c>
      <c r="BM84">
        <v>60</v>
      </c>
      <c r="BN84" t="str">
        <f t="shared" si="225"/>
        <v>TRUE</v>
      </c>
      <c r="BO84">
        <f>VLOOKUP($A84,'FuturesInfo (3)'!$A$2:$V$80,22)</f>
        <v>5</v>
      </c>
      <c r="BP84">
        <f t="shared" ref="BP84:BP92" si="230">BO84</f>
        <v>5</v>
      </c>
      <c r="BQ84" s="139">
        <f>VLOOKUP($A84,'FuturesInfo (3)'!$A$2:$O$80,15)*BP84</f>
        <v>660390.625</v>
      </c>
      <c r="BR84" s="145">
        <f t="shared" si="187"/>
        <v>-1672.6815975166828</v>
      </c>
      <c r="BT84">
        <f t="shared" si="188"/>
        <v>-1</v>
      </c>
      <c r="BU84">
        <v>-1</v>
      </c>
      <c r="BV84">
        <v>1</v>
      </c>
      <c r="BW84">
        <v>1</v>
      </c>
      <c r="BX84">
        <f t="shared" si="167"/>
        <v>0</v>
      </c>
      <c r="BY84">
        <f t="shared" si="168"/>
        <v>1</v>
      </c>
      <c r="BZ84" s="188">
        <v>8.4215591915300005E-3</v>
      </c>
      <c r="CA84" s="2">
        <v>10</v>
      </c>
      <c r="CB84">
        <v>60</v>
      </c>
      <c r="CC84" t="str">
        <f t="shared" si="169"/>
        <v>TRUE</v>
      </c>
      <c r="CD84">
        <f>VLOOKUP($A84,'FuturesInfo (3)'!$A$2:$V$80,22)</f>
        <v>5</v>
      </c>
      <c r="CE84">
        <f t="shared" si="170"/>
        <v>5</v>
      </c>
      <c r="CF84">
        <f t="shared" si="170"/>
        <v>5</v>
      </c>
      <c r="CG84" s="139">
        <f>VLOOKUP($A84,'FuturesInfo (3)'!$A$2:$O$80,15)*CE84</f>
        <v>660390.625</v>
      </c>
      <c r="CH84" s="145">
        <f t="shared" si="171"/>
        <v>-5561.5187379689914</v>
      </c>
      <c r="CI84" s="145">
        <f t="shared" si="189"/>
        <v>5561.5187379689914</v>
      </c>
      <c r="CK84">
        <f t="shared" si="172"/>
        <v>-1</v>
      </c>
      <c r="CL84">
        <v>1</v>
      </c>
      <c r="CM84">
        <v>1</v>
      </c>
      <c r="CN84">
        <v>-1</v>
      </c>
      <c r="CO84">
        <f t="shared" si="190"/>
        <v>0</v>
      </c>
      <c r="CP84">
        <f t="shared" si="173"/>
        <v>0</v>
      </c>
      <c r="CQ84" s="1">
        <v>-7.1581961345699996E-4</v>
      </c>
      <c r="CR84" s="2">
        <v>10</v>
      </c>
      <c r="CS84">
        <v>60</v>
      </c>
      <c r="CT84" t="str">
        <f t="shared" si="174"/>
        <v>TRUE</v>
      </c>
      <c r="CU84">
        <f>VLOOKUP($A84,'FuturesInfo (3)'!$A$2:$V$80,22)</f>
        <v>5</v>
      </c>
      <c r="CV84">
        <f t="shared" si="175"/>
        <v>6</v>
      </c>
      <c r="CW84">
        <f t="shared" si="191"/>
        <v>5</v>
      </c>
      <c r="CX84" s="139">
        <f>VLOOKUP($A84,'FuturesInfo (3)'!$A$2:$O$80,15)*CW84</f>
        <v>660390.625</v>
      </c>
      <c r="CY84" s="200">
        <f t="shared" si="176"/>
        <v>-472.72056191812663</v>
      </c>
      <c r="CZ84" s="200">
        <f t="shared" si="192"/>
        <v>-472.72056191812663</v>
      </c>
      <c r="DB84">
        <f t="shared" si="177"/>
        <v>1</v>
      </c>
      <c r="DC84">
        <v>1</v>
      </c>
      <c r="DD84">
        <v>1</v>
      </c>
      <c r="DE84">
        <v>1</v>
      </c>
      <c r="DF84">
        <f t="shared" si="226"/>
        <v>1</v>
      </c>
      <c r="DG84">
        <f t="shared" si="178"/>
        <v>1</v>
      </c>
      <c r="DH84" s="1">
        <v>5.9694364852000002E-4</v>
      </c>
      <c r="DI84" s="2">
        <v>10</v>
      </c>
      <c r="DJ84">
        <v>60</v>
      </c>
      <c r="DK84" t="str">
        <f t="shared" si="179"/>
        <v>TRUE</v>
      </c>
      <c r="DL84">
        <f>VLOOKUP($A84,'FuturesInfo (3)'!$A$2:$V$80,22)</f>
        <v>5</v>
      </c>
      <c r="DM84">
        <f t="shared" si="180"/>
        <v>6</v>
      </c>
      <c r="DN84">
        <f t="shared" si="193"/>
        <v>5</v>
      </c>
      <c r="DO84" s="139">
        <f>VLOOKUP($A84,'FuturesInfo (3)'!$A$2:$O$80,15)*DN84</f>
        <v>660390.625</v>
      </c>
      <c r="DP84" s="200">
        <f t="shared" si="181"/>
        <v>394.21598913590316</v>
      </c>
      <c r="DQ84" s="200">
        <f t="shared" si="194"/>
        <v>394.21598913590316</v>
      </c>
      <c r="DS84">
        <v>1</v>
      </c>
      <c r="DT84">
        <v>1</v>
      </c>
      <c r="DU84">
        <v>1</v>
      </c>
      <c r="DV84">
        <v>-1</v>
      </c>
      <c r="DW84">
        <v>0</v>
      </c>
      <c r="DX84">
        <v>0</v>
      </c>
      <c r="DY84" s="1">
        <v>-3.5795251163400001E-4</v>
      </c>
      <c r="DZ84" s="2">
        <v>10</v>
      </c>
      <c r="EA84">
        <v>60</v>
      </c>
      <c r="EB84" t="s">
        <v>1274</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1274</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1274</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1274</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1274</v>
      </c>
      <c r="HK84">
        <v>4</v>
      </c>
      <c r="HL84" s="257"/>
      <c r="HM84">
        <v>4</v>
      </c>
      <c r="HN84" s="139">
        <v>527125</v>
      </c>
      <c r="HO84" s="200">
        <v>62.507411360140622</v>
      </c>
      <c r="HP84" s="200">
        <v>62.507411360140622</v>
      </c>
      <c r="HQ84" s="200">
        <v>62.507411360140622</v>
      </c>
      <c r="HR84" s="200">
        <v>62.507411360140622</v>
      </c>
      <c r="HT84">
        <f t="shared" si="195"/>
        <v>1</v>
      </c>
      <c r="HU84" s="244">
        <v>1</v>
      </c>
      <c r="HV84" s="218">
        <v>1</v>
      </c>
      <c r="HW84" s="245">
        <v>18</v>
      </c>
      <c r="HX84">
        <f t="shared" si="123"/>
        <v>-1</v>
      </c>
      <c r="HY84">
        <f t="shared" si="196"/>
        <v>1</v>
      </c>
      <c r="HZ84" s="218">
        <v>1</v>
      </c>
      <c r="IA84">
        <f t="shared" si="227"/>
        <v>1</v>
      </c>
      <c r="IB84">
        <f t="shared" si="197"/>
        <v>1</v>
      </c>
      <c r="IC84">
        <f t="shared" si="198"/>
        <v>0</v>
      </c>
      <c r="ID84">
        <f t="shared" si="199"/>
        <v>1</v>
      </c>
      <c r="IE84" s="253">
        <v>2.252786341E-3</v>
      </c>
      <c r="IF84" s="268">
        <v>42508</v>
      </c>
      <c r="IG84">
        <v>60</v>
      </c>
      <c r="IH84" t="str">
        <f t="shared" si="182"/>
        <v>TRUE</v>
      </c>
      <c r="II84">
        <f>VLOOKUP($A84,'FuturesInfo (3)'!$A$2:$V$80,22)</f>
        <v>5</v>
      </c>
      <c r="IJ84" s="257">
        <v>2</v>
      </c>
      <c r="IK84">
        <f t="shared" si="200"/>
        <v>6</v>
      </c>
      <c r="IL84" s="139">
        <f>VLOOKUP($A84,'FuturesInfo (3)'!$A$2:$O$80,15)*II84</f>
        <v>660390.625</v>
      </c>
      <c r="IM84" s="139">
        <f>VLOOKUP($A84,'FuturesInfo (3)'!$A$2:$O$80,15)*IK84</f>
        <v>792468.75</v>
      </c>
      <c r="IN84" s="200">
        <f t="shared" si="201"/>
        <v>1487.7189797244532</v>
      </c>
      <c r="IO84" s="200">
        <f t="shared" si="202"/>
        <v>1785.2627756693437</v>
      </c>
      <c r="IP84" s="200">
        <f t="shared" si="203"/>
        <v>1487.7189797244532</v>
      </c>
      <c r="IQ84" s="200">
        <f t="shared" si="204"/>
        <v>-1487.7189797244532</v>
      </c>
      <c r="IR84" s="200">
        <f t="shared" si="126"/>
        <v>1487.7189797244532</v>
      </c>
      <c r="IT84">
        <f t="shared" si="205"/>
        <v>1</v>
      </c>
      <c r="IU84" s="244">
        <v>1</v>
      </c>
      <c r="IV84" s="218">
        <v>1</v>
      </c>
      <c r="IW84" s="245">
        <v>19</v>
      </c>
      <c r="IX84">
        <f t="shared" si="124"/>
        <v>-1</v>
      </c>
      <c r="IY84">
        <f t="shared" si="206"/>
        <v>1</v>
      </c>
      <c r="IZ84" s="218"/>
      <c r="JA84">
        <f t="shared" si="228"/>
        <v>0</v>
      </c>
      <c r="JB84">
        <f t="shared" si="207"/>
        <v>0</v>
      </c>
      <c r="JC84">
        <f t="shared" si="208"/>
        <v>0</v>
      </c>
      <c r="JD84">
        <f t="shared" si="209"/>
        <v>0</v>
      </c>
      <c r="JE84" s="253"/>
      <c r="JF84" s="268">
        <v>42508</v>
      </c>
      <c r="JG84">
        <v>60</v>
      </c>
      <c r="JH84" t="str">
        <f t="shared" si="183"/>
        <v>TRUE</v>
      </c>
      <c r="JI84">
        <f>VLOOKUP($A84,'FuturesInfo (3)'!$A$2:$V$80,22)</f>
        <v>5</v>
      </c>
      <c r="JJ84" s="257">
        <v>2</v>
      </c>
      <c r="JK84">
        <f t="shared" si="210"/>
        <v>6</v>
      </c>
      <c r="JL84" s="139">
        <f>VLOOKUP($A84,'FuturesInfo (3)'!$A$2:$O$80,15)*JI84</f>
        <v>660390.625</v>
      </c>
      <c r="JM84" s="139">
        <f>VLOOKUP($A84,'FuturesInfo (3)'!$A$2:$O$80,15)*JK84</f>
        <v>792468.75</v>
      </c>
      <c r="JN84" s="200">
        <f t="shared" si="211"/>
        <v>0</v>
      </c>
      <c r="JO84" s="200">
        <f t="shared" si="212"/>
        <v>0</v>
      </c>
      <c r="JP84" s="200">
        <f t="shared" si="213"/>
        <v>0</v>
      </c>
      <c r="JQ84" s="200">
        <f t="shared" si="214"/>
        <v>0</v>
      </c>
      <c r="JR84" s="200">
        <f t="shared" si="127"/>
        <v>0</v>
      </c>
      <c r="JT84">
        <f t="shared" si="215"/>
        <v>1</v>
      </c>
      <c r="JU84" s="244"/>
      <c r="JV84" s="218"/>
      <c r="JW84" s="245"/>
      <c r="JX84">
        <f t="shared" si="125"/>
        <v>0</v>
      </c>
      <c r="JY84">
        <f t="shared" si="216"/>
        <v>0</v>
      </c>
      <c r="JZ84" s="218"/>
      <c r="KA84">
        <f t="shared" si="229"/>
        <v>1</v>
      </c>
      <c r="KB84">
        <f t="shared" si="217"/>
        <v>1</v>
      </c>
      <c r="KC84">
        <f t="shared" si="218"/>
        <v>1</v>
      </c>
      <c r="KD84">
        <f t="shared" si="219"/>
        <v>1</v>
      </c>
      <c r="KE84" s="253"/>
      <c r="KF84" s="268"/>
      <c r="KG84">
        <v>60</v>
      </c>
      <c r="KH84" t="str">
        <f t="shared" si="184"/>
        <v>FALSE</v>
      </c>
      <c r="KI84">
        <f>VLOOKUP($A84,'FuturesInfo (3)'!$A$2:$V$80,22)</f>
        <v>5</v>
      </c>
      <c r="KJ84" s="257"/>
      <c r="KK84">
        <f t="shared" si="220"/>
        <v>6</v>
      </c>
      <c r="KL84" s="139">
        <f>VLOOKUP($A84,'FuturesInfo (3)'!$A$2:$O$80,15)*KI84</f>
        <v>660390.625</v>
      </c>
      <c r="KM84" s="139">
        <f>VLOOKUP($A84,'FuturesInfo (3)'!$A$2:$O$80,15)*KK84</f>
        <v>792468.75</v>
      </c>
      <c r="KN84" s="200">
        <f t="shared" si="185"/>
        <v>0</v>
      </c>
      <c r="KO84" s="200">
        <f t="shared" si="221"/>
        <v>0</v>
      </c>
      <c r="KP84" s="200">
        <f t="shared" si="222"/>
        <v>0</v>
      </c>
      <c r="KQ84" s="200">
        <f t="shared" si="223"/>
        <v>0</v>
      </c>
      <c r="KR84" s="200">
        <f t="shared" si="128"/>
        <v>0</v>
      </c>
    </row>
    <row r="85" spans="1:304"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4"/>
        <v>0</v>
      </c>
      <c r="BH85">
        <v>1</v>
      </c>
      <c r="BI85">
        <v>1</v>
      </c>
      <c r="BJ85">
        <f t="shared" si="186"/>
        <v>1</v>
      </c>
      <c r="BK85" s="1">
        <v>6.8794190712799996E-3</v>
      </c>
      <c r="BL85" s="2">
        <v>10</v>
      </c>
      <c r="BM85">
        <v>60</v>
      </c>
      <c r="BN85" t="str">
        <f t="shared" si="225"/>
        <v>TRUE</v>
      </c>
      <c r="BO85">
        <f>VLOOKUP($A85,'FuturesInfo (3)'!$A$2:$V$80,22)</f>
        <v>2</v>
      </c>
      <c r="BP85">
        <f t="shared" si="230"/>
        <v>2</v>
      </c>
      <c r="BQ85" s="139">
        <f>VLOOKUP($A85,'FuturesInfo (3)'!$A$2:$O$80,15)*BP85</f>
        <v>338437.5</v>
      </c>
      <c r="BR85" s="145">
        <f t="shared" si="187"/>
        <v>2328.253391936325</v>
      </c>
      <c r="BT85">
        <f t="shared" si="188"/>
        <v>1</v>
      </c>
      <c r="BU85">
        <v>1</v>
      </c>
      <c r="BV85">
        <v>1</v>
      </c>
      <c r="BW85">
        <v>1</v>
      </c>
      <c r="BX85">
        <f t="shared" si="167"/>
        <v>1</v>
      </c>
      <c r="BY85">
        <f t="shared" si="168"/>
        <v>1</v>
      </c>
      <c r="BZ85" s="188">
        <v>1.1766938697999999E-2</v>
      </c>
      <c r="CA85" s="2">
        <v>10</v>
      </c>
      <c r="CB85">
        <v>60</v>
      </c>
      <c r="CC85" t="str">
        <f t="shared" si="169"/>
        <v>TRUE</v>
      </c>
      <c r="CD85">
        <f>VLOOKUP($A85,'FuturesInfo (3)'!$A$2:$V$80,22)</f>
        <v>2</v>
      </c>
      <c r="CE85">
        <f t="shared" si="170"/>
        <v>2</v>
      </c>
      <c r="CF85">
        <f t="shared" si="170"/>
        <v>2</v>
      </c>
      <c r="CG85" s="139">
        <f>VLOOKUP($A85,'FuturesInfo (3)'!$A$2:$O$80,15)*CE85</f>
        <v>338437.5</v>
      </c>
      <c r="CH85" s="145">
        <f t="shared" si="171"/>
        <v>3982.3733156043745</v>
      </c>
      <c r="CI85" s="145">
        <f t="shared" si="189"/>
        <v>3982.3733156043745</v>
      </c>
      <c r="CK85">
        <f t="shared" si="172"/>
        <v>1</v>
      </c>
      <c r="CL85">
        <v>1</v>
      </c>
      <c r="CM85">
        <v>1</v>
      </c>
      <c r="CN85">
        <v>-1</v>
      </c>
      <c r="CO85">
        <f t="shared" si="190"/>
        <v>0</v>
      </c>
      <c r="CP85">
        <f t="shared" si="173"/>
        <v>0</v>
      </c>
      <c r="CQ85" s="1">
        <v>-3.0013130744699999E-3</v>
      </c>
      <c r="CR85" s="2">
        <v>10</v>
      </c>
      <c r="CS85">
        <v>60</v>
      </c>
      <c r="CT85" t="str">
        <f t="shared" si="174"/>
        <v>TRUE</v>
      </c>
      <c r="CU85">
        <f>VLOOKUP($A85,'FuturesInfo (3)'!$A$2:$V$80,22)</f>
        <v>2</v>
      </c>
      <c r="CV85">
        <f t="shared" si="175"/>
        <v>3</v>
      </c>
      <c r="CW85">
        <f t="shared" si="191"/>
        <v>2</v>
      </c>
      <c r="CX85" s="139">
        <f>VLOOKUP($A85,'FuturesInfo (3)'!$A$2:$O$80,15)*CW85</f>
        <v>338437.5</v>
      </c>
      <c r="CY85" s="200">
        <f t="shared" si="176"/>
        <v>-1015.7568936409406</v>
      </c>
      <c r="CZ85" s="200">
        <f t="shared" si="192"/>
        <v>-1015.7568936409406</v>
      </c>
      <c r="DB85">
        <f t="shared" si="177"/>
        <v>1</v>
      </c>
      <c r="DC85">
        <v>-1</v>
      </c>
      <c r="DD85">
        <v>1</v>
      </c>
      <c r="DE85">
        <v>1</v>
      </c>
      <c r="DF85">
        <f t="shared" si="226"/>
        <v>0</v>
      </c>
      <c r="DG85">
        <f t="shared" si="178"/>
        <v>1</v>
      </c>
      <c r="DH85" s="1">
        <v>2.25776105362E-3</v>
      </c>
      <c r="DI85" s="2">
        <v>10</v>
      </c>
      <c r="DJ85">
        <v>60</v>
      </c>
      <c r="DK85" t="str">
        <f t="shared" si="179"/>
        <v>TRUE</v>
      </c>
      <c r="DL85">
        <f>VLOOKUP($A85,'FuturesInfo (3)'!$A$2:$V$80,22)</f>
        <v>2</v>
      </c>
      <c r="DM85">
        <f t="shared" si="180"/>
        <v>2</v>
      </c>
      <c r="DN85">
        <f t="shared" si="193"/>
        <v>2</v>
      </c>
      <c r="DO85" s="139">
        <f>VLOOKUP($A85,'FuturesInfo (3)'!$A$2:$O$80,15)*DN85</f>
        <v>338437.5</v>
      </c>
      <c r="DP85" s="200">
        <f t="shared" si="181"/>
        <v>-764.11100658451869</v>
      </c>
      <c r="DQ85" s="200">
        <f t="shared" si="194"/>
        <v>764.11100658451869</v>
      </c>
      <c r="DS85">
        <v>-1</v>
      </c>
      <c r="DT85">
        <v>-1</v>
      </c>
      <c r="DU85">
        <v>1</v>
      </c>
      <c r="DV85">
        <v>1</v>
      </c>
      <c r="DW85">
        <v>0</v>
      </c>
      <c r="DX85">
        <v>1</v>
      </c>
      <c r="DY85" s="1">
        <v>2.2526750516199999E-3</v>
      </c>
      <c r="DZ85" s="2">
        <v>10</v>
      </c>
      <c r="EA85">
        <v>60</v>
      </c>
      <c r="EB85" t="s">
        <v>1274</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1274</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1274</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1274</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1274</v>
      </c>
      <c r="HK85">
        <v>2</v>
      </c>
      <c r="HL85" s="257"/>
      <c r="HM85">
        <v>2</v>
      </c>
      <c r="HN85" s="139">
        <v>337875</v>
      </c>
      <c r="HO85" s="200">
        <v>-312.78929827800334</v>
      </c>
      <c r="HP85" s="200">
        <v>312.78929827800334</v>
      </c>
      <c r="HQ85" s="200">
        <v>312.78929827800334</v>
      </c>
      <c r="HR85" s="200">
        <v>312.78929827800334</v>
      </c>
      <c r="HT85">
        <f t="shared" si="195"/>
        <v>-1</v>
      </c>
      <c r="HU85" s="244">
        <v>1</v>
      </c>
      <c r="HV85" s="218">
        <v>1</v>
      </c>
      <c r="HW85" s="245">
        <v>32</v>
      </c>
      <c r="HX85">
        <f t="shared" ref="HX85:HX92" si="231">IF(VLOOKUP($C85,HT$2:HU$9,2)="normal",HV85,-HV85)</f>
        <v>-1</v>
      </c>
      <c r="HY85">
        <f t="shared" si="196"/>
        <v>1</v>
      </c>
      <c r="HZ85" s="218">
        <v>1</v>
      </c>
      <c r="IA85">
        <f t="shared" si="227"/>
        <v>1</v>
      </c>
      <c r="IB85">
        <f t="shared" si="197"/>
        <v>1</v>
      </c>
      <c r="IC85">
        <f t="shared" si="198"/>
        <v>0</v>
      </c>
      <c r="ID85">
        <f t="shared" si="199"/>
        <v>1</v>
      </c>
      <c r="IE85" s="253">
        <v>1.6648168701399999E-3</v>
      </c>
      <c r="IF85" s="268">
        <v>42488</v>
      </c>
      <c r="IG85">
        <v>60</v>
      </c>
      <c r="IH85" t="str">
        <f t="shared" si="182"/>
        <v>TRUE</v>
      </c>
      <c r="II85">
        <f>VLOOKUP($A85,'FuturesInfo (3)'!$A$2:$V$80,22)</f>
        <v>2</v>
      </c>
      <c r="IJ85" s="257">
        <v>1</v>
      </c>
      <c r="IK85">
        <f t="shared" si="200"/>
        <v>2</v>
      </c>
      <c r="IL85" s="139">
        <f>VLOOKUP($A85,'FuturesInfo (3)'!$A$2:$O$80,15)*II85</f>
        <v>338437.5</v>
      </c>
      <c r="IM85" s="139">
        <f>VLOOKUP($A85,'FuturesInfo (3)'!$A$2:$O$80,15)*IK85</f>
        <v>338437.5</v>
      </c>
      <c r="IN85" s="200">
        <f t="shared" si="201"/>
        <v>563.43645948800622</v>
      </c>
      <c r="IO85" s="200">
        <f t="shared" si="202"/>
        <v>563.43645948800622</v>
      </c>
      <c r="IP85" s="200">
        <f t="shared" si="203"/>
        <v>563.43645948800622</v>
      </c>
      <c r="IQ85" s="200">
        <f t="shared" si="204"/>
        <v>-563.43645948800622</v>
      </c>
      <c r="IR85" s="200">
        <f t="shared" si="126"/>
        <v>563.43645948800622</v>
      </c>
      <c r="IT85">
        <f t="shared" si="205"/>
        <v>1</v>
      </c>
      <c r="IU85" s="244">
        <v>1</v>
      </c>
      <c r="IV85" s="218">
        <v>1</v>
      </c>
      <c r="IW85" s="245">
        <v>33</v>
      </c>
      <c r="IX85">
        <f t="shared" ref="IX85:IX92" si="232">IF(VLOOKUP($C85,IT$2:IU$9,2)="normal",IV85,-IV85)</f>
        <v>-1</v>
      </c>
      <c r="IY85">
        <f t="shared" si="206"/>
        <v>1</v>
      </c>
      <c r="IZ85" s="218"/>
      <c r="JA85">
        <f t="shared" si="228"/>
        <v>0</v>
      </c>
      <c r="JB85">
        <f t="shared" si="207"/>
        <v>0</v>
      </c>
      <c r="JC85">
        <f t="shared" si="208"/>
        <v>0</v>
      </c>
      <c r="JD85">
        <f t="shared" si="209"/>
        <v>0</v>
      </c>
      <c r="JE85" s="253"/>
      <c r="JF85" s="268">
        <v>42488</v>
      </c>
      <c r="JG85">
        <v>60</v>
      </c>
      <c r="JH85" t="str">
        <f t="shared" si="183"/>
        <v>TRUE</v>
      </c>
      <c r="JI85">
        <f>VLOOKUP($A85,'FuturesInfo (3)'!$A$2:$V$80,22)</f>
        <v>2</v>
      </c>
      <c r="JJ85" s="257">
        <v>1</v>
      </c>
      <c r="JK85">
        <f t="shared" si="210"/>
        <v>2</v>
      </c>
      <c r="JL85" s="139">
        <f>VLOOKUP($A85,'FuturesInfo (3)'!$A$2:$O$80,15)*JI85</f>
        <v>338437.5</v>
      </c>
      <c r="JM85" s="139">
        <f>VLOOKUP($A85,'FuturesInfo (3)'!$A$2:$O$80,15)*JK85</f>
        <v>338437.5</v>
      </c>
      <c r="JN85" s="200">
        <f t="shared" si="211"/>
        <v>0</v>
      </c>
      <c r="JO85" s="200">
        <f t="shared" si="212"/>
        <v>0</v>
      </c>
      <c r="JP85" s="200">
        <f t="shared" si="213"/>
        <v>0</v>
      </c>
      <c r="JQ85" s="200">
        <f t="shared" si="214"/>
        <v>0</v>
      </c>
      <c r="JR85" s="200">
        <f t="shared" si="127"/>
        <v>0</v>
      </c>
      <c r="JT85">
        <f t="shared" si="215"/>
        <v>1</v>
      </c>
      <c r="JU85" s="244"/>
      <c r="JV85" s="218"/>
      <c r="JW85" s="245"/>
      <c r="JX85">
        <f t="shared" ref="JX85:JX92" si="233">IF(VLOOKUP($C85,JT$2:JU$9,2)="normal",JV85,-JV85)</f>
        <v>0</v>
      </c>
      <c r="JY85">
        <f t="shared" si="216"/>
        <v>0</v>
      </c>
      <c r="JZ85" s="218"/>
      <c r="KA85">
        <f t="shared" si="229"/>
        <v>1</v>
      </c>
      <c r="KB85">
        <f t="shared" si="217"/>
        <v>1</v>
      </c>
      <c r="KC85">
        <f t="shared" si="218"/>
        <v>1</v>
      </c>
      <c r="KD85">
        <f t="shared" si="219"/>
        <v>1</v>
      </c>
      <c r="KE85" s="253"/>
      <c r="KF85" s="268"/>
      <c r="KG85">
        <v>60</v>
      </c>
      <c r="KH85" t="str">
        <f t="shared" si="184"/>
        <v>FALSE</v>
      </c>
      <c r="KI85">
        <f>VLOOKUP($A85,'FuturesInfo (3)'!$A$2:$V$80,22)</f>
        <v>2</v>
      </c>
      <c r="KJ85" s="257"/>
      <c r="KK85">
        <f t="shared" si="220"/>
        <v>3</v>
      </c>
      <c r="KL85" s="139">
        <f>VLOOKUP($A85,'FuturesInfo (3)'!$A$2:$O$80,15)*KI85</f>
        <v>338437.5</v>
      </c>
      <c r="KM85" s="139">
        <f>VLOOKUP($A85,'FuturesInfo (3)'!$A$2:$O$80,15)*KK85</f>
        <v>507656.25</v>
      </c>
      <c r="KN85" s="200">
        <f t="shared" si="185"/>
        <v>0</v>
      </c>
      <c r="KO85" s="200">
        <f t="shared" si="221"/>
        <v>0</v>
      </c>
      <c r="KP85" s="200">
        <f t="shared" si="222"/>
        <v>0</v>
      </c>
      <c r="KQ85" s="200">
        <f t="shared" si="223"/>
        <v>0</v>
      </c>
      <c r="KR85" s="200">
        <f t="shared" si="128"/>
        <v>0</v>
      </c>
    </row>
    <row r="86" spans="1:304"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4"/>
        <v>-2</v>
      </c>
      <c r="BH86">
        <v>-1</v>
      </c>
      <c r="BI86">
        <v>-1</v>
      </c>
      <c r="BJ86">
        <f t="shared" si="186"/>
        <v>1</v>
      </c>
      <c r="BK86" s="1">
        <v>-2.94599018003E-2</v>
      </c>
      <c r="BL86" s="2">
        <v>10</v>
      </c>
      <c r="BM86">
        <v>60</v>
      </c>
      <c r="BN86" t="str">
        <f t="shared" si="225"/>
        <v>TRUE</v>
      </c>
      <c r="BO86">
        <f>VLOOKUP($A86,'FuturesInfo (3)'!$A$2:$V$80,22)</f>
        <v>2</v>
      </c>
      <c r="BP86">
        <f t="shared" si="230"/>
        <v>2</v>
      </c>
      <c r="BQ86" s="139">
        <f>VLOOKUP($A86,'FuturesInfo (3)'!$A$2:$O$80,15)*BP86</f>
        <v>41150</v>
      </c>
      <c r="BR86" s="145">
        <f t="shared" si="187"/>
        <v>1212.274959082345</v>
      </c>
      <c r="BT86">
        <f t="shared" si="188"/>
        <v>-1</v>
      </c>
      <c r="BU86">
        <v>-1</v>
      </c>
      <c r="BV86">
        <v>1</v>
      </c>
      <c r="BW86">
        <v>-1</v>
      </c>
      <c r="BX86">
        <f t="shared" si="167"/>
        <v>1</v>
      </c>
      <c r="BY86">
        <f t="shared" si="168"/>
        <v>0</v>
      </c>
      <c r="BZ86" s="188">
        <v>-6.7453625632400002E-3</v>
      </c>
      <c r="CA86" s="2">
        <v>10</v>
      </c>
      <c r="CB86">
        <v>60</v>
      </c>
      <c r="CC86" t="str">
        <f t="shared" si="169"/>
        <v>TRUE</v>
      </c>
      <c r="CD86">
        <f>VLOOKUP($A86,'FuturesInfo (3)'!$A$2:$V$80,22)</f>
        <v>2</v>
      </c>
      <c r="CE86">
        <f t="shared" si="170"/>
        <v>2</v>
      </c>
      <c r="CF86">
        <f t="shared" si="170"/>
        <v>2</v>
      </c>
      <c r="CG86" s="139">
        <f>VLOOKUP($A86,'FuturesInfo (3)'!$A$2:$O$80,15)*CE86</f>
        <v>41150</v>
      </c>
      <c r="CH86" s="145">
        <f t="shared" si="171"/>
        <v>277.571669477326</v>
      </c>
      <c r="CI86" s="145">
        <f t="shared" si="189"/>
        <v>-277.571669477326</v>
      </c>
      <c r="CK86">
        <f t="shared" si="172"/>
        <v>-1</v>
      </c>
      <c r="CL86">
        <v>-1</v>
      </c>
      <c r="CM86">
        <v>1</v>
      </c>
      <c r="CN86">
        <v>-1</v>
      </c>
      <c r="CO86">
        <f t="shared" si="190"/>
        <v>1</v>
      </c>
      <c r="CP86">
        <f t="shared" si="173"/>
        <v>0</v>
      </c>
      <c r="CQ86" s="1">
        <v>-1.6977928692700001E-2</v>
      </c>
      <c r="CR86" s="2">
        <v>10</v>
      </c>
      <c r="CS86">
        <v>60</v>
      </c>
      <c r="CT86" t="str">
        <f t="shared" si="174"/>
        <v>TRUE</v>
      </c>
      <c r="CU86">
        <f>VLOOKUP($A86,'FuturesInfo (3)'!$A$2:$V$80,22)</f>
        <v>2</v>
      </c>
      <c r="CV86">
        <f t="shared" si="175"/>
        <v>2</v>
      </c>
      <c r="CW86">
        <f t="shared" si="191"/>
        <v>2</v>
      </c>
      <c r="CX86" s="139">
        <f>VLOOKUP($A86,'FuturesInfo (3)'!$A$2:$O$80,15)*CW86</f>
        <v>41150</v>
      </c>
      <c r="CY86" s="200">
        <f t="shared" si="176"/>
        <v>698.64176570460506</v>
      </c>
      <c r="CZ86" s="200">
        <f t="shared" si="192"/>
        <v>-698.64176570460506</v>
      </c>
      <c r="DB86">
        <f t="shared" si="177"/>
        <v>-1</v>
      </c>
      <c r="DC86">
        <v>-1</v>
      </c>
      <c r="DD86">
        <v>1</v>
      </c>
      <c r="DE86">
        <v>1</v>
      </c>
      <c r="DF86">
        <f t="shared" si="226"/>
        <v>0</v>
      </c>
      <c r="DG86">
        <f t="shared" si="178"/>
        <v>1</v>
      </c>
      <c r="DH86" s="1">
        <v>1.7271157167499999E-2</v>
      </c>
      <c r="DI86" s="2">
        <v>10</v>
      </c>
      <c r="DJ86">
        <v>60</v>
      </c>
      <c r="DK86" t="str">
        <f t="shared" si="179"/>
        <v>TRUE</v>
      </c>
      <c r="DL86">
        <f>VLOOKUP($A86,'FuturesInfo (3)'!$A$2:$V$80,22)</f>
        <v>2</v>
      </c>
      <c r="DM86">
        <f t="shared" si="180"/>
        <v>2</v>
      </c>
      <c r="DN86">
        <f t="shared" si="193"/>
        <v>2</v>
      </c>
      <c r="DO86" s="139">
        <f>VLOOKUP($A86,'FuturesInfo (3)'!$A$2:$O$80,15)*DN86</f>
        <v>41150</v>
      </c>
      <c r="DP86" s="200">
        <f t="shared" si="181"/>
        <v>-710.70811744262494</v>
      </c>
      <c r="DQ86" s="200">
        <f t="shared" si="194"/>
        <v>710.70811744262494</v>
      </c>
      <c r="DS86">
        <v>-1</v>
      </c>
      <c r="DT86">
        <v>1</v>
      </c>
      <c r="DU86">
        <v>1</v>
      </c>
      <c r="DV86">
        <v>1</v>
      </c>
      <c r="DW86">
        <v>1</v>
      </c>
      <c r="DX86">
        <v>1</v>
      </c>
      <c r="DY86" s="1">
        <v>1.6977928536200001E-2</v>
      </c>
      <c r="DZ86" s="2">
        <v>10</v>
      </c>
      <c r="EA86">
        <v>60</v>
      </c>
      <c r="EB86" t="s">
        <v>1274</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1274</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1274</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1274</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1274</v>
      </c>
      <c r="HK86">
        <v>2</v>
      </c>
      <c r="HL86" s="257"/>
      <c r="HM86">
        <v>2</v>
      </c>
      <c r="HN86" s="139">
        <v>41750</v>
      </c>
      <c r="HO86" s="200">
        <v>688.45700824344999</v>
      </c>
      <c r="HP86" s="200">
        <v>688.45700824344999</v>
      </c>
      <c r="HQ86" s="200">
        <v>688.45700824344999</v>
      </c>
      <c r="HR86" s="200">
        <v>688.45700824344999</v>
      </c>
      <c r="HT86">
        <f t="shared" si="195"/>
        <v>-1</v>
      </c>
      <c r="HU86" s="244">
        <v>-1</v>
      </c>
      <c r="HV86" s="218">
        <v>-1</v>
      </c>
      <c r="HW86" s="245">
        <v>6</v>
      </c>
      <c r="HX86">
        <f t="shared" si="231"/>
        <v>-1</v>
      </c>
      <c r="HY86">
        <f t="shared" si="196"/>
        <v>-1</v>
      </c>
      <c r="HZ86" s="218">
        <v>-1</v>
      </c>
      <c r="IA86">
        <f t="shared" si="227"/>
        <v>1</v>
      </c>
      <c r="IB86">
        <f t="shared" si="197"/>
        <v>1</v>
      </c>
      <c r="IC86">
        <f t="shared" si="198"/>
        <v>1</v>
      </c>
      <c r="ID86">
        <f t="shared" si="199"/>
        <v>1</v>
      </c>
      <c r="IE86" s="253">
        <v>-1.4371257485E-2</v>
      </c>
      <c r="IF86" s="268">
        <v>42468</v>
      </c>
      <c r="IG86">
        <v>60</v>
      </c>
      <c r="IH86" t="str">
        <f t="shared" si="182"/>
        <v>TRUE</v>
      </c>
      <c r="II86">
        <f>VLOOKUP($A86,'FuturesInfo (3)'!$A$2:$V$80,22)</f>
        <v>2</v>
      </c>
      <c r="IJ86" s="257">
        <v>1</v>
      </c>
      <c r="IK86">
        <f t="shared" si="200"/>
        <v>2</v>
      </c>
      <c r="IL86" s="139">
        <f>VLOOKUP($A86,'FuturesInfo (3)'!$A$2:$O$80,15)*II86</f>
        <v>41150</v>
      </c>
      <c r="IM86" s="139">
        <f>VLOOKUP($A86,'FuturesInfo (3)'!$A$2:$O$80,15)*IK86</f>
        <v>41150</v>
      </c>
      <c r="IN86" s="200">
        <f t="shared" si="201"/>
        <v>591.37724550774999</v>
      </c>
      <c r="IO86" s="200">
        <f t="shared" si="202"/>
        <v>591.37724550774999</v>
      </c>
      <c r="IP86" s="200">
        <f t="shared" si="203"/>
        <v>591.37724550774999</v>
      </c>
      <c r="IQ86" s="200">
        <f t="shared" si="204"/>
        <v>591.37724550774999</v>
      </c>
      <c r="IR86" s="200">
        <f t="shared" ref="IR86:IR92" si="234">IF(ID86=1,ABS(IL86*IE86),-ABS(IL86*IE86))</f>
        <v>591.37724550774999</v>
      </c>
      <c r="IT86">
        <f t="shared" si="205"/>
        <v>-1</v>
      </c>
      <c r="IU86" s="244">
        <v>-1</v>
      </c>
      <c r="IV86" s="218">
        <v>-1</v>
      </c>
      <c r="IW86" s="245">
        <v>7</v>
      </c>
      <c r="IX86">
        <f t="shared" si="232"/>
        <v>1</v>
      </c>
      <c r="IY86">
        <f t="shared" si="206"/>
        <v>-1</v>
      </c>
      <c r="IZ86" s="218"/>
      <c r="JA86">
        <f t="shared" si="228"/>
        <v>0</v>
      </c>
      <c r="JB86">
        <f t="shared" si="207"/>
        <v>0</v>
      </c>
      <c r="JC86">
        <f t="shared" si="208"/>
        <v>0</v>
      </c>
      <c r="JD86">
        <f t="shared" si="209"/>
        <v>0</v>
      </c>
      <c r="JE86" s="253"/>
      <c r="JF86" s="268">
        <v>42468</v>
      </c>
      <c r="JG86">
        <v>60</v>
      </c>
      <c r="JH86" t="str">
        <f t="shared" si="183"/>
        <v>TRUE</v>
      </c>
      <c r="JI86">
        <f>VLOOKUP($A86,'FuturesInfo (3)'!$A$2:$V$80,22)</f>
        <v>2</v>
      </c>
      <c r="JJ86" s="257">
        <v>1</v>
      </c>
      <c r="JK86">
        <f t="shared" si="210"/>
        <v>2</v>
      </c>
      <c r="JL86" s="139">
        <f>VLOOKUP($A86,'FuturesInfo (3)'!$A$2:$O$80,15)*JI86</f>
        <v>41150</v>
      </c>
      <c r="JM86" s="139">
        <f>VLOOKUP($A86,'FuturesInfo (3)'!$A$2:$O$80,15)*JK86</f>
        <v>41150</v>
      </c>
      <c r="JN86" s="200">
        <f t="shared" si="211"/>
        <v>0</v>
      </c>
      <c r="JO86" s="200">
        <f t="shared" si="212"/>
        <v>0</v>
      </c>
      <c r="JP86" s="200">
        <f t="shared" si="213"/>
        <v>0</v>
      </c>
      <c r="JQ86" s="200">
        <f t="shared" si="214"/>
        <v>0</v>
      </c>
      <c r="JR86" s="200">
        <f t="shared" ref="JR86:JR92" si="235">IF(JD86=1,ABS(JL86*JE86),-ABS(JL86*JE86))</f>
        <v>0</v>
      </c>
      <c r="JT86">
        <f t="shared" si="215"/>
        <v>-1</v>
      </c>
      <c r="JU86" s="244"/>
      <c r="JV86" s="218"/>
      <c r="JW86" s="245"/>
      <c r="JX86">
        <f t="shared" si="233"/>
        <v>0</v>
      </c>
      <c r="JY86">
        <f t="shared" si="216"/>
        <v>0</v>
      </c>
      <c r="JZ86" s="218"/>
      <c r="KA86">
        <f t="shared" si="229"/>
        <v>1</v>
      </c>
      <c r="KB86">
        <f t="shared" si="217"/>
        <v>1</v>
      </c>
      <c r="KC86">
        <f t="shared" si="218"/>
        <v>1</v>
      </c>
      <c r="KD86">
        <f t="shared" si="219"/>
        <v>1</v>
      </c>
      <c r="KE86" s="253"/>
      <c r="KF86" s="268"/>
      <c r="KG86">
        <v>60</v>
      </c>
      <c r="KH86" t="str">
        <f t="shared" si="184"/>
        <v>FALSE</v>
      </c>
      <c r="KI86">
        <f>VLOOKUP($A86,'FuturesInfo (3)'!$A$2:$V$80,22)</f>
        <v>2</v>
      </c>
      <c r="KJ86" s="257"/>
      <c r="KK86">
        <f t="shared" si="220"/>
        <v>3</v>
      </c>
      <c r="KL86" s="139">
        <f>VLOOKUP($A86,'FuturesInfo (3)'!$A$2:$O$80,15)*KI86</f>
        <v>41150</v>
      </c>
      <c r="KM86" s="139">
        <f>VLOOKUP($A86,'FuturesInfo (3)'!$A$2:$O$80,15)*KK86</f>
        <v>61725</v>
      </c>
      <c r="KN86" s="200">
        <f t="shared" si="185"/>
        <v>0</v>
      </c>
      <c r="KO86" s="200">
        <f t="shared" si="221"/>
        <v>0</v>
      </c>
      <c r="KP86" s="200">
        <f t="shared" si="222"/>
        <v>0</v>
      </c>
      <c r="KQ86" s="200">
        <f t="shared" si="223"/>
        <v>0</v>
      </c>
      <c r="KR86" s="200">
        <f t="shared" ref="KR86:KR92" si="236">IF(KD86=1,ABS(KL86*KE86),-ABS(KL86*KE86))</f>
        <v>0</v>
      </c>
    </row>
    <row r="87" spans="1:304"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4"/>
        <v>0</v>
      </c>
      <c r="BH87">
        <v>1</v>
      </c>
      <c r="BI87">
        <v>1</v>
      </c>
      <c r="BJ87">
        <f t="shared" si="186"/>
        <v>1</v>
      </c>
      <c r="BK87" s="1">
        <v>2.48021108179E-2</v>
      </c>
      <c r="BL87" s="2">
        <v>10</v>
      </c>
      <c r="BM87">
        <v>60</v>
      </c>
      <c r="BN87" t="str">
        <f t="shared" si="225"/>
        <v>TRUE</v>
      </c>
      <c r="BO87">
        <f>VLOOKUP($A87,'FuturesInfo (3)'!$A$2:$V$80,22)</f>
        <v>3</v>
      </c>
      <c r="BP87">
        <f t="shared" si="230"/>
        <v>3</v>
      </c>
      <c r="BQ87" s="139">
        <f>VLOOKUP($A87,'FuturesInfo (3)'!$A$2:$O$80,15)*BP87</f>
        <v>73425</v>
      </c>
      <c r="BR87" s="145">
        <f t="shared" si="187"/>
        <v>1821.0949868043074</v>
      </c>
      <c r="BT87">
        <f t="shared" si="188"/>
        <v>1</v>
      </c>
      <c r="BU87">
        <v>1</v>
      </c>
      <c r="BV87">
        <v>1</v>
      </c>
      <c r="BW87">
        <v>1</v>
      </c>
      <c r="BX87">
        <f t="shared" si="167"/>
        <v>1</v>
      </c>
      <c r="BY87">
        <f t="shared" si="168"/>
        <v>1</v>
      </c>
      <c r="BZ87" s="188">
        <v>2.4201853759000001E-2</v>
      </c>
      <c r="CA87" s="2">
        <v>10</v>
      </c>
      <c r="CB87">
        <v>60</v>
      </c>
      <c r="CC87" t="str">
        <f t="shared" si="169"/>
        <v>TRUE</v>
      </c>
      <c r="CD87">
        <f>VLOOKUP($A87,'FuturesInfo (3)'!$A$2:$V$80,22)</f>
        <v>3</v>
      </c>
      <c r="CE87">
        <f t="shared" si="170"/>
        <v>3</v>
      </c>
      <c r="CF87">
        <f t="shared" si="170"/>
        <v>3</v>
      </c>
      <c r="CG87" s="139">
        <f>VLOOKUP($A87,'FuturesInfo (3)'!$A$2:$O$80,15)*CE87</f>
        <v>73425</v>
      </c>
      <c r="CH87" s="145">
        <f t="shared" si="171"/>
        <v>1777.021112254575</v>
      </c>
      <c r="CI87" s="145">
        <f t="shared" si="189"/>
        <v>1777.021112254575</v>
      </c>
      <c r="CK87">
        <f t="shared" si="172"/>
        <v>1</v>
      </c>
      <c r="CL87">
        <v>-1</v>
      </c>
      <c r="CM87">
        <v>1</v>
      </c>
      <c r="CN87">
        <v>1</v>
      </c>
      <c r="CO87">
        <f t="shared" si="190"/>
        <v>0</v>
      </c>
      <c r="CP87">
        <f t="shared" si="173"/>
        <v>1</v>
      </c>
      <c r="CQ87" s="1">
        <v>2.0613373554499999E-2</v>
      </c>
      <c r="CR87" s="2">
        <v>10</v>
      </c>
      <c r="CS87">
        <v>60</v>
      </c>
      <c r="CT87" t="str">
        <f t="shared" si="174"/>
        <v>TRUE</v>
      </c>
      <c r="CU87">
        <f>VLOOKUP($A87,'FuturesInfo (3)'!$A$2:$V$80,22)</f>
        <v>3</v>
      </c>
      <c r="CV87">
        <f t="shared" si="175"/>
        <v>2</v>
      </c>
      <c r="CW87">
        <f t="shared" si="191"/>
        <v>3</v>
      </c>
      <c r="CX87" s="139">
        <f>VLOOKUP($A87,'FuturesInfo (3)'!$A$2:$O$80,15)*CW87</f>
        <v>73425</v>
      </c>
      <c r="CY87" s="200">
        <f t="shared" si="176"/>
        <v>-1513.5369532391624</v>
      </c>
      <c r="CZ87" s="200">
        <f t="shared" si="192"/>
        <v>1513.5369532391624</v>
      </c>
      <c r="DB87">
        <f t="shared" si="177"/>
        <v>-1</v>
      </c>
      <c r="DC87">
        <v>1</v>
      </c>
      <c r="DD87">
        <v>1</v>
      </c>
      <c r="DE87">
        <v>1</v>
      </c>
      <c r="DF87">
        <f t="shared" si="226"/>
        <v>1</v>
      </c>
      <c r="DG87">
        <f t="shared" si="178"/>
        <v>1</v>
      </c>
      <c r="DH87" s="1">
        <v>2.95566502463E-3</v>
      </c>
      <c r="DI87" s="2">
        <v>10</v>
      </c>
      <c r="DJ87">
        <v>60</v>
      </c>
      <c r="DK87" t="str">
        <f t="shared" si="179"/>
        <v>TRUE</v>
      </c>
      <c r="DL87">
        <f>VLOOKUP($A87,'FuturesInfo (3)'!$A$2:$V$80,22)</f>
        <v>3</v>
      </c>
      <c r="DM87">
        <f t="shared" si="180"/>
        <v>4</v>
      </c>
      <c r="DN87">
        <f t="shared" si="193"/>
        <v>3</v>
      </c>
      <c r="DO87" s="139">
        <f>VLOOKUP($A87,'FuturesInfo (3)'!$A$2:$O$80,15)*DN87</f>
        <v>73425</v>
      </c>
      <c r="DP87" s="200">
        <f t="shared" si="181"/>
        <v>217.01970443345775</v>
      </c>
      <c r="DQ87" s="200">
        <f t="shared" si="194"/>
        <v>217.01970443345775</v>
      </c>
      <c r="DS87">
        <v>1</v>
      </c>
      <c r="DT87">
        <v>1</v>
      </c>
      <c r="DU87">
        <v>1</v>
      </c>
      <c r="DV87">
        <v>1</v>
      </c>
      <c r="DW87">
        <v>1</v>
      </c>
      <c r="DX87">
        <v>1</v>
      </c>
      <c r="DY87" s="1">
        <v>2.0628683693499999E-2</v>
      </c>
      <c r="DZ87" s="2">
        <v>10</v>
      </c>
      <c r="EA87">
        <v>60</v>
      </c>
      <c r="EB87" t="s">
        <v>1274</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1274</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1274</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1274</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1274</v>
      </c>
      <c r="HK87">
        <v>3</v>
      </c>
      <c r="HL87" s="257"/>
      <c r="HM87">
        <v>3</v>
      </c>
      <c r="HN87" s="139">
        <v>72750</v>
      </c>
      <c r="HO87" s="200">
        <v>925.57251908160003</v>
      </c>
      <c r="HP87" s="200">
        <v>-925.57251908160003</v>
      </c>
      <c r="HQ87" s="200">
        <v>-925.57251908160003</v>
      </c>
      <c r="HR87" s="200">
        <v>-925.57251908160003</v>
      </c>
      <c r="HT87">
        <f t="shared" si="195"/>
        <v>-1</v>
      </c>
      <c r="HU87" s="244">
        <v>-1</v>
      </c>
      <c r="HV87" s="218">
        <v>1</v>
      </c>
      <c r="HW87" s="245">
        <v>4</v>
      </c>
      <c r="HX87">
        <f t="shared" si="231"/>
        <v>1</v>
      </c>
      <c r="HY87">
        <f t="shared" si="196"/>
        <v>1</v>
      </c>
      <c r="HZ87" s="218">
        <v>-1</v>
      </c>
      <c r="IA87">
        <f t="shared" si="227"/>
        <v>1</v>
      </c>
      <c r="IB87">
        <f t="shared" si="197"/>
        <v>0</v>
      </c>
      <c r="IC87">
        <f t="shared" si="198"/>
        <v>0</v>
      </c>
      <c r="ID87">
        <f t="shared" si="199"/>
        <v>0</v>
      </c>
      <c r="IE87" s="253">
        <v>-1.54639175349E-2</v>
      </c>
      <c r="IF87" s="268">
        <v>42502</v>
      </c>
      <c r="IG87">
        <v>60</v>
      </c>
      <c r="IH87" t="str">
        <f t="shared" si="182"/>
        <v>TRUE</v>
      </c>
      <c r="II87">
        <f>VLOOKUP($A87,'FuturesInfo (3)'!$A$2:$V$80,22)</f>
        <v>3</v>
      </c>
      <c r="IJ87" s="257">
        <v>2</v>
      </c>
      <c r="IK87">
        <f t="shared" si="200"/>
        <v>4</v>
      </c>
      <c r="IL87" s="139">
        <f>VLOOKUP($A87,'FuturesInfo (3)'!$A$2:$O$80,15)*II87</f>
        <v>73425</v>
      </c>
      <c r="IM87" s="139">
        <f>VLOOKUP($A87,'FuturesInfo (3)'!$A$2:$O$80,15)*IK87</f>
        <v>97900</v>
      </c>
      <c r="IN87" s="200">
        <f t="shared" si="201"/>
        <v>1135.4381450000326</v>
      </c>
      <c r="IO87" s="200">
        <f t="shared" si="202"/>
        <v>1513.91752666671</v>
      </c>
      <c r="IP87" s="200">
        <f t="shared" si="203"/>
        <v>-1135.4381450000326</v>
      </c>
      <c r="IQ87" s="200">
        <f t="shared" si="204"/>
        <v>-1135.4381450000326</v>
      </c>
      <c r="IR87" s="200">
        <f t="shared" si="234"/>
        <v>-1135.4381450000326</v>
      </c>
      <c r="IT87">
        <f t="shared" si="205"/>
        <v>-1</v>
      </c>
      <c r="IU87" s="244">
        <v>-1</v>
      </c>
      <c r="IV87" s="218">
        <v>1</v>
      </c>
      <c r="IW87" s="245">
        <v>5</v>
      </c>
      <c r="IX87">
        <f t="shared" si="232"/>
        <v>-1</v>
      </c>
      <c r="IY87">
        <f t="shared" si="206"/>
        <v>1</v>
      </c>
      <c r="IZ87" s="218"/>
      <c r="JA87">
        <f t="shared" si="228"/>
        <v>0</v>
      </c>
      <c r="JB87">
        <f t="shared" si="207"/>
        <v>0</v>
      </c>
      <c r="JC87">
        <f t="shared" si="208"/>
        <v>0</v>
      </c>
      <c r="JD87">
        <f t="shared" si="209"/>
        <v>0</v>
      </c>
      <c r="JE87" s="253"/>
      <c r="JF87" s="268">
        <v>42502</v>
      </c>
      <c r="JG87">
        <v>60</v>
      </c>
      <c r="JH87" t="str">
        <f t="shared" si="183"/>
        <v>TRUE</v>
      </c>
      <c r="JI87">
        <f>VLOOKUP($A87,'FuturesInfo (3)'!$A$2:$V$80,22)</f>
        <v>3</v>
      </c>
      <c r="JJ87" s="257">
        <v>2</v>
      </c>
      <c r="JK87">
        <f t="shared" si="210"/>
        <v>4</v>
      </c>
      <c r="JL87" s="139">
        <f>VLOOKUP($A87,'FuturesInfo (3)'!$A$2:$O$80,15)*JI87</f>
        <v>73425</v>
      </c>
      <c r="JM87" s="139">
        <f>VLOOKUP($A87,'FuturesInfo (3)'!$A$2:$O$80,15)*JK87</f>
        <v>97900</v>
      </c>
      <c r="JN87" s="200">
        <f t="shared" si="211"/>
        <v>0</v>
      </c>
      <c r="JO87" s="200">
        <f t="shared" si="212"/>
        <v>0</v>
      </c>
      <c r="JP87" s="200">
        <f t="shared" si="213"/>
        <v>0</v>
      </c>
      <c r="JQ87" s="200">
        <f t="shared" si="214"/>
        <v>0</v>
      </c>
      <c r="JR87" s="200">
        <f t="shared" si="235"/>
        <v>0</v>
      </c>
      <c r="JT87">
        <f t="shared" si="215"/>
        <v>-1</v>
      </c>
      <c r="JU87" s="244"/>
      <c r="JV87" s="218"/>
      <c r="JW87" s="245"/>
      <c r="JX87">
        <f t="shared" si="233"/>
        <v>0</v>
      </c>
      <c r="JY87">
        <f t="shared" si="216"/>
        <v>0</v>
      </c>
      <c r="JZ87" s="218"/>
      <c r="KA87">
        <f t="shared" si="229"/>
        <v>1</v>
      </c>
      <c r="KB87">
        <f t="shared" si="217"/>
        <v>1</v>
      </c>
      <c r="KC87">
        <f t="shared" si="218"/>
        <v>1</v>
      </c>
      <c r="KD87">
        <f t="shared" si="219"/>
        <v>1</v>
      </c>
      <c r="KE87" s="253"/>
      <c r="KF87" s="268"/>
      <c r="KG87">
        <v>60</v>
      </c>
      <c r="KH87" t="str">
        <f t="shared" si="184"/>
        <v>FALSE</v>
      </c>
      <c r="KI87">
        <f>VLOOKUP($A87,'FuturesInfo (3)'!$A$2:$V$80,22)</f>
        <v>3</v>
      </c>
      <c r="KJ87" s="257"/>
      <c r="KK87">
        <f t="shared" si="220"/>
        <v>4</v>
      </c>
      <c r="KL87" s="139">
        <f>VLOOKUP($A87,'FuturesInfo (3)'!$A$2:$O$80,15)*KI87</f>
        <v>73425</v>
      </c>
      <c r="KM87" s="139">
        <f>VLOOKUP($A87,'FuturesInfo (3)'!$A$2:$O$80,15)*KK87</f>
        <v>97900</v>
      </c>
      <c r="KN87" s="200">
        <f t="shared" si="185"/>
        <v>0</v>
      </c>
      <c r="KO87" s="200">
        <f t="shared" si="221"/>
        <v>0</v>
      </c>
      <c r="KP87" s="200">
        <f t="shared" si="222"/>
        <v>0</v>
      </c>
      <c r="KQ87" s="200">
        <f t="shared" si="223"/>
        <v>0</v>
      </c>
      <c r="KR87" s="200">
        <f t="shared" si="236"/>
        <v>0</v>
      </c>
    </row>
    <row r="88" spans="1:304"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4"/>
        <v>2</v>
      </c>
      <c r="BH88">
        <v>1</v>
      </c>
      <c r="BI88">
        <v>-1</v>
      </c>
      <c r="BJ88">
        <f t="shared" si="186"/>
        <v>0</v>
      </c>
      <c r="BK88" s="1">
        <v>-9.3826233814999997E-3</v>
      </c>
      <c r="BL88" s="2">
        <v>10</v>
      </c>
      <c r="BM88">
        <v>60</v>
      </c>
      <c r="BN88" t="str">
        <f t="shared" si="225"/>
        <v>TRUE</v>
      </c>
      <c r="BO88">
        <f>VLOOKUP($A88,'FuturesInfo (3)'!$A$2:$V$80,22)</f>
        <v>2</v>
      </c>
      <c r="BP88">
        <f t="shared" si="230"/>
        <v>2</v>
      </c>
      <c r="BQ88" s="139">
        <f>VLOOKUP($A88,'FuturesInfo (3)'!$A$2:$O$80,15)*BP88</f>
        <v>190669.761</v>
      </c>
      <c r="BR88" s="145">
        <f t="shared" si="187"/>
        <v>-1788.9825577036167</v>
      </c>
      <c r="BT88">
        <f t="shared" si="188"/>
        <v>1</v>
      </c>
      <c r="BU88">
        <v>1</v>
      </c>
      <c r="BV88">
        <v>-1</v>
      </c>
      <c r="BW88">
        <v>1</v>
      </c>
      <c r="BX88">
        <f t="shared" si="167"/>
        <v>1</v>
      </c>
      <c r="BY88">
        <f t="shared" si="168"/>
        <v>0</v>
      </c>
      <c r="BZ88" s="188">
        <v>8.3349119151400006E-3</v>
      </c>
      <c r="CA88" s="2">
        <v>10</v>
      </c>
      <c r="CB88">
        <v>60</v>
      </c>
      <c r="CC88" t="str">
        <f t="shared" si="169"/>
        <v>TRUE</v>
      </c>
      <c r="CD88">
        <f>VLOOKUP($A88,'FuturesInfo (3)'!$A$2:$V$80,22)</f>
        <v>2</v>
      </c>
      <c r="CE88">
        <f t="shared" si="170"/>
        <v>2</v>
      </c>
      <c r="CF88">
        <f t="shared" si="170"/>
        <v>2</v>
      </c>
      <c r="CG88" s="139">
        <f>VLOOKUP($A88,'FuturesInfo (3)'!$A$2:$O$80,15)*CE88</f>
        <v>190669.761</v>
      </c>
      <c r="CH88" s="145">
        <f t="shared" si="171"/>
        <v>1589.2156628157961</v>
      </c>
      <c r="CI88" s="145">
        <f t="shared" si="189"/>
        <v>-1589.2156628157961</v>
      </c>
      <c r="CK88">
        <f t="shared" si="172"/>
        <v>1</v>
      </c>
      <c r="CL88">
        <v>1</v>
      </c>
      <c r="CM88">
        <v>-1</v>
      </c>
      <c r="CN88">
        <v>1</v>
      </c>
      <c r="CO88">
        <f t="shared" si="190"/>
        <v>1</v>
      </c>
      <c r="CP88">
        <f t="shared" si="173"/>
        <v>0</v>
      </c>
      <c r="CQ88" s="1">
        <v>7.51455945895E-3</v>
      </c>
      <c r="CR88" s="2">
        <v>10</v>
      </c>
      <c r="CS88">
        <v>60</v>
      </c>
      <c r="CT88" t="str">
        <f t="shared" si="174"/>
        <v>TRUE</v>
      </c>
      <c r="CU88">
        <f>VLOOKUP($A88,'FuturesInfo (3)'!$A$2:$V$80,22)</f>
        <v>2</v>
      </c>
      <c r="CV88">
        <f t="shared" si="175"/>
        <v>2</v>
      </c>
      <c r="CW88">
        <f t="shared" si="191"/>
        <v>2</v>
      </c>
      <c r="CX88" s="139">
        <f>VLOOKUP($A88,'FuturesInfo (3)'!$A$2:$O$80,15)*CW88</f>
        <v>190669.761</v>
      </c>
      <c r="CY88" s="200">
        <f t="shared" si="176"/>
        <v>1432.7992560582859</v>
      </c>
      <c r="CZ88" s="200">
        <f t="shared" si="192"/>
        <v>-1432.7992560582859</v>
      </c>
      <c r="DB88">
        <f t="shared" si="177"/>
        <v>1</v>
      </c>
      <c r="DC88">
        <v>-1</v>
      </c>
      <c r="DD88">
        <v>1</v>
      </c>
      <c r="DE88">
        <v>1</v>
      </c>
      <c r="DF88">
        <f t="shared" si="226"/>
        <v>0</v>
      </c>
      <c r="DG88">
        <f t="shared" si="178"/>
        <v>1</v>
      </c>
      <c r="DH88" s="1">
        <v>2.7969420100700001E-3</v>
      </c>
      <c r="DI88" s="2">
        <v>10</v>
      </c>
      <c r="DJ88">
        <v>60</v>
      </c>
      <c r="DK88" t="str">
        <f t="shared" si="179"/>
        <v>TRUE</v>
      </c>
      <c r="DL88">
        <f>VLOOKUP($A88,'FuturesInfo (3)'!$A$2:$V$80,22)</f>
        <v>2</v>
      </c>
      <c r="DM88">
        <f t="shared" si="180"/>
        <v>2</v>
      </c>
      <c r="DN88">
        <f t="shared" si="193"/>
        <v>2</v>
      </c>
      <c r="DO88" s="139">
        <f>VLOOKUP($A88,'FuturesInfo (3)'!$A$2:$O$80,15)*DN88</f>
        <v>190669.761</v>
      </c>
      <c r="DP88" s="200">
        <f t="shared" si="181"/>
        <v>-533.29226459090648</v>
      </c>
      <c r="DQ88" s="200">
        <f t="shared" si="194"/>
        <v>533.29226459090648</v>
      </c>
      <c r="DS88">
        <v>-1</v>
      </c>
      <c r="DT88">
        <v>-1</v>
      </c>
      <c r="DU88">
        <v>1</v>
      </c>
      <c r="DV88">
        <v>-1</v>
      </c>
      <c r="DW88">
        <v>1</v>
      </c>
      <c r="DX88">
        <v>0</v>
      </c>
      <c r="DY88" s="1">
        <v>-7.4377091855700004E-4</v>
      </c>
      <c r="DZ88" s="2">
        <v>10</v>
      </c>
      <c r="EA88">
        <v>60</v>
      </c>
      <c r="EB88" t="s">
        <v>1274</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1274</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1274</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1274</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1274</v>
      </c>
      <c r="HK88">
        <v>2</v>
      </c>
      <c r="HL88" s="257"/>
      <c r="HM88">
        <v>2</v>
      </c>
      <c r="HN88" s="139">
        <v>192333.546</v>
      </c>
      <c r="HO88" s="200">
        <v>2084.6191523013176</v>
      </c>
      <c r="HP88" s="200">
        <v>-2084.6191523013176</v>
      </c>
      <c r="HQ88" s="200">
        <v>-2084.6191523013176</v>
      </c>
      <c r="HR88" s="200">
        <v>2084.6191523013176</v>
      </c>
      <c r="HT88">
        <f t="shared" si="195"/>
        <v>-1</v>
      </c>
      <c r="HU88" s="244">
        <v>-1</v>
      </c>
      <c r="HV88" s="218">
        <v>1</v>
      </c>
      <c r="HW88" s="245">
        <v>11</v>
      </c>
      <c r="HX88">
        <f t="shared" si="231"/>
        <v>1</v>
      </c>
      <c r="HY88">
        <f t="shared" si="196"/>
        <v>1</v>
      </c>
      <c r="HZ88" s="218">
        <v>-1</v>
      </c>
      <c r="IA88">
        <f t="shared" si="227"/>
        <v>1</v>
      </c>
      <c r="IB88">
        <f t="shared" si="197"/>
        <v>0</v>
      </c>
      <c r="IC88">
        <f t="shared" si="198"/>
        <v>0</v>
      </c>
      <c r="ID88">
        <f t="shared" si="199"/>
        <v>0</v>
      </c>
      <c r="IE88" s="253">
        <v>-8.6505190311399992E-3</v>
      </c>
      <c r="IF88" s="268">
        <v>42486</v>
      </c>
      <c r="IG88">
        <v>60</v>
      </c>
      <c r="IH88" t="str">
        <f t="shared" si="182"/>
        <v>TRUE</v>
      </c>
      <c r="II88">
        <f>VLOOKUP($A88,'FuturesInfo (3)'!$A$2:$V$80,22)</f>
        <v>2</v>
      </c>
      <c r="IJ88" s="257">
        <v>2</v>
      </c>
      <c r="IK88">
        <f t="shared" si="200"/>
        <v>3</v>
      </c>
      <c r="IL88" s="139">
        <f>VLOOKUP($A88,'FuturesInfo (3)'!$A$2:$O$80,15)*II88</f>
        <v>190669.761</v>
      </c>
      <c r="IM88" s="139">
        <f>VLOOKUP($A88,'FuturesInfo (3)'!$A$2:$O$80,15)*IK88</f>
        <v>286004.64150000003</v>
      </c>
      <c r="IN88" s="200">
        <f t="shared" si="201"/>
        <v>1649.3923961934152</v>
      </c>
      <c r="IO88" s="200">
        <f t="shared" si="202"/>
        <v>2474.0885942901232</v>
      </c>
      <c r="IP88" s="200">
        <f t="shared" si="203"/>
        <v>-1649.3923961934152</v>
      </c>
      <c r="IQ88" s="200">
        <f t="shared" si="204"/>
        <v>-1649.3923961934152</v>
      </c>
      <c r="IR88" s="200">
        <f t="shared" si="234"/>
        <v>-1649.3923961934152</v>
      </c>
      <c r="IT88">
        <f t="shared" si="205"/>
        <v>-1</v>
      </c>
      <c r="IU88" s="244">
        <v>1</v>
      </c>
      <c r="IV88" s="218">
        <v>1</v>
      </c>
      <c r="IW88" s="245">
        <v>12</v>
      </c>
      <c r="IX88">
        <f t="shared" si="232"/>
        <v>-1</v>
      </c>
      <c r="IY88">
        <f t="shared" si="206"/>
        <v>1</v>
      </c>
      <c r="IZ88" s="218"/>
      <c r="JA88">
        <f t="shared" si="228"/>
        <v>0</v>
      </c>
      <c r="JB88">
        <f t="shared" si="207"/>
        <v>0</v>
      </c>
      <c r="JC88">
        <f t="shared" si="208"/>
        <v>0</v>
      </c>
      <c r="JD88">
        <f t="shared" si="209"/>
        <v>0</v>
      </c>
      <c r="JE88" s="253"/>
      <c r="JF88" s="268">
        <v>42486</v>
      </c>
      <c r="JG88">
        <v>60</v>
      </c>
      <c r="JH88" t="str">
        <f t="shared" si="183"/>
        <v>TRUE</v>
      </c>
      <c r="JI88">
        <f>VLOOKUP($A88,'FuturesInfo (3)'!$A$2:$V$80,22)</f>
        <v>2</v>
      </c>
      <c r="JJ88" s="257">
        <v>2</v>
      </c>
      <c r="JK88">
        <f t="shared" si="210"/>
        <v>3</v>
      </c>
      <c r="JL88" s="139">
        <f>VLOOKUP($A88,'FuturesInfo (3)'!$A$2:$O$80,15)*JI88</f>
        <v>190669.761</v>
      </c>
      <c r="JM88" s="139">
        <f>VLOOKUP($A88,'FuturesInfo (3)'!$A$2:$O$80,15)*JK88</f>
        <v>286004.64150000003</v>
      </c>
      <c r="JN88" s="200">
        <f t="shared" si="211"/>
        <v>0</v>
      </c>
      <c r="JO88" s="200">
        <f t="shared" si="212"/>
        <v>0</v>
      </c>
      <c r="JP88" s="200">
        <f t="shared" si="213"/>
        <v>0</v>
      </c>
      <c r="JQ88" s="200">
        <f t="shared" si="214"/>
        <v>0</v>
      </c>
      <c r="JR88" s="200">
        <f t="shared" si="235"/>
        <v>0</v>
      </c>
      <c r="JT88">
        <f t="shared" si="215"/>
        <v>1</v>
      </c>
      <c r="JU88" s="244"/>
      <c r="JV88" s="218"/>
      <c r="JW88" s="245"/>
      <c r="JX88">
        <f t="shared" si="233"/>
        <v>0</v>
      </c>
      <c r="JY88">
        <f t="shared" si="216"/>
        <v>0</v>
      </c>
      <c r="JZ88" s="218"/>
      <c r="KA88">
        <f t="shared" si="229"/>
        <v>1</v>
      </c>
      <c r="KB88">
        <f t="shared" si="217"/>
        <v>1</v>
      </c>
      <c r="KC88">
        <f t="shared" si="218"/>
        <v>1</v>
      </c>
      <c r="KD88">
        <f t="shared" si="219"/>
        <v>1</v>
      </c>
      <c r="KE88" s="253"/>
      <c r="KF88" s="268"/>
      <c r="KG88">
        <v>60</v>
      </c>
      <c r="KH88" t="str">
        <f t="shared" si="184"/>
        <v>FALSE</v>
      </c>
      <c r="KI88">
        <f>VLOOKUP($A88,'FuturesInfo (3)'!$A$2:$V$80,22)</f>
        <v>2</v>
      </c>
      <c r="KJ88" s="257"/>
      <c r="KK88">
        <f t="shared" si="220"/>
        <v>3</v>
      </c>
      <c r="KL88" s="139">
        <f>VLOOKUP($A88,'FuturesInfo (3)'!$A$2:$O$80,15)*KI88</f>
        <v>190669.761</v>
      </c>
      <c r="KM88" s="139">
        <f>VLOOKUP($A88,'FuturesInfo (3)'!$A$2:$O$80,15)*KK88</f>
        <v>286004.64150000003</v>
      </c>
      <c r="KN88" s="200">
        <f t="shared" si="185"/>
        <v>0</v>
      </c>
      <c r="KO88" s="200">
        <f t="shared" si="221"/>
        <v>0</v>
      </c>
      <c r="KP88" s="200">
        <f t="shared" si="222"/>
        <v>0</v>
      </c>
      <c r="KQ88" s="200">
        <f t="shared" si="223"/>
        <v>0</v>
      </c>
      <c r="KR88" s="200">
        <f t="shared" si="236"/>
        <v>0</v>
      </c>
    </row>
    <row r="89" spans="1:304"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4"/>
        <v>2</v>
      </c>
      <c r="BH89">
        <v>1</v>
      </c>
      <c r="BI89">
        <v>1</v>
      </c>
      <c r="BJ89">
        <f t="shared" si="186"/>
        <v>1</v>
      </c>
      <c r="BK89" s="1">
        <v>1.0194719135500001E-4</v>
      </c>
      <c r="BL89" s="2">
        <v>10</v>
      </c>
      <c r="BM89">
        <v>60</v>
      </c>
      <c r="BN89" t="str">
        <f t="shared" si="225"/>
        <v>TRUE</v>
      </c>
      <c r="BO89">
        <f>VLOOKUP($A89,'FuturesInfo (3)'!$A$2:$V$80,22)</f>
        <v>0</v>
      </c>
      <c r="BP89">
        <f t="shared" si="230"/>
        <v>0</v>
      </c>
      <c r="BQ89" s="139">
        <f>VLOOKUP($A89,'FuturesInfo (3)'!$A$2:$O$80,15)*BP89</f>
        <v>0</v>
      </c>
      <c r="BR89" s="145">
        <f t="shared" si="187"/>
        <v>0</v>
      </c>
      <c r="BT89">
        <f t="shared" si="188"/>
        <v>1</v>
      </c>
      <c r="BU89">
        <v>-1</v>
      </c>
      <c r="BV89">
        <v>1</v>
      </c>
      <c r="BW89">
        <v>1</v>
      </c>
      <c r="BX89">
        <f t="shared" si="167"/>
        <v>0</v>
      </c>
      <c r="BY89">
        <f t="shared" si="168"/>
        <v>1</v>
      </c>
      <c r="BZ89" s="188">
        <v>0</v>
      </c>
      <c r="CA89" s="2">
        <v>10</v>
      </c>
      <c r="CB89">
        <v>60</v>
      </c>
      <c r="CC89" t="str">
        <f t="shared" si="169"/>
        <v>TRUE</v>
      </c>
      <c r="CD89">
        <f>VLOOKUP($A89,'FuturesInfo (3)'!$A$2:$V$80,22)</f>
        <v>0</v>
      </c>
      <c r="CE89">
        <f t="shared" si="170"/>
        <v>0</v>
      </c>
      <c r="CF89">
        <f t="shared" si="170"/>
        <v>0</v>
      </c>
      <c r="CG89" s="139">
        <f>VLOOKUP($A89,'FuturesInfo (3)'!$A$2:$O$80,15)*CE89</f>
        <v>0</v>
      </c>
      <c r="CH89" s="145">
        <f t="shared" si="171"/>
        <v>0</v>
      </c>
      <c r="CI89" s="145">
        <f t="shared" si="189"/>
        <v>0</v>
      </c>
      <c r="CK89">
        <f t="shared" si="172"/>
        <v>-1</v>
      </c>
      <c r="CL89">
        <v>-1</v>
      </c>
      <c r="CM89">
        <v>1</v>
      </c>
      <c r="CN89">
        <v>1</v>
      </c>
      <c r="CO89">
        <f t="shared" si="190"/>
        <v>0</v>
      </c>
      <c r="CP89">
        <f t="shared" si="173"/>
        <v>1</v>
      </c>
      <c r="CQ89" s="1">
        <v>2.03873598369E-4</v>
      </c>
      <c r="CR89" s="2">
        <v>10</v>
      </c>
      <c r="CS89">
        <v>60</v>
      </c>
      <c r="CT89" t="str">
        <f t="shared" si="174"/>
        <v>TRUE</v>
      </c>
      <c r="CU89">
        <f>VLOOKUP($A89,'FuturesInfo (3)'!$A$2:$V$80,22)</f>
        <v>0</v>
      </c>
      <c r="CV89">
        <f t="shared" si="175"/>
        <v>0</v>
      </c>
      <c r="CW89">
        <f t="shared" si="191"/>
        <v>0</v>
      </c>
      <c r="CX89" s="139">
        <f>VLOOKUP($A89,'FuturesInfo (3)'!$A$2:$O$80,15)*CW89</f>
        <v>0</v>
      </c>
      <c r="CY89" s="200">
        <f t="shared" si="176"/>
        <v>0</v>
      </c>
      <c r="CZ89" s="200">
        <f t="shared" si="192"/>
        <v>0</v>
      </c>
      <c r="DB89">
        <f t="shared" si="177"/>
        <v>-1</v>
      </c>
      <c r="DC89">
        <v>-1</v>
      </c>
      <c r="DD89">
        <v>1</v>
      </c>
      <c r="DE89">
        <v>-1</v>
      </c>
      <c r="DF89">
        <f t="shared" si="226"/>
        <v>1</v>
      </c>
      <c r="DG89">
        <f t="shared" si="178"/>
        <v>0</v>
      </c>
      <c r="DH89" s="1">
        <v>-4.0766408479400002E-4</v>
      </c>
      <c r="DI89" s="2">
        <v>10</v>
      </c>
      <c r="DJ89">
        <v>60</v>
      </c>
      <c r="DK89" t="str">
        <f t="shared" si="179"/>
        <v>TRUE</v>
      </c>
      <c r="DL89">
        <f>VLOOKUP($A89,'FuturesInfo (3)'!$A$2:$V$80,22)</f>
        <v>0</v>
      </c>
      <c r="DM89">
        <f t="shared" si="180"/>
        <v>0</v>
      </c>
      <c r="DN89">
        <f t="shared" si="193"/>
        <v>0</v>
      </c>
      <c r="DO89" s="139">
        <f>VLOOKUP($A89,'FuturesInfo (3)'!$A$2:$O$80,15)*DN89</f>
        <v>0</v>
      </c>
      <c r="DP89" s="200">
        <f t="shared" si="181"/>
        <v>0</v>
      </c>
      <c r="DQ89" s="200">
        <f t="shared" si="194"/>
        <v>0</v>
      </c>
      <c r="DS89">
        <v>-1</v>
      </c>
      <c r="DT89">
        <v>-1</v>
      </c>
      <c r="DU89">
        <v>1</v>
      </c>
      <c r="DV89">
        <v>1</v>
      </c>
      <c r="DW89">
        <v>0</v>
      </c>
      <c r="DX89">
        <v>1</v>
      </c>
      <c r="DY89" s="1">
        <v>0</v>
      </c>
      <c r="DZ89" s="2">
        <v>10</v>
      </c>
      <c r="EA89">
        <v>60</v>
      </c>
      <c r="EB89" t="s">
        <v>1274</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1274</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1274</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1274</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1274</v>
      </c>
      <c r="HK89">
        <v>0</v>
      </c>
      <c r="HL89" s="257"/>
      <c r="HM89">
        <v>0</v>
      </c>
      <c r="HN89" s="139">
        <v>0</v>
      </c>
      <c r="HO89" s="200">
        <v>0</v>
      </c>
      <c r="HP89" s="200">
        <v>0</v>
      </c>
      <c r="HQ89" s="200">
        <v>0</v>
      </c>
      <c r="HR89" s="200">
        <v>0</v>
      </c>
      <c r="HT89">
        <f t="shared" si="195"/>
        <v>-1</v>
      </c>
      <c r="HU89" s="244">
        <v>-1</v>
      </c>
      <c r="HV89" s="218">
        <v>1</v>
      </c>
      <c r="HW89" s="245">
        <v>9</v>
      </c>
      <c r="HX89">
        <f t="shared" si="231"/>
        <v>-1</v>
      </c>
      <c r="HY89">
        <f t="shared" si="196"/>
        <v>1</v>
      </c>
      <c r="HZ89" s="218">
        <v>1</v>
      </c>
      <c r="IA89">
        <f t="shared" si="227"/>
        <v>0</v>
      </c>
      <c r="IB89">
        <f t="shared" si="197"/>
        <v>1</v>
      </c>
      <c r="IC89">
        <f t="shared" si="198"/>
        <v>0</v>
      </c>
      <c r="ID89">
        <f t="shared" si="199"/>
        <v>1</v>
      </c>
      <c r="IE89" s="253">
        <v>0</v>
      </c>
      <c r="IF89" s="268">
        <v>42499</v>
      </c>
      <c r="IG89">
        <v>60</v>
      </c>
      <c r="IH89" t="str">
        <f t="shared" si="182"/>
        <v>TRUE</v>
      </c>
      <c r="II89">
        <f>VLOOKUP($A89,'FuturesInfo (3)'!$A$2:$V$80,22)</f>
        <v>0</v>
      </c>
      <c r="IJ89" s="257">
        <v>1</v>
      </c>
      <c r="IK89">
        <f t="shared" si="200"/>
        <v>0</v>
      </c>
      <c r="IL89" s="139">
        <f>VLOOKUP($A89,'FuturesInfo (3)'!$A$2:$O$80,15)*II89</f>
        <v>0</v>
      </c>
      <c r="IM89" s="139">
        <f>VLOOKUP($A89,'FuturesInfo (3)'!$A$2:$O$80,15)*IK89</f>
        <v>0</v>
      </c>
      <c r="IN89" s="200">
        <f t="shared" si="201"/>
        <v>0</v>
      </c>
      <c r="IO89" s="200">
        <f t="shared" si="202"/>
        <v>0</v>
      </c>
      <c r="IP89" s="200">
        <f t="shared" si="203"/>
        <v>0</v>
      </c>
      <c r="IQ89" s="200">
        <f t="shared" si="204"/>
        <v>0</v>
      </c>
      <c r="IR89" s="200">
        <f t="shared" si="234"/>
        <v>0</v>
      </c>
      <c r="IT89">
        <f t="shared" si="205"/>
        <v>-1</v>
      </c>
      <c r="IU89" s="244">
        <v>1</v>
      </c>
      <c r="IV89" s="218">
        <v>1</v>
      </c>
      <c r="IW89" s="245">
        <v>10</v>
      </c>
      <c r="IX89">
        <f t="shared" si="232"/>
        <v>-1</v>
      </c>
      <c r="IY89">
        <f t="shared" si="206"/>
        <v>1</v>
      </c>
      <c r="IZ89" s="218"/>
      <c r="JA89">
        <f t="shared" si="228"/>
        <v>0</v>
      </c>
      <c r="JB89">
        <f t="shared" si="207"/>
        <v>0</v>
      </c>
      <c r="JC89">
        <f t="shared" si="208"/>
        <v>0</v>
      </c>
      <c r="JD89">
        <f t="shared" si="209"/>
        <v>0</v>
      </c>
      <c r="JE89" s="253"/>
      <c r="JF89" s="268">
        <v>42499</v>
      </c>
      <c r="JG89">
        <v>60</v>
      </c>
      <c r="JH89" t="str">
        <f t="shared" si="183"/>
        <v>TRUE</v>
      </c>
      <c r="JI89">
        <f>VLOOKUP($A89,'FuturesInfo (3)'!$A$2:$V$80,22)</f>
        <v>0</v>
      </c>
      <c r="JJ89" s="257">
        <v>1</v>
      </c>
      <c r="JK89">
        <f t="shared" si="210"/>
        <v>0</v>
      </c>
      <c r="JL89" s="139">
        <f>VLOOKUP($A89,'FuturesInfo (3)'!$A$2:$O$80,15)*JI89</f>
        <v>0</v>
      </c>
      <c r="JM89" s="139">
        <f>VLOOKUP($A89,'FuturesInfo (3)'!$A$2:$O$80,15)*JK89</f>
        <v>0</v>
      </c>
      <c r="JN89" s="200">
        <f t="shared" si="211"/>
        <v>0</v>
      </c>
      <c r="JO89" s="200">
        <f t="shared" si="212"/>
        <v>0</v>
      </c>
      <c r="JP89" s="200">
        <f t="shared" si="213"/>
        <v>0</v>
      </c>
      <c r="JQ89" s="200">
        <f t="shared" si="214"/>
        <v>0</v>
      </c>
      <c r="JR89" s="200">
        <f t="shared" si="235"/>
        <v>0</v>
      </c>
      <c r="JT89">
        <f t="shared" si="215"/>
        <v>1</v>
      </c>
      <c r="JU89" s="244"/>
      <c r="JV89" s="218"/>
      <c r="JW89" s="245"/>
      <c r="JX89">
        <f t="shared" si="233"/>
        <v>0</v>
      </c>
      <c r="JY89">
        <f t="shared" si="216"/>
        <v>0</v>
      </c>
      <c r="JZ89" s="218"/>
      <c r="KA89">
        <f t="shared" si="229"/>
        <v>1</v>
      </c>
      <c r="KB89">
        <f t="shared" si="217"/>
        <v>1</v>
      </c>
      <c r="KC89">
        <f t="shared" si="218"/>
        <v>1</v>
      </c>
      <c r="KD89">
        <f t="shared" si="219"/>
        <v>1</v>
      </c>
      <c r="KE89" s="253"/>
      <c r="KF89" s="268"/>
      <c r="KG89">
        <v>60</v>
      </c>
      <c r="KH89" t="str">
        <f t="shared" si="184"/>
        <v>FALSE</v>
      </c>
      <c r="KI89">
        <f>VLOOKUP($A89,'FuturesInfo (3)'!$A$2:$V$80,22)</f>
        <v>0</v>
      </c>
      <c r="KJ89" s="257"/>
      <c r="KK89">
        <f t="shared" si="220"/>
        <v>0</v>
      </c>
      <c r="KL89" s="139">
        <f>VLOOKUP($A89,'FuturesInfo (3)'!$A$2:$O$80,15)*KI89</f>
        <v>0</v>
      </c>
      <c r="KM89" s="139">
        <f>VLOOKUP($A89,'FuturesInfo (3)'!$A$2:$O$80,15)*KK89</f>
        <v>0</v>
      </c>
      <c r="KN89" s="200">
        <f t="shared" si="185"/>
        <v>0</v>
      </c>
      <c r="KO89" s="200">
        <f t="shared" si="221"/>
        <v>0</v>
      </c>
      <c r="KP89" s="200">
        <f t="shared" si="222"/>
        <v>0</v>
      </c>
      <c r="KQ89" s="200">
        <f t="shared" si="223"/>
        <v>0</v>
      </c>
      <c r="KR89" s="200">
        <f t="shared" si="236"/>
        <v>0</v>
      </c>
    </row>
    <row r="90" spans="1:304"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4"/>
        <v>-2</v>
      </c>
      <c r="BH90">
        <v>-1</v>
      </c>
      <c r="BI90">
        <v>1</v>
      </c>
      <c r="BJ90">
        <f t="shared" si="186"/>
        <v>0</v>
      </c>
      <c r="BK90" s="1">
        <v>2.5873221216E-3</v>
      </c>
      <c r="BL90" s="2">
        <v>10</v>
      </c>
      <c r="BM90">
        <v>60</v>
      </c>
      <c r="BN90" t="str">
        <f t="shared" si="225"/>
        <v>TRUE</v>
      </c>
      <c r="BO90">
        <f>VLOOKUP($A90,'FuturesInfo (3)'!$A$2:$V$80,22)</f>
        <v>3</v>
      </c>
      <c r="BP90">
        <f t="shared" si="230"/>
        <v>3</v>
      </c>
      <c r="BQ90" s="139">
        <f>VLOOKUP($A90,'FuturesInfo (3)'!$A$2:$O$80,15)*BP90</f>
        <v>263280</v>
      </c>
      <c r="BR90" s="145">
        <f t="shared" si="187"/>
        <v>-681.19016817484805</v>
      </c>
      <c r="BT90">
        <f t="shared" si="188"/>
        <v>-1</v>
      </c>
      <c r="BU90">
        <v>1</v>
      </c>
      <c r="BV90">
        <v>-1</v>
      </c>
      <c r="BW90">
        <v>-1</v>
      </c>
      <c r="BX90">
        <f t="shared" si="167"/>
        <v>0</v>
      </c>
      <c r="BY90">
        <f t="shared" si="168"/>
        <v>1</v>
      </c>
      <c r="BZ90" s="188">
        <v>-1.4025245441799999E-3</v>
      </c>
      <c r="CA90" s="2">
        <v>10</v>
      </c>
      <c r="CB90">
        <v>60</v>
      </c>
      <c r="CC90" t="str">
        <f t="shared" si="169"/>
        <v>TRUE</v>
      </c>
      <c r="CD90">
        <f>VLOOKUP($A90,'FuturesInfo (3)'!$A$2:$V$80,22)</f>
        <v>3</v>
      </c>
      <c r="CE90">
        <f t="shared" si="170"/>
        <v>3</v>
      </c>
      <c r="CF90">
        <f t="shared" si="170"/>
        <v>3</v>
      </c>
      <c r="CG90" s="139">
        <f>VLOOKUP($A90,'FuturesInfo (3)'!$A$2:$O$80,15)*CE90</f>
        <v>263280</v>
      </c>
      <c r="CH90" s="145">
        <f t="shared" si="171"/>
        <v>-369.25666199171036</v>
      </c>
      <c r="CI90" s="145">
        <f t="shared" si="189"/>
        <v>369.25666199171036</v>
      </c>
      <c r="CK90">
        <f t="shared" si="172"/>
        <v>1</v>
      </c>
      <c r="CL90">
        <v>-1</v>
      </c>
      <c r="CM90">
        <v>-1</v>
      </c>
      <c r="CN90">
        <v>1</v>
      </c>
      <c r="CO90">
        <f t="shared" si="190"/>
        <v>0</v>
      </c>
      <c r="CP90">
        <f t="shared" si="173"/>
        <v>0</v>
      </c>
      <c r="CQ90" s="1">
        <v>6.4606741572999999E-3</v>
      </c>
      <c r="CR90" s="2">
        <v>10</v>
      </c>
      <c r="CS90">
        <v>60</v>
      </c>
      <c r="CT90" t="str">
        <f t="shared" si="174"/>
        <v>TRUE</v>
      </c>
      <c r="CU90">
        <f>VLOOKUP($A90,'FuturesInfo (3)'!$A$2:$V$80,22)</f>
        <v>3</v>
      </c>
      <c r="CV90">
        <f t="shared" si="175"/>
        <v>4</v>
      </c>
      <c r="CW90">
        <f t="shared" si="191"/>
        <v>3</v>
      </c>
      <c r="CX90" s="139">
        <f>VLOOKUP($A90,'FuturesInfo (3)'!$A$2:$O$80,15)*CW90</f>
        <v>263280</v>
      </c>
      <c r="CY90" s="200">
        <f t="shared" si="176"/>
        <v>-1700.9662921339439</v>
      </c>
      <c r="CZ90" s="200">
        <f t="shared" si="192"/>
        <v>-1700.9662921339439</v>
      </c>
      <c r="DB90">
        <f t="shared" si="177"/>
        <v>-1</v>
      </c>
      <c r="DC90">
        <v>1</v>
      </c>
      <c r="DD90">
        <v>-1</v>
      </c>
      <c r="DE90">
        <v>1</v>
      </c>
      <c r="DF90">
        <f t="shared" si="226"/>
        <v>1</v>
      </c>
      <c r="DG90">
        <f t="shared" si="178"/>
        <v>0</v>
      </c>
      <c r="DH90" s="1">
        <v>1.0047446274099999E-3</v>
      </c>
      <c r="DI90" s="2">
        <v>10</v>
      </c>
      <c r="DJ90">
        <v>60</v>
      </c>
      <c r="DK90" t="str">
        <f t="shared" si="179"/>
        <v>TRUE</v>
      </c>
      <c r="DL90">
        <f>VLOOKUP($A90,'FuturesInfo (3)'!$A$2:$V$80,22)</f>
        <v>3</v>
      </c>
      <c r="DM90">
        <f t="shared" si="180"/>
        <v>2</v>
      </c>
      <c r="DN90">
        <f t="shared" si="193"/>
        <v>3</v>
      </c>
      <c r="DO90" s="139">
        <f>VLOOKUP($A90,'FuturesInfo (3)'!$A$2:$O$80,15)*DN90</f>
        <v>263280</v>
      </c>
      <c r="DP90" s="200">
        <f t="shared" si="181"/>
        <v>264.52916550450476</v>
      </c>
      <c r="DQ90" s="200">
        <f t="shared" si="194"/>
        <v>-264.52916550450476</v>
      </c>
      <c r="DS90">
        <v>1</v>
      </c>
      <c r="DT90">
        <v>1</v>
      </c>
      <c r="DU90">
        <v>-1</v>
      </c>
      <c r="DV90">
        <v>1</v>
      </c>
      <c r="DW90">
        <v>1</v>
      </c>
      <c r="DX90">
        <v>0</v>
      </c>
      <c r="DY90" s="1">
        <v>3.4573133329599999E-3</v>
      </c>
      <c r="DZ90" s="2">
        <v>10</v>
      </c>
      <c r="EA90">
        <v>60</v>
      </c>
      <c r="EB90" t="s">
        <v>1274</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1274</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1274</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1274</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1274</v>
      </c>
      <c r="HK90">
        <v>3</v>
      </c>
      <c r="HL90" s="257"/>
      <c r="HM90">
        <v>3</v>
      </c>
      <c r="HN90" s="139">
        <v>264930</v>
      </c>
      <c r="HO90" s="200">
        <v>-986.31430505530886</v>
      </c>
      <c r="HP90" s="200">
        <v>-986.31430505530886</v>
      </c>
      <c r="HQ90" s="200">
        <v>-986.31430505530886</v>
      </c>
      <c r="HR90" s="200">
        <v>986.31430505530886</v>
      </c>
      <c r="HT90">
        <f t="shared" si="195"/>
        <v>1</v>
      </c>
      <c r="HU90" s="244">
        <v>-1</v>
      </c>
      <c r="HV90" s="218">
        <v>1</v>
      </c>
      <c r="HW90" s="245">
        <v>-17</v>
      </c>
      <c r="HX90">
        <f t="shared" si="231"/>
        <v>1</v>
      </c>
      <c r="HY90">
        <f t="shared" si="196"/>
        <v>-1</v>
      </c>
      <c r="HZ90" s="218">
        <v>-1</v>
      </c>
      <c r="IA90">
        <f t="shared" si="227"/>
        <v>1</v>
      </c>
      <c r="IB90">
        <f t="shared" si="197"/>
        <v>0</v>
      </c>
      <c r="IC90">
        <f t="shared" si="198"/>
        <v>0</v>
      </c>
      <c r="ID90">
        <f t="shared" si="199"/>
        <v>1</v>
      </c>
      <c r="IE90" s="253">
        <v>-9.0589967164400001E-4</v>
      </c>
      <c r="IF90" s="268">
        <v>42509</v>
      </c>
      <c r="IG90">
        <v>60</v>
      </c>
      <c r="IH90" t="str">
        <f t="shared" si="182"/>
        <v>TRUE</v>
      </c>
      <c r="II90">
        <f>VLOOKUP($A90,'FuturesInfo (3)'!$A$2:$V$80,22)</f>
        <v>3</v>
      </c>
      <c r="IJ90" s="257">
        <v>2</v>
      </c>
      <c r="IK90">
        <f t="shared" si="200"/>
        <v>4</v>
      </c>
      <c r="IL90" s="139">
        <f>VLOOKUP($A90,'FuturesInfo (3)'!$A$2:$O$80,15)*II90</f>
        <v>263280</v>
      </c>
      <c r="IM90" s="139">
        <f>VLOOKUP($A90,'FuturesInfo (3)'!$A$2:$O$80,15)*IK90</f>
        <v>351040</v>
      </c>
      <c r="IN90" s="200">
        <f t="shared" si="201"/>
        <v>238.50526555043231</v>
      </c>
      <c r="IO90" s="200">
        <f t="shared" si="202"/>
        <v>318.00702073390977</v>
      </c>
      <c r="IP90" s="200">
        <f t="shared" si="203"/>
        <v>-238.50526555043231</v>
      </c>
      <c r="IQ90" s="200">
        <f t="shared" si="204"/>
        <v>-238.50526555043231</v>
      </c>
      <c r="IR90" s="200">
        <f t="shared" si="234"/>
        <v>238.50526555043231</v>
      </c>
      <c r="IT90">
        <f t="shared" si="205"/>
        <v>-1</v>
      </c>
      <c r="IU90" s="244">
        <v>-1</v>
      </c>
      <c r="IV90" s="218">
        <v>-1</v>
      </c>
      <c r="IW90" s="245">
        <v>-18</v>
      </c>
      <c r="IX90">
        <f t="shared" si="232"/>
        <v>1</v>
      </c>
      <c r="IY90">
        <f t="shared" si="206"/>
        <v>1</v>
      </c>
      <c r="IZ90" s="218"/>
      <c r="JA90">
        <f t="shared" si="228"/>
        <v>0</v>
      </c>
      <c r="JB90">
        <f t="shared" si="207"/>
        <v>0</v>
      </c>
      <c r="JC90">
        <f t="shared" si="208"/>
        <v>0</v>
      </c>
      <c r="JD90">
        <f t="shared" si="209"/>
        <v>0</v>
      </c>
      <c r="JE90" s="253"/>
      <c r="JF90" s="268">
        <v>42509</v>
      </c>
      <c r="JG90">
        <v>60</v>
      </c>
      <c r="JH90" t="str">
        <f t="shared" si="183"/>
        <v>TRUE</v>
      </c>
      <c r="JI90">
        <f>VLOOKUP($A90,'FuturesInfo (3)'!$A$2:$V$80,22)</f>
        <v>3</v>
      </c>
      <c r="JJ90" s="257">
        <v>2</v>
      </c>
      <c r="JK90">
        <f t="shared" si="210"/>
        <v>4</v>
      </c>
      <c r="JL90" s="139">
        <f>VLOOKUP($A90,'FuturesInfo (3)'!$A$2:$O$80,15)*JI90</f>
        <v>263280</v>
      </c>
      <c r="JM90" s="139">
        <f>VLOOKUP($A90,'FuturesInfo (3)'!$A$2:$O$80,15)*JK90</f>
        <v>351040</v>
      </c>
      <c r="JN90" s="200">
        <f t="shared" si="211"/>
        <v>0</v>
      </c>
      <c r="JO90" s="200">
        <f t="shared" si="212"/>
        <v>0</v>
      </c>
      <c r="JP90" s="200">
        <f t="shared" si="213"/>
        <v>0</v>
      </c>
      <c r="JQ90" s="200">
        <f t="shared" si="214"/>
        <v>0</v>
      </c>
      <c r="JR90" s="200">
        <f t="shared" si="235"/>
        <v>0</v>
      </c>
      <c r="JT90">
        <f t="shared" si="215"/>
        <v>-1</v>
      </c>
      <c r="JU90" s="244"/>
      <c r="JV90" s="218"/>
      <c r="JW90" s="245"/>
      <c r="JX90">
        <f t="shared" si="233"/>
        <v>0</v>
      </c>
      <c r="JY90">
        <f t="shared" si="216"/>
        <v>0</v>
      </c>
      <c r="JZ90" s="218"/>
      <c r="KA90">
        <f t="shared" si="229"/>
        <v>1</v>
      </c>
      <c r="KB90">
        <f t="shared" si="217"/>
        <v>1</v>
      </c>
      <c r="KC90">
        <f t="shared" si="218"/>
        <v>1</v>
      </c>
      <c r="KD90">
        <f t="shared" si="219"/>
        <v>1</v>
      </c>
      <c r="KE90" s="253"/>
      <c r="KF90" s="268"/>
      <c r="KG90">
        <v>60</v>
      </c>
      <c r="KH90" t="str">
        <f t="shared" si="184"/>
        <v>FALSE</v>
      </c>
      <c r="KI90">
        <f>VLOOKUP($A90,'FuturesInfo (3)'!$A$2:$V$80,22)</f>
        <v>3</v>
      </c>
      <c r="KJ90" s="257"/>
      <c r="KK90">
        <f t="shared" si="220"/>
        <v>4</v>
      </c>
      <c r="KL90" s="139">
        <f>VLOOKUP($A90,'FuturesInfo (3)'!$A$2:$O$80,15)*KI90</f>
        <v>263280</v>
      </c>
      <c r="KM90" s="139">
        <f>VLOOKUP($A90,'FuturesInfo (3)'!$A$2:$O$80,15)*KK90</f>
        <v>351040</v>
      </c>
      <c r="KN90" s="200">
        <f t="shared" si="185"/>
        <v>0</v>
      </c>
      <c r="KO90" s="200">
        <f t="shared" si="221"/>
        <v>0</v>
      </c>
      <c r="KP90" s="200">
        <f t="shared" si="222"/>
        <v>0</v>
      </c>
      <c r="KQ90" s="200">
        <f t="shared" si="223"/>
        <v>0</v>
      </c>
      <c r="KR90" s="200">
        <f t="shared" si="236"/>
        <v>0</v>
      </c>
    </row>
    <row r="91" spans="1:304"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4"/>
        <v>0</v>
      </c>
      <c r="BH91">
        <v>1</v>
      </c>
      <c r="BI91">
        <v>1</v>
      </c>
      <c r="BJ91">
        <f t="shared" si="186"/>
        <v>1</v>
      </c>
      <c r="BK91" s="1">
        <v>3.0500203334699998E-4</v>
      </c>
      <c r="BL91" s="2">
        <v>10</v>
      </c>
      <c r="BM91">
        <v>60</v>
      </c>
      <c r="BN91" t="str">
        <f t="shared" si="225"/>
        <v>TRUE</v>
      </c>
      <c r="BO91">
        <f>VLOOKUP($A91,'FuturesInfo (3)'!$A$2:$V$80,22)</f>
        <v>15</v>
      </c>
      <c r="BP91">
        <f t="shared" si="230"/>
        <v>15</v>
      </c>
      <c r="BQ91" s="139">
        <f>VLOOKUP($A91,'FuturesInfo (3)'!$A$2:$O$80,15)*BP91</f>
        <v>3058680.1602000003</v>
      </c>
      <c r="BR91" s="145">
        <f t="shared" si="187"/>
        <v>932.90366821912778</v>
      </c>
      <c r="BT91">
        <f t="shared" si="188"/>
        <v>1</v>
      </c>
      <c r="BU91">
        <v>-1</v>
      </c>
      <c r="BV91">
        <v>-1</v>
      </c>
      <c r="BW91">
        <v>1</v>
      </c>
      <c r="BX91">
        <f t="shared" si="167"/>
        <v>0</v>
      </c>
      <c r="BY91">
        <f t="shared" si="168"/>
        <v>0</v>
      </c>
      <c r="BZ91" s="188">
        <v>2.03272690314E-4</v>
      </c>
      <c r="CA91" s="2">
        <v>10</v>
      </c>
      <c r="CB91">
        <v>60</v>
      </c>
      <c r="CC91" t="str">
        <f t="shared" si="169"/>
        <v>TRUE</v>
      </c>
      <c r="CD91">
        <f>VLOOKUP($A91,'FuturesInfo (3)'!$A$2:$V$80,22)</f>
        <v>15</v>
      </c>
      <c r="CE91">
        <f t="shared" si="170"/>
        <v>15</v>
      </c>
      <c r="CF91">
        <f t="shared" si="170"/>
        <v>15</v>
      </c>
      <c r="CG91" s="139">
        <f>VLOOKUP($A91,'FuturesInfo (3)'!$A$2:$O$80,15)*CE91</f>
        <v>3058680.1602000003</v>
      </c>
      <c r="CH91" s="145">
        <f t="shared" si="171"/>
        <v>-621.74614497391053</v>
      </c>
      <c r="CI91" s="145">
        <f t="shared" si="189"/>
        <v>-621.74614497391053</v>
      </c>
      <c r="CK91">
        <f t="shared" si="172"/>
        <v>-1</v>
      </c>
      <c r="CL91">
        <v>1</v>
      </c>
      <c r="CM91">
        <v>-1</v>
      </c>
      <c r="CN91">
        <v>1</v>
      </c>
      <c r="CO91">
        <f t="shared" si="190"/>
        <v>1</v>
      </c>
      <c r="CP91">
        <f t="shared" si="173"/>
        <v>0</v>
      </c>
      <c r="CQ91" s="1">
        <v>6.09694136775E-4</v>
      </c>
      <c r="CR91" s="2">
        <v>10</v>
      </c>
      <c r="CS91">
        <v>60</v>
      </c>
      <c r="CT91" t="str">
        <f t="shared" si="174"/>
        <v>TRUE</v>
      </c>
      <c r="CU91">
        <f>VLOOKUP($A91,'FuturesInfo (3)'!$A$2:$V$80,22)</f>
        <v>15</v>
      </c>
      <c r="CV91">
        <f t="shared" si="175"/>
        <v>11</v>
      </c>
      <c r="CW91">
        <f t="shared" si="191"/>
        <v>15</v>
      </c>
      <c r="CX91" s="139">
        <f>VLOOKUP($A91,'FuturesInfo (3)'!$A$2:$O$80,15)*CW91</f>
        <v>3058680.1602000003</v>
      </c>
      <c r="CY91" s="200">
        <f t="shared" si="176"/>
        <v>1864.8593599439578</v>
      </c>
      <c r="CZ91" s="200">
        <f t="shared" si="192"/>
        <v>-1864.8593599439578</v>
      </c>
      <c r="DB91">
        <f t="shared" si="177"/>
        <v>1</v>
      </c>
      <c r="DC91">
        <v>1</v>
      </c>
      <c r="DD91">
        <v>-1</v>
      </c>
      <c r="DE91">
        <v>-1</v>
      </c>
      <c r="DF91">
        <f t="shared" si="226"/>
        <v>0</v>
      </c>
      <c r="DG91">
        <f t="shared" si="178"/>
        <v>1</v>
      </c>
      <c r="DH91" s="1">
        <v>-7.1087640905900004E-4</v>
      </c>
      <c r="DI91" s="2">
        <v>10</v>
      </c>
      <c r="DJ91">
        <v>60</v>
      </c>
      <c r="DK91" t="str">
        <f t="shared" si="179"/>
        <v>TRUE</v>
      </c>
      <c r="DL91">
        <f>VLOOKUP($A91,'FuturesInfo (3)'!$A$2:$V$80,22)</f>
        <v>15</v>
      </c>
      <c r="DM91">
        <f t="shared" si="180"/>
        <v>11</v>
      </c>
      <c r="DN91">
        <f t="shared" si="193"/>
        <v>15</v>
      </c>
      <c r="DO91" s="139">
        <f>VLOOKUP($A91,'FuturesInfo (3)'!$A$2:$O$80,15)*DN91</f>
        <v>3058680.1602000003</v>
      </c>
      <c r="DP91" s="200">
        <f t="shared" si="181"/>
        <v>-2174.3435687429833</v>
      </c>
      <c r="DQ91" s="200">
        <f t="shared" si="194"/>
        <v>2174.3435687429833</v>
      </c>
      <c r="DS91">
        <v>1</v>
      </c>
      <c r="DT91">
        <v>1</v>
      </c>
      <c r="DU91">
        <v>-1</v>
      </c>
      <c r="DV91">
        <v>1</v>
      </c>
      <c r="DW91">
        <v>1</v>
      </c>
      <c r="DX91">
        <v>0</v>
      </c>
      <c r="DY91" s="1">
        <v>3.0487804878000002E-4</v>
      </c>
      <c r="DZ91" s="2">
        <v>10</v>
      </c>
      <c r="EA91">
        <v>60</v>
      </c>
      <c r="EB91" t="s">
        <v>1274</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1274</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1274</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1274</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1274</v>
      </c>
      <c r="HK91">
        <v>15</v>
      </c>
      <c r="HL91" s="257"/>
      <c r="HM91">
        <v>15</v>
      </c>
      <c r="HN91" s="139">
        <v>3057593.1540000001</v>
      </c>
      <c r="HO91" s="200">
        <v>621.27261078974516</v>
      </c>
      <c r="HP91" s="200">
        <v>621.27261078974516</v>
      </c>
      <c r="HQ91" s="200">
        <v>621.27261078974516</v>
      </c>
      <c r="HR91" s="200">
        <v>-621.27261078974516</v>
      </c>
      <c r="HT91">
        <f t="shared" si="195"/>
        <v>1</v>
      </c>
      <c r="HU91" s="244">
        <v>1</v>
      </c>
      <c r="HV91" s="218">
        <v>1</v>
      </c>
      <c r="HW91" s="245">
        <v>-9</v>
      </c>
      <c r="HX91">
        <f t="shared" si="231"/>
        <v>-1</v>
      </c>
      <c r="HY91">
        <f t="shared" si="196"/>
        <v>-1</v>
      </c>
      <c r="HZ91" s="218">
        <v>-1</v>
      </c>
      <c r="IA91">
        <f t="shared" si="227"/>
        <v>0</v>
      </c>
      <c r="IB91">
        <f t="shared" si="197"/>
        <v>0</v>
      </c>
      <c r="IC91">
        <f t="shared" si="198"/>
        <v>1</v>
      </c>
      <c r="ID91">
        <f t="shared" si="199"/>
        <v>1</v>
      </c>
      <c r="IE91" s="253">
        <v>-4.0629756524800001E-4</v>
      </c>
      <c r="IF91" s="268">
        <v>42485</v>
      </c>
      <c r="IG91">
        <v>60</v>
      </c>
      <c r="IH91" t="str">
        <f t="shared" si="182"/>
        <v>TRUE</v>
      </c>
      <c r="II91">
        <f>VLOOKUP($A91,'FuturesInfo (3)'!$A$2:$V$80,22)</f>
        <v>15</v>
      </c>
      <c r="IJ91" s="257">
        <v>1</v>
      </c>
      <c r="IK91">
        <f t="shared" si="200"/>
        <v>15</v>
      </c>
      <c r="IL91" s="139">
        <f>VLOOKUP($A91,'FuturesInfo (3)'!$A$2:$O$80,15)*II91</f>
        <v>3058680.1602000003</v>
      </c>
      <c r="IM91" s="139">
        <f>VLOOKUP($A91,'FuturesInfo (3)'!$A$2:$O$80,15)*IK91</f>
        <v>3058680.1602000003</v>
      </c>
      <c r="IN91" s="200">
        <f t="shared" si="201"/>
        <v>-1242.7343019616228</v>
      </c>
      <c r="IO91" s="200">
        <f t="shared" si="202"/>
        <v>-1242.7343019616228</v>
      </c>
      <c r="IP91" s="200">
        <f t="shared" si="203"/>
        <v>-1242.7343019616228</v>
      </c>
      <c r="IQ91" s="200">
        <f t="shared" si="204"/>
        <v>1242.7343019616228</v>
      </c>
      <c r="IR91" s="200">
        <f t="shared" si="234"/>
        <v>1242.7343019616228</v>
      </c>
      <c r="IT91">
        <f t="shared" si="205"/>
        <v>1</v>
      </c>
      <c r="IU91" s="244">
        <v>1</v>
      </c>
      <c r="IV91" s="218">
        <v>1</v>
      </c>
      <c r="IW91" s="245">
        <v>-10</v>
      </c>
      <c r="IX91">
        <f t="shared" si="232"/>
        <v>-1</v>
      </c>
      <c r="IY91">
        <f t="shared" si="206"/>
        <v>-1</v>
      </c>
      <c r="IZ91" s="218"/>
      <c r="JA91">
        <f t="shared" si="228"/>
        <v>0</v>
      </c>
      <c r="JB91">
        <f t="shared" si="207"/>
        <v>0</v>
      </c>
      <c r="JC91">
        <f t="shared" si="208"/>
        <v>0</v>
      </c>
      <c r="JD91">
        <f t="shared" si="209"/>
        <v>0</v>
      </c>
      <c r="JE91" s="253"/>
      <c r="JF91" s="268">
        <v>42485</v>
      </c>
      <c r="JG91">
        <v>60</v>
      </c>
      <c r="JH91" t="str">
        <f t="shared" si="183"/>
        <v>TRUE</v>
      </c>
      <c r="JI91">
        <f>VLOOKUP($A91,'FuturesInfo (3)'!$A$2:$V$80,22)</f>
        <v>15</v>
      </c>
      <c r="JJ91" s="257">
        <v>1</v>
      </c>
      <c r="JK91">
        <f t="shared" si="210"/>
        <v>15</v>
      </c>
      <c r="JL91" s="139">
        <f>VLOOKUP($A91,'FuturesInfo (3)'!$A$2:$O$80,15)*JI91</f>
        <v>3058680.1602000003</v>
      </c>
      <c r="JM91" s="139">
        <f>VLOOKUP($A91,'FuturesInfo (3)'!$A$2:$O$80,15)*JK91</f>
        <v>3058680.1602000003</v>
      </c>
      <c r="JN91" s="200">
        <f t="shared" si="211"/>
        <v>0</v>
      </c>
      <c r="JO91" s="200">
        <f t="shared" si="212"/>
        <v>0</v>
      </c>
      <c r="JP91" s="200">
        <f t="shared" si="213"/>
        <v>0</v>
      </c>
      <c r="JQ91" s="200">
        <f t="shared" si="214"/>
        <v>0</v>
      </c>
      <c r="JR91" s="200">
        <f t="shared" si="235"/>
        <v>0</v>
      </c>
      <c r="JT91">
        <f t="shared" si="215"/>
        <v>1</v>
      </c>
      <c r="JU91" s="244"/>
      <c r="JV91" s="218"/>
      <c r="JW91" s="245"/>
      <c r="JX91">
        <f t="shared" si="233"/>
        <v>0</v>
      </c>
      <c r="JY91">
        <f t="shared" si="216"/>
        <v>0</v>
      </c>
      <c r="JZ91" s="218"/>
      <c r="KA91">
        <f t="shared" si="229"/>
        <v>1</v>
      </c>
      <c r="KB91">
        <f t="shared" si="217"/>
        <v>1</v>
      </c>
      <c r="KC91">
        <f t="shared" si="218"/>
        <v>1</v>
      </c>
      <c r="KD91">
        <f t="shared" si="219"/>
        <v>1</v>
      </c>
      <c r="KE91" s="253"/>
      <c r="KF91" s="268"/>
      <c r="KG91">
        <v>60</v>
      </c>
      <c r="KH91" t="str">
        <f t="shared" si="184"/>
        <v>FALSE</v>
      </c>
      <c r="KI91">
        <f>VLOOKUP($A91,'FuturesInfo (3)'!$A$2:$V$80,22)</f>
        <v>15</v>
      </c>
      <c r="KJ91" s="257"/>
      <c r="KK91">
        <f t="shared" si="220"/>
        <v>19</v>
      </c>
      <c r="KL91" s="139">
        <f>VLOOKUP($A91,'FuturesInfo (3)'!$A$2:$O$80,15)*KI91</f>
        <v>3058680.1602000003</v>
      </c>
      <c r="KM91" s="139">
        <f>VLOOKUP($A91,'FuturesInfo (3)'!$A$2:$O$80,15)*KK91</f>
        <v>3874328.2029200001</v>
      </c>
      <c r="KN91" s="200">
        <f t="shared" si="185"/>
        <v>0</v>
      </c>
      <c r="KO91" s="200">
        <f t="shared" si="221"/>
        <v>0</v>
      </c>
      <c r="KP91" s="200">
        <f t="shared" si="222"/>
        <v>0</v>
      </c>
      <c r="KQ91" s="200">
        <f t="shared" si="223"/>
        <v>0</v>
      </c>
      <c r="KR91" s="200">
        <f t="shared" si="236"/>
        <v>0</v>
      </c>
    </row>
    <row r="92" spans="1:304"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4"/>
        <v>0</v>
      </c>
      <c r="BH92">
        <v>1</v>
      </c>
      <c r="BI92">
        <v>1</v>
      </c>
      <c r="BJ92">
        <f t="shared" si="186"/>
        <v>1</v>
      </c>
      <c r="BK92" s="1">
        <v>2.5585917511E-4</v>
      </c>
      <c r="BL92" s="2">
        <v>10</v>
      </c>
      <c r="BM92">
        <v>60</v>
      </c>
      <c r="BN92" t="str">
        <f t="shared" si="225"/>
        <v>TRUE</v>
      </c>
      <c r="BO92">
        <f>VLOOKUP($A92,'FuturesInfo (3)'!$A$2:$V$80,22)</f>
        <v>6</v>
      </c>
      <c r="BP92">
        <f t="shared" si="230"/>
        <v>6</v>
      </c>
      <c r="BQ92" s="139">
        <f>VLOOKUP($A92,'FuturesInfo (3)'!$A$2:$O$80,15)*BP92</f>
        <v>3475473.8313600002</v>
      </c>
      <c r="BR92" s="145">
        <f t="shared" si="187"/>
        <v>889.23186760816088</v>
      </c>
      <c r="BT92">
        <f t="shared" si="188"/>
        <v>1</v>
      </c>
      <c r="BU92">
        <v>1</v>
      </c>
      <c r="BV92">
        <v>1</v>
      </c>
      <c r="BW92">
        <v>1</v>
      </c>
      <c r="BX92">
        <f t="shared" si="167"/>
        <v>1</v>
      </c>
      <c r="BY92">
        <f t="shared" si="168"/>
        <v>1</v>
      </c>
      <c r="BZ92" s="188">
        <v>3.5811121911299997E-4</v>
      </c>
      <c r="CA92" s="2">
        <v>10</v>
      </c>
      <c r="CB92">
        <v>60</v>
      </c>
      <c r="CC92" t="str">
        <f t="shared" si="169"/>
        <v>TRUE</v>
      </c>
      <c r="CD92">
        <f>VLOOKUP($A92,'FuturesInfo (3)'!$A$2:$V$80,22)</f>
        <v>6</v>
      </c>
      <c r="CE92">
        <f t="shared" si="170"/>
        <v>6</v>
      </c>
      <c r="CF92">
        <f t="shared" si="170"/>
        <v>6</v>
      </c>
      <c r="CG92" s="139">
        <f>VLOOKUP($A92,'FuturesInfo (3)'!$A$2:$O$80,15)*CE92</f>
        <v>3475473.8313600002</v>
      </c>
      <c r="CH92" s="145">
        <f t="shared" si="171"/>
        <v>1244.6061707436586</v>
      </c>
      <c r="CI92" s="145">
        <f t="shared" si="189"/>
        <v>1244.6061707436586</v>
      </c>
      <c r="CK92">
        <f t="shared" si="172"/>
        <v>1</v>
      </c>
      <c r="CL92">
        <v>1</v>
      </c>
      <c r="CM92">
        <v>1</v>
      </c>
      <c r="CN92">
        <v>1</v>
      </c>
      <c r="CO92">
        <f t="shared" si="190"/>
        <v>1</v>
      </c>
      <c r="CP92">
        <f t="shared" si="173"/>
        <v>1</v>
      </c>
      <c r="CQ92" s="1">
        <v>7.6710647437899999E-4</v>
      </c>
      <c r="CR92" s="2">
        <v>10</v>
      </c>
      <c r="CS92">
        <v>60</v>
      </c>
      <c r="CT92" t="str">
        <f t="shared" si="174"/>
        <v>TRUE</v>
      </c>
      <c r="CU92">
        <f>VLOOKUP($A92,'FuturesInfo (3)'!$A$2:$V$80,22)</f>
        <v>6</v>
      </c>
      <c r="CV92">
        <f t="shared" si="175"/>
        <v>8</v>
      </c>
      <c r="CW92">
        <f t="shared" si="191"/>
        <v>6</v>
      </c>
      <c r="CX92" s="139">
        <f>VLOOKUP($A92,'FuturesInfo (3)'!$A$2:$O$80,15)*CW92</f>
        <v>3475473.8313600002</v>
      </c>
      <c r="CY92" s="200">
        <f t="shared" si="176"/>
        <v>2666.0584775710449</v>
      </c>
      <c r="CZ92" s="200">
        <f t="shared" si="192"/>
        <v>2666.0584775710449</v>
      </c>
      <c r="DB92">
        <f t="shared" si="177"/>
        <v>1</v>
      </c>
      <c r="DC92">
        <v>-1</v>
      </c>
      <c r="DD92">
        <v>1</v>
      </c>
      <c r="DE92">
        <v>-1</v>
      </c>
      <c r="DF92">
        <f t="shared" si="226"/>
        <v>1</v>
      </c>
      <c r="DG92">
        <f t="shared" si="178"/>
        <v>0</v>
      </c>
      <c r="DH92" s="1">
        <v>-3.5770862077800001E-4</v>
      </c>
      <c r="DI92" s="2">
        <v>10</v>
      </c>
      <c r="DJ92">
        <v>60</v>
      </c>
      <c r="DK92" t="str">
        <f t="shared" si="179"/>
        <v>TRUE</v>
      </c>
      <c r="DL92">
        <f>VLOOKUP($A92,'FuturesInfo (3)'!$A$2:$V$80,22)</f>
        <v>6</v>
      </c>
      <c r="DM92">
        <f t="shared" si="180"/>
        <v>5</v>
      </c>
      <c r="DN92">
        <f t="shared" si="193"/>
        <v>6</v>
      </c>
      <c r="DO92" s="139">
        <f>VLOOKUP($A92,'FuturesInfo (3)'!$A$2:$O$80,15)*DN92</f>
        <v>3475473.8313600002</v>
      </c>
      <c r="DP92" s="200">
        <f t="shared" si="181"/>
        <v>1243.2069507658171</v>
      </c>
      <c r="DQ92" s="200">
        <f t="shared" si="194"/>
        <v>-1243.2069507658171</v>
      </c>
      <c r="DS92">
        <v>-1</v>
      </c>
      <c r="DT92">
        <v>-1</v>
      </c>
      <c r="DU92">
        <v>1</v>
      </c>
      <c r="DV92">
        <v>1</v>
      </c>
      <c r="DW92">
        <v>0</v>
      </c>
      <c r="DX92">
        <v>1</v>
      </c>
      <c r="DY92" s="1">
        <v>4.0895613945399998E-4</v>
      </c>
      <c r="DZ92" s="2">
        <v>10</v>
      </c>
      <c r="EA92">
        <v>60</v>
      </c>
      <c r="EB92" t="s">
        <v>1274</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1274</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1274</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1274</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1274</v>
      </c>
      <c r="HK92">
        <v>6</v>
      </c>
      <c r="HL92" s="258"/>
      <c r="HM92">
        <v>6</v>
      </c>
      <c r="HN92" s="139">
        <v>3476112.7248</v>
      </c>
      <c r="HO92" s="200">
        <v>887.44256163284069</v>
      </c>
      <c r="HP92" s="200">
        <v>-887.44256163284069</v>
      </c>
      <c r="HQ92" s="200">
        <v>-887.44256163284069</v>
      </c>
      <c r="HR92" s="200">
        <v>887.44256163284069</v>
      </c>
      <c r="HT92">
        <f t="shared" si="195"/>
        <v>1</v>
      </c>
      <c r="HU92" s="248">
        <v>1</v>
      </c>
      <c r="HV92" s="219">
        <v>-1</v>
      </c>
      <c r="HW92" s="249">
        <v>-9</v>
      </c>
      <c r="HX92">
        <f t="shared" si="231"/>
        <v>1</v>
      </c>
      <c r="HY92">
        <f t="shared" si="196"/>
        <v>1</v>
      </c>
      <c r="HZ92" s="219">
        <v>-1</v>
      </c>
      <c r="IA92">
        <f t="shared" si="227"/>
        <v>0</v>
      </c>
      <c r="IB92">
        <f t="shared" si="197"/>
        <v>1</v>
      </c>
      <c r="IC92">
        <f t="shared" si="198"/>
        <v>0</v>
      </c>
      <c r="ID92">
        <f t="shared" si="199"/>
        <v>0</v>
      </c>
      <c r="IE92" s="255">
        <v>-1.83795374483E-4</v>
      </c>
      <c r="IF92" s="269">
        <v>42486</v>
      </c>
      <c r="IG92">
        <v>60</v>
      </c>
      <c r="IH92" t="str">
        <f t="shared" si="182"/>
        <v>TRUE</v>
      </c>
      <c r="II92">
        <f>VLOOKUP($A92,'FuturesInfo (3)'!$A$2:$V$80,22)</f>
        <v>6</v>
      </c>
      <c r="IJ92" s="258">
        <v>2</v>
      </c>
      <c r="IK92">
        <f t="shared" si="200"/>
        <v>8</v>
      </c>
      <c r="IL92" s="139">
        <f>VLOOKUP($A92,'FuturesInfo (3)'!$A$2:$O$80,15)*II92</f>
        <v>3475473.8313600002</v>
      </c>
      <c r="IM92" s="139">
        <f>VLOOKUP($A92,'FuturesInfo (3)'!$A$2:$O$80,15)*IK92</f>
        <v>4633965.1084799999</v>
      </c>
      <c r="IN92" s="200">
        <f t="shared" si="201"/>
        <v>-638.77601434067799</v>
      </c>
      <c r="IO92" s="200">
        <f t="shared" si="202"/>
        <v>-851.70135245423728</v>
      </c>
      <c r="IP92" s="200">
        <f t="shared" si="203"/>
        <v>638.77601434067799</v>
      </c>
      <c r="IQ92" s="200">
        <f t="shared" si="204"/>
        <v>-638.77601434067799</v>
      </c>
      <c r="IR92" s="200">
        <f t="shared" si="234"/>
        <v>-638.77601434067799</v>
      </c>
      <c r="IT92">
        <f t="shared" si="205"/>
        <v>1</v>
      </c>
      <c r="IU92" s="248">
        <v>1</v>
      </c>
      <c r="IV92" s="219">
        <v>1</v>
      </c>
      <c r="IW92" s="249">
        <v>-10</v>
      </c>
      <c r="IX92">
        <f t="shared" si="232"/>
        <v>-1</v>
      </c>
      <c r="IY92">
        <f t="shared" si="206"/>
        <v>-1</v>
      </c>
      <c r="IZ92" s="219"/>
      <c r="JA92">
        <f t="shared" si="228"/>
        <v>0</v>
      </c>
      <c r="JB92">
        <f t="shared" si="207"/>
        <v>0</v>
      </c>
      <c r="JC92">
        <f t="shared" si="208"/>
        <v>0</v>
      </c>
      <c r="JD92">
        <f t="shared" si="209"/>
        <v>0</v>
      </c>
      <c r="JE92" s="255"/>
      <c r="JF92" s="269">
        <v>42486</v>
      </c>
      <c r="JG92">
        <v>60</v>
      </c>
      <c r="JH92" t="str">
        <f t="shared" si="183"/>
        <v>TRUE</v>
      </c>
      <c r="JI92">
        <f>VLOOKUP($A92,'FuturesInfo (3)'!$A$2:$V$80,22)</f>
        <v>6</v>
      </c>
      <c r="JJ92" s="258">
        <v>2</v>
      </c>
      <c r="JK92">
        <f t="shared" si="210"/>
        <v>8</v>
      </c>
      <c r="JL92" s="139">
        <f>VLOOKUP($A92,'FuturesInfo (3)'!$A$2:$O$80,15)*JI92</f>
        <v>3475473.8313600002</v>
      </c>
      <c r="JM92" s="139">
        <f>VLOOKUP($A92,'FuturesInfo (3)'!$A$2:$O$80,15)*JK92</f>
        <v>4633965.1084799999</v>
      </c>
      <c r="JN92" s="200">
        <f t="shared" si="211"/>
        <v>0</v>
      </c>
      <c r="JO92" s="200">
        <f t="shared" si="212"/>
        <v>0</v>
      </c>
      <c r="JP92" s="200">
        <f t="shared" si="213"/>
        <v>0</v>
      </c>
      <c r="JQ92" s="200">
        <f t="shared" si="214"/>
        <v>0</v>
      </c>
      <c r="JR92" s="200">
        <f t="shared" si="235"/>
        <v>0</v>
      </c>
      <c r="JT92">
        <f t="shared" si="215"/>
        <v>1</v>
      </c>
      <c r="JU92" s="248"/>
      <c r="JV92" s="219"/>
      <c r="JW92" s="249"/>
      <c r="JX92">
        <f t="shared" si="233"/>
        <v>0</v>
      </c>
      <c r="JY92">
        <f t="shared" si="216"/>
        <v>0</v>
      </c>
      <c r="JZ92" s="219"/>
      <c r="KA92">
        <f t="shared" si="229"/>
        <v>1</v>
      </c>
      <c r="KB92">
        <f t="shared" si="217"/>
        <v>1</v>
      </c>
      <c r="KC92">
        <f t="shared" si="218"/>
        <v>1</v>
      </c>
      <c r="KD92">
        <f t="shared" si="219"/>
        <v>1</v>
      </c>
      <c r="KE92" s="255"/>
      <c r="KF92" s="269"/>
      <c r="KG92">
        <v>60</v>
      </c>
      <c r="KH92" t="str">
        <f t="shared" si="184"/>
        <v>FALSE</v>
      </c>
      <c r="KI92">
        <f>VLOOKUP($A92,'FuturesInfo (3)'!$A$2:$V$80,22)</f>
        <v>6</v>
      </c>
      <c r="KJ92" s="258"/>
      <c r="KK92">
        <f t="shared" si="220"/>
        <v>8</v>
      </c>
      <c r="KL92" s="139">
        <f>VLOOKUP($A92,'FuturesInfo (3)'!$A$2:$O$80,15)*KI92</f>
        <v>3475473.8313600002</v>
      </c>
      <c r="KM92" s="139">
        <f>VLOOKUP($A92,'FuturesInfo (3)'!$A$2:$O$80,15)*KK92</f>
        <v>4633965.1084799999</v>
      </c>
      <c r="KN92" s="200">
        <f t="shared" si="185"/>
        <v>0</v>
      </c>
      <c r="KO92" s="200">
        <f t="shared" si="221"/>
        <v>0</v>
      </c>
      <c r="KP92" s="200">
        <f t="shared" si="222"/>
        <v>0</v>
      </c>
      <c r="KQ92" s="200">
        <f t="shared" si="223"/>
        <v>0</v>
      </c>
      <c r="KR92" s="200">
        <f t="shared" si="236"/>
        <v>0</v>
      </c>
    </row>
    <row r="94" spans="1:304"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7">BI12</f>
        <v>ACT</v>
      </c>
      <c r="BJ94" t="str">
        <f t="shared" si="237"/>
        <v>ACC</v>
      </c>
      <c r="BK94" t="s">
        <v>928</v>
      </c>
      <c r="BL94" t="s">
        <v>431</v>
      </c>
      <c r="BM94" t="s">
        <v>1</v>
      </c>
      <c r="BN94" t="s">
        <v>34</v>
      </c>
      <c r="BO94" t="s">
        <v>785</v>
      </c>
      <c r="BP94" t="s">
        <v>787</v>
      </c>
      <c r="BU94">
        <f>BU12</f>
        <v>20160602</v>
      </c>
      <c r="BV94" t="str">
        <f>BV12</f>
        <v>SEA</v>
      </c>
      <c r="BW94" t="str">
        <f t="shared" ref="BW94:BY94" si="238">BW12</f>
        <v>ACT</v>
      </c>
      <c r="BX94" t="str">
        <f t="shared" si="238"/>
        <v>ACCSIG</v>
      </c>
      <c r="BY94" t="str">
        <f t="shared" si="238"/>
        <v>ACCSEA</v>
      </c>
      <c r="BZ94" s="187" t="str">
        <f>BZ12</f>
        <v>PctChg</v>
      </c>
      <c r="CA94" t="s">
        <v>431</v>
      </c>
      <c r="CB94" t="s">
        <v>1</v>
      </c>
      <c r="CC94" t="s">
        <v>34</v>
      </c>
      <c r="CD94" t="s">
        <v>785</v>
      </c>
      <c r="CE94" t="s">
        <v>787</v>
      </c>
      <c r="CF94" t="str">
        <f t="shared" ref="CF94" si="239">CF12</f>
        <v>$$$</v>
      </c>
      <c r="CG94" t="s">
        <v>987</v>
      </c>
      <c r="CH94" t="s">
        <v>1157</v>
      </c>
      <c r="CL94">
        <f>CL12</f>
        <v>20160603</v>
      </c>
      <c r="CM94" t="str">
        <f>CM12</f>
        <v>SEA</v>
      </c>
      <c r="CN94" t="str">
        <f t="shared" ref="CN94:CZ94" si="240">CN12</f>
        <v>ACT</v>
      </c>
      <c r="CO94" t="str">
        <f t="shared" si="240"/>
        <v>ACCSIG</v>
      </c>
      <c r="CP94" t="str">
        <f t="shared" si="240"/>
        <v>ACCSEA</v>
      </c>
      <c r="CQ94" t="str">
        <f t="shared" si="240"/>
        <v>PctChg</v>
      </c>
      <c r="CR94" t="str">
        <f t="shared" si="240"/>
        <v>pivot</v>
      </c>
      <c r="CS94" t="str">
        <f t="shared" si="240"/>
        <v>lb</v>
      </c>
      <c r="CT94" t="str">
        <f t="shared" si="240"/>
        <v>Submit</v>
      </c>
      <c r="CU94" t="str">
        <f t="shared" si="240"/>
        <v>c2qty</v>
      </c>
      <c r="CV94" t="str">
        <f t="shared" si="240"/>
        <v>adj</v>
      </c>
      <c r="CW94" t="str">
        <f t="shared" si="240"/>
        <v>$$$</v>
      </c>
      <c r="CX94" t="str">
        <f t="shared" si="240"/>
        <v>value</v>
      </c>
      <c r="CY94" s="198" t="str">
        <f t="shared" si="240"/>
        <v>PNL SIG</v>
      </c>
      <c r="CZ94" s="198" t="str">
        <f t="shared" si="240"/>
        <v>PNL SEA</v>
      </c>
      <c r="DC94">
        <f>DC12</f>
        <v>20160606</v>
      </c>
      <c r="DD94" t="s">
        <v>1200</v>
      </c>
      <c r="DE94" t="str">
        <f t="shared" ref="DE94:DQ94" si="241">DE12</f>
        <v>ACT</v>
      </c>
      <c r="DF94" t="str">
        <f t="shared" si="241"/>
        <v>ACCSIG</v>
      </c>
      <c r="DG94" t="str">
        <f t="shared" si="241"/>
        <v>ACCSEA</v>
      </c>
      <c r="DH94" t="str">
        <f t="shared" si="241"/>
        <v>PctChg</v>
      </c>
      <c r="DI94" t="str">
        <f t="shared" si="241"/>
        <v>pivot</v>
      </c>
      <c r="DJ94" t="str">
        <f t="shared" si="241"/>
        <v>lb</v>
      </c>
      <c r="DK94" t="str">
        <f t="shared" si="241"/>
        <v>Submit</v>
      </c>
      <c r="DL94" t="str">
        <f t="shared" si="241"/>
        <v>c2qty</v>
      </c>
      <c r="DM94" t="str">
        <f t="shared" si="241"/>
        <v>adj</v>
      </c>
      <c r="DN94" t="str">
        <f t="shared" si="241"/>
        <v>$$$</v>
      </c>
      <c r="DO94" t="str">
        <f t="shared" si="241"/>
        <v>value</v>
      </c>
      <c r="DP94" s="198" t="str">
        <f t="shared" si="241"/>
        <v>PNL SIG</v>
      </c>
      <c r="DQ94" s="198" t="str">
        <f t="shared" si="241"/>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1250</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1250</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1250</v>
      </c>
      <c r="GT94" s="198" t="s">
        <v>1268</v>
      </c>
      <c r="GV94" t="s">
        <v>1155</v>
      </c>
      <c r="GW94">
        <v>20160613</v>
      </c>
      <c r="GX94" t="s">
        <v>1247</v>
      </c>
      <c r="GZ94" t="s">
        <v>1246</v>
      </c>
      <c r="HB94" t="s">
        <v>1149</v>
      </c>
      <c r="HC94" t="s">
        <v>1206</v>
      </c>
      <c r="HE94" t="s">
        <v>1246</v>
      </c>
      <c r="HG94" t="s">
        <v>1147</v>
      </c>
      <c r="HH94" t="s">
        <v>1278</v>
      </c>
      <c r="HI94" t="s">
        <v>1</v>
      </c>
      <c r="HJ94" t="s">
        <v>34</v>
      </c>
      <c r="HK94" t="s">
        <v>785</v>
      </c>
      <c r="HL94" t="s">
        <v>1286</v>
      </c>
      <c r="HM94" t="s">
        <v>1205</v>
      </c>
      <c r="HN94" t="s">
        <v>987</v>
      </c>
      <c r="HO94" s="198" t="s">
        <v>1193</v>
      </c>
      <c r="HQ94" s="198" t="s">
        <v>1250</v>
      </c>
      <c r="HR94" s="198" t="s">
        <v>1268</v>
      </c>
      <c r="HT94" t="str">
        <f>HT12</f>
        <v>prev</v>
      </c>
      <c r="HU94">
        <f>HU12</f>
        <v>20160614</v>
      </c>
      <c r="HV94" t="str">
        <f>HV12</f>
        <v>SEA1</v>
      </c>
      <c r="HX94" t="str">
        <f>HX12</f>
        <v>SEA2</v>
      </c>
      <c r="HZ94" t="str">
        <f t="shared" ref="HZ94:IA94" si="242">HZ12</f>
        <v>ACT</v>
      </c>
      <c r="IA94" t="str">
        <f t="shared" si="242"/>
        <v>SIG</v>
      </c>
      <c r="IC94" t="str">
        <f t="shared" ref="IC94" si="243">IC12</f>
        <v>SEA2</v>
      </c>
      <c r="IE94" t="str">
        <f t="shared" ref="IE94:IN94" si="244">IE12</f>
        <v>PctChg</v>
      </c>
      <c r="IF94" t="str">
        <f t="shared" si="244"/>
        <v>vStart</v>
      </c>
      <c r="IG94" t="str">
        <f t="shared" si="244"/>
        <v>lb</v>
      </c>
      <c r="IH94" t="str">
        <f t="shared" si="244"/>
        <v>Submit</v>
      </c>
      <c r="II94" t="str">
        <f t="shared" si="244"/>
        <v>c2qty</v>
      </c>
      <c r="IJ94" t="str">
        <f t="shared" si="244"/>
        <v>safef</v>
      </c>
      <c r="IK94" t="str">
        <f t="shared" si="244"/>
        <v>FIN</v>
      </c>
      <c r="IL94" t="str">
        <f t="shared" si="244"/>
        <v>value-noDPS</v>
      </c>
      <c r="IN94" s="198" t="str">
        <f t="shared" si="244"/>
        <v>PNL SIG-noDPS</v>
      </c>
      <c r="IQ94" s="198" t="str">
        <f t="shared" ref="IQ94:IR94" si="245">IQ12</f>
        <v>PNL SEA2</v>
      </c>
      <c r="IR94" s="198" t="str">
        <f t="shared" si="245"/>
        <v>PNL SEA3</v>
      </c>
      <c r="IT94" t="str">
        <f>IT12</f>
        <v>prev</v>
      </c>
      <c r="IU94">
        <f>IU12</f>
        <v>20160615</v>
      </c>
      <c r="IV94" t="str">
        <f>IV12</f>
        <v>SEA1</v>
      </c>
      <c r="IX94" t="str">
        <f>IX12</f>
        <v>SEA2</v>
      </c>
      <c r="IZ94" t="str">
        <f t="shared" ref="IZ94:JA94" si="246">IZ12</f>
        <v>ACT</v>
      </c>
      <c r="JA94" t="str">
        <f t="shared" si="246"/>
        <v>SIG</v>
      </c>
      <c r="JC94" t="str">
        <f t="shared" ref="JC94" si="247">JC12</f>
        <v>SEA2</v>
      </c>
      <c r="JE94" t="str">
        <f t="shared" ref="JE94:JL94" si="248">JE12</f>
        <v>PctChg</v>
      </c>
      <c r="JF94" t="str">
        <f t="shared" si="248"/>
        <v>vStart</v>
      </c>
      <c r="JG94" t="str">
        <f t="shared" si="248"/>
        <v>lb</v>
      </c>
      <c r="JH94" t="str">
        <f t="shared" si="248"/>
        <v>Submit</v>
      </c>
      <c r="JI94" t="str">
        <f t="shared" si="248"/>
        <v>c2qty</v>
      </c>
      <c r="JJ94" t="str">
        <f t="shared" si="248"/>
        <v>safef</v>
      </c>
      <c r="JK94" t="str">
        <f t="shared" si="248"/>
        <v>FIN</v>
      </c>
      <c r="JL94" t="str">
        <f t="shared" si="248"/>
        <v>value-noDPS</v>
      </c>
      <c r="JN94" s="198" t="str">
        <f t="shared" ref="JN94" si="249">JN12</f>
        <v>PNL SIG-noDPS</v>
      </c>
      <c r="JQ94" s="198" t="str">
        <f t="shared" ref="JQ94:JR94" si="250">JQ12</f>
        <v>PNL SEA2</v>
      </c>
      <c r="JR94" s="198" t="str">
        <f t="shared" si="250"/>
        <v>PNL SEA3</v>
      </c>
      <c r="JT94" t="str">
        <f>JT12</f>
        <v>prev</v>
      </c>
      <c r="JU94">
        <f>JU12</f>
        <v>20160616</v>
      </c>
      <c r="JV94" t="str">
        <f>JV12</f>
        <v>SEA1</v>
      </c>
      <c r="JX94" t="str">
        <f>JX12</f>
        <v>SEA2</v>
      </c>
      <c r="JZ94" t="str">
        <f t="shared" ref="JZ94:KA94" si="251">JZ12</f>
        <v>ACT</v>
      </c>
      <c r="KA94" t="str">
        <f t="shared" si="251"/>
        <v>SIG</v>
      </c>
      <c r="KC94" t="str">
        <f t="shared" ref="KC94" si="252">KC12</f>
        <v>SEA2</v>
      </c>
      <c r="KE94" t="str">
        <f t="shared" ref="KE94:KL94" si="253">KE12</f>
        <v>PctChg</v>
      </c>
      <c r="KF94" t="str">
        <f t="shared" si="253"/>
        <v>vStart</v>
      </c>
      <c r="KG94" t="str">
        <f t="shared" si="253"/>
        <v>lb</v>
      </c>
      <c r="KH94" t="str">
        <f t="shared" si="253"/>
        <v>Submit</v>
      </c>
      <c r="KI94" t="str">
        <f t="shared" si="253"/>
        <v>c2qty</v>
      </c>
      <c r="KJ94" t="str">
        <f t="shared" si="253"/>
        <v>safef</v>
      </c>
      <c r="KK94" t="str">
        <f t="shared" si="253"/>
        <v>FIN</v>
      </c>
      <c r="KL94" t="str">
        <f t="shared" si="253"/>
        <v>value-noDPS</v>
      </c>
      <c r="KN94" s="198" t="str">
        <f t="shared" ref="KN94" si="254">KN12</f>
        <v>PNL SIG-noDPS</v>
      </c>
      <c r="KQ94" s="198" t="str">
        <f t="shared" ref="KQ94:KR94" si="255">KQ12</f>
        <v>PNL SEA2</v>
      </c>
      <c r="KR94" s="198" t="str">
        <f t="shared" si="255"/>
        <v>PNL SEA3</v>
      </c>
    </row>
    <row r="95" spans="1:304"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2121414.6646631262</v>
      </c>
      <c r="CH95" s="139">
        <f>SUM(CH96:CH123)</f>
        <v>4776.4654709463812</v>
      </c>
      <c r="CI95" s="139">
        <f>SUM(CI96:CI123)</f>
        <v>3614.4588109696992</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2121414.6646631262</v>
      </c>
      <c r="CY95" s="199">
        <f>SUM(CY96:CY173)</f>
        <v>-9581.905650439925</v>
      </c>
      <c r="CZ95" s="199">
        <f>SUM(CZ96:CZ123)</f>
        <v>-7290.7480643709805</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2121414.6646631262</v>
      </c>
      <c r="DP95" s="199">
        <f>SUM(DP96:DP173)</f>
        <v>933.56060725139764</v>
      </c>
      <c r="DQ95" s="199">
        <f>SUM(DQ96:DQ123)</f>
        <v>771.03844693721294</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f>COUNTIF(HU96:HU123,1)/28</f>
        <v>0</v>
      </c>
      <c r="HV95" s="197">
        <f>COUNTIF(HV96:HV123,1)/28</f>
        <v>0.5714285714285714</v>
      </c>
      <c r="HW95" s="197"/>
      <c r="HX95" s="197">
        <f>COUNTIF(HX96:HX123,1)/28</f>
        <v>0.5714285714285714</v>
      </c>
      <c r="HY95" s="197"/>
      <c r="HZ95" s="197">
        <f>COUNTIF(HZ96:HZ123,1)/28</f>
        <v>0</v>
      </c>
      <c r="IA95" s="194">
        <f>SUM(IA96:IA123)/28</f>
        <v>1</v>
      </c>
      <c r="IB95" s="194"/>
      <c r="IC95" s="194">
        <f>SUM(IC96:IC123)/28</f>
        <v>0</v>
      </c>
      <c r="ID95" s="241"/>
      <c r="IE95" s="128"/>
      <c r="IF95" s="128"/>
      <c r="IG95" s="128"/>
      <c r="IH95" s="128"/>
      <c r="II95" s="128"/>
      <c r="IJ95" s="190">
        <v>0.25</v>
      </c>
      <c r="IK95" s="128"/>
      <c r="IL95" s="195">
        <f>SUM(IL96:IL173)</f>
        <v>2121414.6646631262</v>
      </c>
      <c r="IM95" s="195"/>
      <c r="IN95" s="199">
        <f>SUM(IN96:IN173)</f>
        <v>0</v>
      </c>
      <c r="IO95" s="199"/>
      <c r="IP95" s="199"/>
      <c r="IQ95" s="199">
        <f>SUM(IQ96:IQ123)</f>
        <v>0</v>
      </c>
      <c r="IR95" s="199">
        <f>SUM(IR96:IR123)</f>
        <v>0</v>
      </c>
      <c r="IT95" s="128" t="s">
        <v>1201</v>
      </c>
      <c r="IU95" s="197">
        <f>COUNTIF(IU96:IU123,1)/28</f>
        <v>0</v>
      </c>
      <c r="IV95" s="197">
        <f>COUNTIF(IV96:IV123,1)/28</f>
        <v>0.5714285714285714</v>
      </c>
      <c r="IW95" s="197"/>
      <c r="IX95" s="197">
        <f>COUNTIF(IX96:IX123,1)/28</f>
        <v>0.5714285714285714</v>
      </c>
      <c r="IY95" s="197"/>
      <c r="IZ95" s="197">
        <f>COUNTIF(IZ96:IZ123,1)/28</f>
        <v>0</v>
      </c>
      <c r="JA95" s="194">
        <f>SUM(JA96:JA123)/28</f>
        <v>1</v>
      </c>
      <c r="JB95" s="194"/>
      <c r="JC95" s="194">
        <f>SUM(JC96:JC123)/28</f>
        <v>0</v>
      </c>
      <c r="JD95" s="241"/>
      <c r="JE95" s="128"/>
      <c r="JF95" s="128"/>
      <c r="JG95" s="128"/>
      <c r="JH95" s="128"/>
      <c r="JI95" s="128"/>
      <c r="JJ95" s="190">
        <v>0.25</v>
      </c>
      <c r="JK95" s="128"/>
      <c r="JL95" s="195">
        <f>SUM(JL96:JL173)</f>
        <v>2121414.6646631262</v>
      </c>
      <c r="JM95" s="195"/>
      <c r="JN95" s="199">
        <f>SUM(JN96:JN173)</f>
        <v>0</v>
      </c>
      <c r="JO95" s="199"/>
      <c r="JP95" s="199"/>
      <c r="JQ95" s="199">
        <f>SUM(JQ96:JQ123)</f>
        <v>0</v>
      </c>
      <c r="JR95" s="199">
        <f>SUM(JR96:JR123)</f>
        <v>0</v>
      </c>
      <c r="JT95" s="128" t="s">
        <v>1201</v>
      </c>
      <c r="JU95" s="197">
        <f>COUNTIF(JU96:JU123,1)/28</f>
        <v>0</v>
      </c>
      <c r="JV95" s="197">
        <f>COUNTIF(JV96:JV123,1)/28</f>
        <v>0.5714285714285714</v>
      </c>
      <c r="JW95" s="197"/>
      <c r="JX95" s="197">
        <f>COUNTIF(JX96:JX123,1)/28</f>
        <v>0.5714285714285714</v>
      </c>
      <c r="JY95" s="197"/>
      <c r="JZ95" s="197">
        <f>COUNTIF(JZ96:JZ123,1)/28</f>
        <v>0</v>
      </c>
      <c r="KA95" s="194">
        <f>SUM(KA96:KA123)/28</f>
        <v>1</v>
      </c>
      <c r="KB95" s="194"/>
      <c r="KC95" s="194">
        <f>SUM(KC96:KC123)/28</f>
        <v>0</v>
      </c>
      <c r="KD95" s="241"/>
      <c r="KE95" s="128"/>
      <c r="KF95" s="128"/>
      <c r="KG95" s="128"/>
      <c r="KH95" s="128"/>
      <c r="KI95" s="128"/>
      <c r="KJ95" s="190">
        <v>0.25</v>
      </c>
      <c r="KK95" s="128"/>
      <c r="KL95" s="195">
        <f>SUM(KL96:KL173)</f>
        <v>2121414.6646631262</v>
      </c>
      <c r="KM95" s="195"/>
      <c r="KN95" s="199">
        <f>SUM(KN96:KN173)</f>
        <v>0</v>
      </c>
      <c r="KO95" s="199"/>
      <c r="KP95" s="199"/>
      <c r="KQ95" s="199">
        <f>SUM(KQ96:KQ123)</f>
        <v>0</v>
      </c>
      <c r="KR95" s="199">
        <f>SUM(KR96:KR123)</f>
        <v>0</v>
      </c>
    </row>
    <row r="96" spans="1:304"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56">IF(J96="","FALSE","TRUE")</f>
        <v>TRUE</v>
      </c>
      <c r="N96">
        <f>ROUND(MARGIN!$J15,0)</f>
        <v>10</v>
      </c>
      <c r="P96">
        <f t="shared" ref="P96:P123" si="257">-J96+Q96</f>
        <v>0</v>
      </c>
      <c r="Q96">
        <v>-1</v>
      </c>
      <c r="T96" s="117" t="s">
        <v>788</v>
      </c>
      <c r="U96">
        <v>50</v>
      </c>
      <c r="V96" t="str">
        <f t="shared" ref="V96:V123" si="258">IF(Q96="","FALSE","TRUE")</f>
        <v>TRUE</v>
      </c>
      <c r="W96">
        <f>ROUND(MARGIN!$J15,0)</f>
        <v>10</v>
      </c>
      <c r="Z96">
        <f t="shared" ref="Z96:Z123" si="259">-Q96+AA96</f>
        <v>2</v>
      </c>
      <c r="AA96">
        <v>1</v>
      </c>
      <c r="AD96" s="117" t="s">
        <v>962</v>
      </c>
      <c r="AE96">
        <v>50</v>
      </c>
      <c r="AF96" t="str">
        <f t="shared" ref="AF96:AF123" si="260">IF(AA96="","FALSE","TRUE")</f>
        <v>TRUE</v>
      </c>
      <c r="AG96">
        <f>ROUND(MARGIN!$J15,0)</f>
        <v>10</v>
      </c>
      <c r="AH96">
        <f t="shared" ref="AH96:AH123" si="261">IF(ABS(AA96+AB96)=2,ROUND(AG96*(1+$X$13),0),IF(AB96="",AG96,ROUND(AG96*(1+-$AH$13),0)))</f>
        <v>10</v>
      </c>
      <c r="AK96">
        <f t="shared" ref="AK96:AK123" si="262">-AA96+AL96</f>
        <v>-2</v>
      </c>
      <c r="AL96">
        <v>-1</v>
      </c>
      <c r="AO96" s="117" t="s">
        <v>962</v>
      </c>
      <c r="AP96">
        <v>50</v>
      </c>
      <c r="AQ96" t="str">
        <f t="shared" ref="AQ96:AQ123" si="263">IF(AL96="","FALSE","TRUE")</f>
        <v>TRUE</v>
      </c>
      <c r="AR96">
        <f>ROUND(MARGIN!$J15,0)</f>
        <v>10</v>
      </c>
      <c r="AS96">
        <f t="shared" ref="AS96:AS123" si="264">IF(ABS(AL96+AM96)=2,ROUND(AR96*(1+$X$13),0),IF(AM96="",AR96,ROUND(AR96*(1+-$AH$13),0)))</f>
        <v>10</v>
      </c>
      <c r="AV96">
        <f t="shared" ref="AV96:AV123" si="265">-AL96+AW96</f>
        <v>0</v>
      </c>
      <c r="AW96">
        <v>-1</v>
      </c>
      <c r="AZ96" s="117" t="s">
        <v>962</v>
      </c>
      <c r="BA96">
        <v>50</v>
      </c>
      <c r="BB96" t="str">
        <f t="shared" ref="BB96:BB123" si="266">IF(AW96="","FALSE","TRUE")</f>
        <v>TRUE</v>
      </c>
      <c r="BC96">
        <f>ROUND(MARGIN!$J15,0)</f>
        <v>10</v>
      </c>
      <c r="BD96">
        <f t="shared" ref="BD96:BD123" si="267">IF(ABS(AW96+AX96)=2,ROUND(BC96*(1+$X$13),0),IF(AX96="",BC96,ROUND(BC96*(1+-$AH$13),0)))</f>
        <v>10</v>
      </c>
      <c r="BG96">
        <f t="shared" ref="BG96:BG123" si="268">-AW96+BH96</f>
        <v>1</v>
      </c>
      <c r="BL96" s="117" t="s">
        <v>962</v>
      </c>
      <c r="BM96">
        <v>50</v>
      </c>
      <c r="BN96" t="str">
        <f t="shared" ref="BN96:BN123" si="269">IF(BH96="","FALSE","TRUE")</f>
        <v>FALSE</v>
      </c>
      <c r="BO96">
        <f>ROUND(MARGIN!$J15,0)</f>
        <v>10</v>
      </c>
      <c r="BP96">
        <f t="shared" ref="BP96:BP123" si="270">IF(ABS(BH96+BI96)=2,ROUND(BO96*(1+$X$13),0),IF(BI96="",BO96,ROUND(BO96*(1+-$AH$13),0)))</f>
        <v>10</v>
      </c>
      <c r="BT96">
        <f t="shared" ref="BT96:BT123" si="271">-BI96+BU96</f>
        <v>-1</v>
      </c>
      <c r="BU96">
        <v>-1</v>
      </c>
      <c r="BV96">
        <v>-1</v>
      </c>
      <c r="BW96">
        <v>-1</v>
      </c>
      <c r="BX96">
        <f t="shared" ref="BX96:BX123" si="272">IF(BU96=BW96,1,0)</f>
        <v>1</v>
      </c>
      <c r="BY96">
        <f t="shared" ref="BY96:BY123" si="273">IF(BW96=BV96,1,0)</f>
        <v>1</v>
      </c>
      <c r="BZ96" s="187">
        <v>-3.3833771570200002E-3</v>
      </c>
      <c r="CA96" s="117" t="s">
        <v>962</v>
      </c>
      <c r="CB96">
        <v>50</v>
      </c>
      <c r="CC96" t="str">
        <f t="shared" ref="CC96:CC123" si="274">IF(BU96="","FALSE","TRUE")</f>
        <v>TRUE</v>
      </c>
      <c r="CD96">
        <f>ROUND(MARGIN!$J12,0)</f>
        <v>10</v>
      </c>
      <c r="CE96">
        <f t="shared" ref="CE96:CE123" si="275">IF(ABS(BU96+BW96)=2,ROUND(CD96*(1+$X$13),0),IF(BW96="",CD96,ROUND(CD96*(1+-$AH$13),0)))</f>
        <v>13</v>
      </c>
      <c r="CF96">
        <f>CD96</f>
        <v>10</v>
      </c>
      <c r="CG96" s="139">
        <f>CF96*10000*MARGIN!$G12/MARGIN!$D12</f>
        <v>73928.663719999997</v>
      </c>
      <c r="CH96" s="145">
        <f t="shared" ref="CH96:CH123" si="276">IF(BX96=1,ABS(CG96*BZ96),-ABS(CG96*BZ96))</f>
        <v>250.12855207926123</v>
      </c>
      <c r="CI96" s="145">
        <f t="shared" ref="CI96:CI123" si="277">IF(BY96=1,ABS(CG96*BZ96),-ABS(CG96*BZ96))</f>
        <v>250.12855207926123</v>
      </c>
      <c r="CK96">
        <f t="shared" ref="CK96:CK123" si="278">-BU96+CL96</f>
        <v>0</v>
      </c>
      <c r="CL96">
        <v>-1</v>
      </c>
      <c r="CM96">
        <v>-1</v>
      </c>
      <c r="CN96">
        <v>1</v>
      </c>
      <c r="CO96">
        <f t="shared" ref="CO96:CO123" si="279">IF(CL96=CN96,1,0)</f>
        <v>0</v>
      </c>
      <c r="CP96">
        <f t="shared" ref="CP96:CP123" si="280">IF(CN96=CM96,1,0)</f>
        <v>0</v>
      </c>
      <c r="CQ96">
        <v>5.8157128267200004E-3</v>
      </c>
      <c r="CR96" s="117" t="s">
        <v>1189</v>
      </c>
      <c r="CS96">
        <v>50</v>
      </c>
      <c r="CT96" t="str">
        <f t="shared" ref="CT96:CT123" si="281">IF(CL96="","FALSE","TRUE")</f>
        <v>TRUE</v>
      </c>
      <c r="CU96">
        <f>ROUND(MARGIN!$J12,0)</f>
        <v>10</v>
      </c>
      <c r="CV96">
        <f>ROUND(IF(CL96=CM96,CU96*(1+$CV$95),CU96*(1-$CV$95)),0)</f>
        <v>13</v>
      </c>
      <c r="CW96">
        <f>CU96</f>
        <v>10</v>
      </c>
      <c r="CX96" s="139">
        <f>CW96*10000*MARGIN!$G12/MARGIN!$D12</f>
        <v>73928.663719999997</v>
      </c>
      <c r="CY96" s="200">
        <f t="shared" ref="CY96:CY123" si="282">IF(CO96=1,ABS(CX96*CQ96),-ABS(CX96*CQ96))</f>
        <v>-429.94787785867351</v>
      </c>
      <c r="CZ96" s="200">
        <f t="shared" ref="CZ96:CZ123" si="283">IF(CP96=1,ABS(CX96*CQ96),-ABS(CX96*CQ96))</f>
        <v>-429.94787785867351</v>
      </c>
      <c r="DB96">
        <f t="shared" ref="DB96:DB123" si="284">-CL96+DC96</f>
        <v>0</v>
      </c>
      <c r="DC96">
        <v>-1</v>
      </c>
      <c r="DD96">
        <v>-1</v>
      </c>
      <c r="DE96">
        <v>1</v>
      </c>
      <c r="DF96">
        <f t="shared" ref="DF96:DF123" si="285">IF(DC96=DE96,1,0)</f>
        <v>0</v>
      </c>
      <c r="DG96">
        <f t="shared" ref="DG96:DG123" si="286">IF(DE96=DD96,1,0)</f>
        <v>0</v>
      </c>
      <c r="DH96">
        <v>4.2119910119099999E-3</v>
      </c>
      <c r="DI96" s="117" t="s">
        <v>1189</v>
      </c>
      <c r="DJ96">
        <v>50</v>
      </c>
      <c r="DK96" t="str">
        <f t="shared" ref="DK96:DK123" si="287">IF(DC96="","FALSE","TRUE")</f>
        <v>TRUE</v>
      </c>
      <c r="DL96">
        <f>ROUND(MARGIN!$J12,0)</f>
        <v>10</v>
      </c>
      <c r="DM96">
        <f>ROUND(IF(DC96=DD96,DL96*(1+$CV$95),DL96*(1-$CV$95)),0)</f>
        <v>13</v>
      </c>
      <c r="DN96">
        <f>DL96</f>
        <v>10</v>
      </c>
      <c r="DO96" s="139">
        <f>DN96*10000*MARGIN!$G12/MARGIN!$D12</f>
        <v>73928.663719999997</v>
      </c>
      <c r="DP96" s="200">
        <f t="shared" ref="DP96:DP123" si="288">IF(DF96=1,ABS(DO96*DH96),-ABS(DO96*DH96))</f>
        <v>-311.3868671111569</v>
      </c>
      <c r="DQ96" s="200">
        <f t="shared" ref="DQ96:DQ123" si="289">IF(DG96=1,ABS(DO96*DH96),-ABS(DO96*DH96))</f>
        <v>-311.3868671111569</v>
      </c>
      <c r="DS96">
        <v>2</v>
      </c>
      <c r="DT96">
        <v>1</v>
      </c>
      <c r="DU96">
        <v>1</v>
      </c>
      <c r="DV96">
        <v>-1</v>
      </c>
      <c r="DW96">
        <v>0</v>
      </c>
      <c r="DX96">
        <v>0</v>
      </c>
      <c r="DY96">
        <v>-4.1849622229900001E-3</v>
      </c>
      <c r="DZ96" s="117" t="s">
        <v>1189</v>
      </c>
      <c r="EA96">
        <v>50</v>
      </c>
      <c r="EB96" t="s">
        <v>1274</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1274</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1274</v>
      </c>
      <c r="FP96">
        <v>10</v>
      </c>
      <c r="FQ96">
        <v>8</v>
      </c>
      <c r="FR96">
        <v>10</v>
      </c>
      <c r="FS96" s="139">
        <v>74243.756120000005</v>
      </c>
      <c r="FT96" s="200">
        <v>0</v>
      </c>
      <c r="FU96" s="200"/>
      <c r="FV96" s="200">
        <v>0</v>
      </c>
      <c r="FX96">
        <v>0</v>
      </c>
      <c r="FZ96">
        <v>1</v>
      </c>
      <c r="GB96">
        <v>1</v>
      </c>
      <c r="GE96">
        <v>1</v>
      </c>
      <c r="GG96">
        <v>0</v>
      </c>
      <c r="GJ96" s="117" t="s">
        <v>1189</v>
      </c>
      <c r="GK96">
        <v>50</v>
      </c>
      <c r="GL96" t="s">
        <v>1284</v>
      </c>
      <c r="GM96">
        <v>10</v>
      </c>
      <c r="GN96">
        <v>8</v>
      </c>
      <c r="GO96">
        <v>10</v>
      </c>
      <c r="GP96" s="139">
        <v>74243.756120000005</v>
      </c>
      <c r="GQ96" s="200">
        <v>0</v>
      </c>
      <c r="GR96" s="200"/>
      <c r="GS96" s="200">
        <v>0</v>
      </c>
      <c r="GT96" s="200">
        <v>0</v>
      </c>
      <c r="GV96">
        <v>0</v>
      </c>
      <c r="GX96">
        <v>1</v>
      </c>
      <c r="GZ96">
        <v>1</v>
      </c>
      <c r="HC96">
        <v>1</v>
      </c>
      <c r="HE96">
        <v>0</v>
      </c>
      <c r="HH96" s="117" t="s">
        <v>1189</v>
      </c>
      <c r="HI96">
        <v>50</v>
      </c>
      <c r="HJ96" t="s">
        <v>1284</v>
      </c>
      <c r="HK96">
        <v>10</v>
      </c>
      <c r="HL96">
        <v>8</v>
      </c>
      <c r="HM96">
        <v>10</v>
      </c>
      <c r="HN96" s="139">
        <v>73928.663719999997</v>
      </c>
      <c r="HO96" s="200">
        <v>0</v>
      </c>
      <c r="HP96" s="200"/>
      <c r="HQ96" s="200">
        <v>0</v>
      </c>
      <c r="HR96" s="200">
        <v>0</v>
      </c>
      <c r="HT96">
        <f t="shared" ref="HT96:HT123" si="290">-HE96+HU96</f>
        <v>0</v>
      </c>
      <c r="HV96">
        <v>1</v>
      </c>
      <c r="HX96">
        <v>1</v>
      </c>
      <c r="IA96">
        <f t="shared" ref="IA96:IA101" si="291">IF(HU96=HZ96,1,0)</f>
        <v>1</v>
      </c>
      <c r="IC96">
        <f>IF(HZ96=HX96,1,0)</f>
        <v>0</v>
      </c>
      <c r="IF96" s="117" t="s">
        <v>1189</v>
      </c>
      <c r="IG96">
        <v>50</v>
      </c>
      <c r="IH96" t="str">
        <f t="shared" ref="IH96:IH101" si="292">IF(HU96="","FALSE","TRUE")</f>
        <v>FALSE</v>
      </c>
      <c r="II96">
        <f>ROUND(MARGIN!$J12,0)</f>
        <v>10</v>
      </c>
      <c r="IJ96">
        <f>ROUND(IF(HU96=HX96,II96*(1+$CV$95),II96*(1-$CV$95)),0)</f>
        <v>8</v>
      </c>
      <c r="IK96">
        <f>II96</f>
        <v>10</v>
      </c>
      <c r="IL96" s="139">
        <f>IK96*10000*MARGIN!$G12/MARGIN!$D12</f>
        <v>73928.663719999997</v>
      </c>
      <c r="IM96" s="139"/>
      <c r="IN96" s="200">
        <f t="shared" ref="IN96:IN101" si="293">IF(IA96=1,ABS(IL96*IE96),-ABS(IL96*IE96))</f>
        <v>0</v>
      </c>
      <c r="IO96" s="200"/>
      <c r="IP96" s="200"/>
      <c r="IQ96" s="200">
        <f t="shared" ref="IQ96:IQ123" si="294">IF(IC96=1,ABS(IL96*IE96),-ABS(IL96*IE96))</f>
        <v>0</v>
      </c>
      <c r="IR96" s="200">
        <f t="shared" ref="IR96:IR101" si="295">IF(IE96=1,ABS(IN96*IF96),-ABS(IN96*IF96))</f>
        <v>0</v>
      </c>
      <c r="IT96">
        <f t="shared" ref="IT96:IT123" si="296">-IE96+IU96</f>
        <v>0</v>
      </c>
      <c r="IV96">
        <v>1</v>
      </c>
      <c r="IX96">
        <v>1</v>
      </c>
      <c r="JA96">
        <f t="shared" ref="JA96:JA101" si="297">IF(IU96=IZ96,1,0)</f>
        <v>1</v>
      </c>
      <c r="JC96">
        <f>IF(IZ96=IX96,1,0)</f>
        <v>0</v>
      </c>
      <c r="JF96" s="117" t="s">
        <v>1189</v>
      </c>
      <c r="JG96">
        <v>50</v>
      </c>
      <c r="JH96" t="str">
        <f t="shared" ref="JH96:JH101" si="298">IF(IU96="","FALSE","TRUE")</f>
        <v>FALSE</v>
      </c>
      <c r="JI96">
        <f>ROUND(MARGIN!$J12,0)</f>
        <v>10</v>
      </c>
      <c r="JJ96">
        <f>ROUND(IF(IU96=IX96,JI96*(1+$CV$95),JI96*(1-$CV$95)),0)</f>
        <v>8</v>
      </c>
      <c r="JK96">
        <f>JI96</f>
        <v>10</v>
      </c>
      <c r="JL96" s="139">
        <f>JK96*10000*MARGIN!$G12/MARGIN!$D12</f>
        <v>73928.663719999997</v>
      </c>
      <c r="JM96" s="139"/>
      <c r="JN96" s="200">
        <f t="shared" ref="JN96:JN101" si="299">IF(JA96=1,ABS(JL96*JE96),-ABS(JL96*JE96))</f>
        <v>0</v>
      </c>
      <c r="JO96" s="200"/>
      <c r="JP96" s="200"/>
      <c r="JQ96" s="200">
        <f t="shared" ref="JQ96:JQ123" si="300">IF(JC96=1,ABS(JL96*JE96),-ABS(JL96*JE96))</f>
        <v>0</v>
      </c>
      <c r="JR96" s="200">
        <f t="shared" ref="JR96:JR101" si="301">IF(JE96=1,ABS(JN96*JF96),-ABS(JN96*JF96))</f>
        <v>0</v>
      </c>
      <c r="JT96">
        <f t="shared" ref="JT96:JT123" si="302">-JE96+JU96</f>
        <v>0</v>
      </c>
      <c r="JV96">
        <v>1</v>
      </c>
      <c r="JX96">
        <v>1</v>
      </c>
      <c r="KA96">
        <f t="shared" ref="KA96:KA101" si="303">IF(JU96=JZ96,1,0)</f>
        <v>1</v>
      </c>
      <c r="KC96">
        <f>IF(JZ96=JX96,1,0)</f>
        <v>0</v>
      </c>
      <c r="KF96" s="117" t="s">
        <v>1189</v>
      </c>
      <c r="KG96">
        <v>50</v>
      </c>
      <c r="KH96" t="str">
        <f t="shared" ref="KH96:KH101" si="304">IF(JU96="","FALSE","TRUE")</f>
        <v>FALSE</v>
      </c>
      <c r="KI96">
        <f>ROUND(MARGIN!$J12,0)</f>
        <v>10</v>
      </c>
      <c r="KJ96">
        <f>ROUND(IF(JU96=JX96,KI96*(1+$CV$95),KI96*(1-$CV$95)),0)</f>
        <v>8</v>
      </c>
      <c r="KK96">
        <f>KI96</f>
        <v>10</v>
      </c>
      <c r="KL96" s="139">
        <f>KK96*10000*MARGIN!$G12/MARGIN!$D12</f>
        <v>73928.663719999997</v>
      </c>
      <c r="KM96" s="139"/>
      <c r="KN96" s="200">
        <f t="shared" ref="KN96:KN101" si="305">IF(KA96=1,ABS(KL96*KE96),-ABS(KL96*KE96))</f>
        <v>0</v>
      </c>
      <c r="KO96" s="200"/>
      <c r="KP96" s="200"/>
      <c r="KQ96" s="200">
        <f t="shared" ref="KQ96:KQ123" si="306">IF(KC96=1,ABS(KL96*KE96),-ABS(KL96*KE96))</f>
        <v>0</v>
      </c>
      <c r="KR96" s="200">
        <f t="shared" ref="KR96:KR101" si="307">IF(KE96=1,ABS(KN96*KF96),-ABS(KN96*KF96))</f>
        <v>0</v>
      </c>
    </row>
    <row r="97" spans="1:304" x14ac:dyDescent="0.25">
      <c r="A97" s="186" t="s">
        <v>1207</v>
      </c>
      <c r="B97" s="167" t="s">
        <v>23</v>
      </c>
      <c r="D97" s="117" t="s">
        <v>788</v>
      </c>
      <c r="E97">
        <v>50</v>
      </c>
      <c r="F97" t="e">
        <f>IF(#REF!="","FALSE","TRUE")</f>
        <v>#REF!</v>
      </c>
      <c r="G97">
        <f>ROUND(MARGIN!$J28,0)</f>
        <v>7</v>
      </c>
      <c r="I97" t="e">
        <f>-#REF!+J97</f>
        <v>#REF!</v>
      </c>
      <c r="J97">
        <v>1</v>
      </c>
      <c r="K97" s="117" t="s">
        <v>788</v>
      </c>
      <c r="L97">
        <v>50</v>
      </c>
      <c r="M97" t="str">
        <f t="shared" si="256"/>
        <v>TRUE</v>
      </c>
      <c r="N97">
        <f>ROUND(MARGIN!$J28,0)</f>
        <v>7</v>
      </c>
      <c r="P97">
        <f t="shared" si="257"/>
        <v>0</v>
      </c>
      <c r="Q97">
        <v>1</v>
      </c>
      <c r="T97" s="117" t="s">
        <v>788</v>
      </c>
      <c r="U97">
        <v>50</v>
      </c>
      <c r="V97" t="str">
        <f t="shared" si="258"/>
        <v>TRUE</v>
      </c>
      <c r="W97">
        <f>ROUND(MARGIN!$J28,0)</f>
        <v>7</v>
      </c>
      <c r="Z97">
        <f t="shared" si="259"/>
        <v>0</v>
      </c>
      <c r="AA97">
        <v>1</v>
      </c>
      <c r="AD97" s="117" t="s">
        <v>962</v>
      </c>
      <c r="AE97">
        <v>50</v>
      </c>
      <c r="AF97" t="str">
        <f t="shared" si="260"/>
        <v>TRUE</v>
      </c>
      <c r="AG97">
        <f>ROUND(MARGIN!$J28,0)</f>
        <v>7</v>
      </c>
      <c r="AH97">
        <f t="shared" si="261"/>
        <v>7</v>
      </c>
      <c r="AK97">
        <f t="shared" si="262"/>
        <v>0</v>
      </c>
      <c r="AL97">
        <v>1</v>
      </c>
      <c r="AO97" s="117" t="s">
        <v>962</v>
      </c>
      <c r="AP97">
        <v>50</v>
      </c>
      <c r="AQ97" t="str">
        <f t="shared" si="263"/>
        <v>TRUE</v>
      </c>
      <c r="AR97">
        <f>ROUND(MARGIN!$J28,0)</f>
        <v>7</v>
      </c>
      <c r="AS97">
        <f t="shared" si="264"/>
        <v>7</v>
      </c>
      <c r="AV97">
        <f t="shared" si="265"/>
        <v>0</v>
      </c>
      <c r="AW97">
        <v>1</v>
      </c>
      <c r="AZ97" s="117" t="s">
        <v>962</v>
      </c>
      <c r="BA97">
        <v>50</v>
      </c>
      <c r="BB97" t="str">
        <f t="shared" si="266"/>
        <v>TRUE</v>
      </c>
      <c r="BC97">
        <f>ROUND(MARGIN!$J28,0)</f>
        <v>7</v>
      </c>
      <c r="BD97">
        <f t="shared" si="267"/>
        <v>7</v>
      </c>
      <c r="BG97">
        <f t="shared" si="268"/>
        <v>-1</v>
      </c>
      <c r="BL97" s="117" t="s">
        <v>962</v>
      </c>
      <c r="BM97">
        <v>50</v>
      </c>
      <c r="BN97" t="str">
        <f t="shared" si="269"/>
        <v>FALSE</v>
      </c>
      <c r="BO97">
        <f>ROUND(MARGIN!$J28,0)</f>
        <v>7</v>
      </c>
      <c r="BP97">
        <f t="shared" si="270"/>
        <v>7</v>
      </c>
      <c r="BT97">
        <f t="shared" si="271"/>
        <v>1</v>
      </c>
      <c r="BU97">
        <v>1</v>
      </c>
      <c r="BV97">
        <v>1</v>
      </c>
      <c r="BW97">
        <v>-1</v>
      </c>
      <c r="BX97">
        <f t="shared" si="272"/>
        <v>0</v>
      </c>
      <c r="BY97">
        <f t="shared" si="273"/>
        <v>0</v>
      </c>
      <c r="BZ97" s="187">
        <v>-1.3062591165E-2</v>
      </c>
      <c r="CA97" s="117" t="s">
        <v>962</v>
      </c>
      <c r="CB97">
        <v>50</v>
      </c>
      <c r="CC97" t="str">
        <f t="shared" si="274"/>
        <v>TRUE</v>
      </c>
      <c r="CD97">
        <f>ROUND(MARGIN!$J13,0)</f>
        <v>5</v>
      </c>
      <c r="CE97">
        <f t="shared" si="275"/>
        <v>4</v>
      </c>
      <c r="CF97">
        <f t="shared" ref="CF97:CF123" si="308">CD97</f>
        <v>5</v>
      </c>
      <c r="CG97" s="139">
        <f>CF97*10000*MARGIN!$G13/MARGIN!$D13</f>
        <v>70821.411770000006</v>
      </c>
      <c r="CH97" s="145">
        <f t="shared" si="276"/>
        <v>-925.11114767962908</v>
      </c>
      <c r="CI97" s="145">
        <f t="shared" si="277"/>
        <v>-925.11114767962908</v>
      </c>
      <c r="CK97">
        <f t="shared" si="278"/>
        <v>-2</v>
      </c>
      <c r="CL97">
        <v>-1</v>
      </c>
      <c r="CM97">
        <v>1</v>
      </c>
      <c r="CN97">
        <v>-1</v>
      </c>
      <c r="CO97">
        <f t="shared" si="279"/>
        <v>1</v>
      </c>
      <c r="CP97">
        <f t="shared" si="280"/>
        <v>0</v>
      </c>
      <c r="CQ97">
        <v>-4.85030092181E-3</v>
      </c>
      <c r="CR97" s="117" t="s">
        <v>1189</v>
      </c>
      <c r="CS97">
        <v>50</v>
      </c>
      <c r="CT97" t="str">
        <f t="shared" si="281"/>
        <v>TRUE</v>
      </c>
      <c r="CU97">
        <f>ROUND(MARGIN!$J13,0)</f>
        <v>5</v>
      </c>
      <c r="CV97">
        <f t="shared" ref="CV97:CV123" si="309">ROUND(IF(CL97=CM97,CU97*(1+$CV$95),CU97*(1-$CV$95)),0)</f>
        <v>4</v>
      </c>
      <c r="CW97">
        <f t="shared" ref="CW97:CW123" si="310">CU97</f>
        <v>5</v>
      </c>
      <c r="CX97" s="139">
        <f>CW97*10000*MARGIN!$G13/MARGIN!$D13</f>
        <v>70821.411770000006</v>
      </c>
      <c r="CY97" s="200">
        <f t="shared" si="282"/>
        <v>343.50515879191659</v>
      </c>
      <c r="CZ97" s="200">
        <f t="shared" si="283"/>
        <v>-343.50515879191659</v>
      </c>
      <c r="DB97">
        <f t="shared" si="284"/>
        <v>2</v>
      </c>
      <c r="DC97">
        <v>1</v>
      </c>
      <c r="DD97">
        <v>1</v>
      </c>
      <c r="DE97">
        <v>-1</v>
      </c>
      <c r="DF97">
        <f t="shared" si="285"/>
        <v>0</v>
      </c>
      <c r="DG97">
        <f t="shared" si="286"/>
        <v>0</v>
      </c>
      <c r="DH97">
        <v>-5.1189139532499999E-3</v>
      </c>
      <c r="DI97" s="117" t="s">
        <v>1189</v>
      </c>
      <c r="DJ97">
        <v>50</v>
      </c>
      <c r="DK97" t="str">
        <f t="shared" si="287"/>
        <v>TRUE</v>
      </c>
      <c r="DL97">
        <f>ROUND(MARGIN!$J13,0)</f>
        <v>5</v>
      </c>
      <c r="DM97">
        <f t="shared" ref="DM97:DM123" si="311">ROUND(IF(DC97=DD97,DL97*(1+$CV$95),DL97*(1-$CV$95)),0)</f>
        <v>6</v>
      </c>
      <c r="DN97">
        <f t="shared" ref="DN97:DN123" si="312">DL97</f>
        <v>5</v>
      </c>
      <c r="DO97" s="139">
        <f>DN97*10000*MARGIN!$G13/MARGIN!$D13</f>
        <v>70821.411770000006</v>
      </c>
      <c r="DP97" s="200">
        <f t="shared" si="288"/>
        <v>-362.52871289831683</v>
      </c>
      <c r="DQ97" s="200">
        <f t="shared" si="289"/>
        <v>-362.52871289831683</v>
      </c>
      <c r="DS97">
        <v>-2</v>
      </c>
      <c r="DT97">
        <v>-1</v>
      </c>
      <c r="DU97">
        <v>-1</v>
      </c>
      <c r="DV97">
        <v>-1</v>
      </c>
      <c r="DW97">
        <v>1</v>
      </c>
      <c r="DX97">
        <v>1</v>
      </c>
      <c r="DY97">
        <v>-4.5758373218E-3</v>
      </c>
      <c r="DZ97" s="117" t="s">
        <v>1189</v>
      </c>
      <c r="EA97">
        <v>50</v>
      </c>
      <c r="EB97" t="s">
        <v>1274</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1274</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1274</v>
      </c>
      <c r="FP97">
        <v>5</v>
      </c>
      <c r="FQ97">
        <v>6</v>
      </c>
      <c r="FR97">
        <v>5</v>
      </c>
      <c r="FS97" s="139">
        <v>72253.54853</v>
      </c>
      <c r="FT97" s="200">
        <v>0</v>
      </c>
      <c r="FU97" s="200"/>
      <c r="FV97" s="200">
        <v>0</v>
      </c>
      <c r="FX97">
        <v>0</v>
      </c>
      <c r="FZ97">
        <v>-1</v>
      </c>
      <c r="GB97">
        <v>-1</v>
      </c>
      <c r="GE97">
        <v>1</v>
      </c>
      <c r="GG97">
        <v>0</v>
      </c>
      <c r="GJ97" s="117" t="s">
        <v>1189</v>
      </c>
      <c r="GK97">
        <v>50</v>
      </c>
      <c r="GL97" t="s">
        <v>1284</v>
      </c>
      <c r="GM97">
        <v>5</v>
      </c>
      <c r="GN97">
        <v>4</v>
      </c>
      <c r="GO97">
        <v>5</v>
      </c>
      <c r="GP97" s="139">
        <v>72253.54853</v>
      </c>
      <c r="GQ97" s="200">
        <v>0</v>
      </c>
      <c r="GR97" s="200"/>
      <c r="GS97" s="200">
        <v>0</v>
      </c>
      <c r="GT97" s="200">
        <v>0</v>
      </c>
      <c r="GV97">
        <v>0</v>
      </c>
      <c r="GX97">
        <v>-1</v>
      </c>
      <c r="GZ97">
        <v>-1</v>
      </c>
      <c r="HC97">
        <v>1</v>
      </c>
      <c r="HE97">
        <v>0</v>
      </c>
      <c r="HH97" s="117" t="s">
        <v>1189</v>
      </c>
      <c r="HI97">
        <v>50</v>
      </c>
      <c r="HJ97" t="s">
        <v>1284</v>
      </c>
      <c r="HK97">
        <v>5</v>
      </c>
      <c r="HL97">
        <v>4</v>
      </c>
      <c r="HM97">
        <v>5</v>
      </c>
      <c r="HN97" s="139">
        <v>70821.411770000006</v>
      </c>
      <c r="HO97" s="200">
        <v>0</v>
      </c>
      <c r="HP97" s="200"/>
      <c r="HQ97" s="200">
        <v>0</v>
      </c>
      <c r="HR97" s="200">
        <v>0</v>
      </c>
      <c r="HT97">
        <f>-HE97+HU97</f>
        <v>0</v>
      </c>
      <c r="HV97">
        <v>-1</v>
      </c>
      <c r="HX97">
        <v>-1</v>
      </c>
      <c r="IA97">
        <f t="shared" si="291"/>
        <v>1</v>
      </c>
      <c r="IC97">
        <f t="shared" ref="IC97:IC101" si="313">IF(HZ97=HX97,1,0)</f>
        <v>0</v>
      </c>
      <c r="IF97" s="117" t="s">
        <v>1189</v>
      </c>
      <c r="IG97">
        <v>50</v>
      </c>
      <c r="IH97" t="str">
        <f t="shared" si="292"/>
        <v>FALSE</v>
      </c>
      <c r="II97">
        <f>ROUND(MARGIN!$J13,0)</f>
        <v>5</v>
      </c>
      <c r="IJ97">
        <f t="shared" ref="IJ97:IJ101" si="314">ROUND(IF(HU97=HX97,II97*(1+$CV$95),II97*(1-$CV$95)),0)</f>
        <v>4</v>
      </c>
      <c r="IK97">
        <f t="shared" ref="IK97:IK101" si="315">II97</f>
        <v>5</v>
      </c>
      <c r="IL97" s="139">
        <f>IK97*10000*MARGIN!$G13/MARGIN!$D13</f>
        <v>70821.411770000006</v>
      </c>
      <c r="IM97" s="139"/>
      <c r="IN97" s="200">
        <f t="shared" si="293"/>
        <v>0</v>
      </c>
      <c r="IO97" s="200"/>
      <c r="IP97" s="200"/>
      <c r="IQ97" s="200">
        <f t="shared" si="294"/>
        <v>0</v>
      </c>
      <c r="IR97" s="200">
        <f t="shared" si="295"/>
        <v>0</v>
      </c>
      <c r="IT97">
        <f t="shared" si="296"/>
        <v>0</v>
      </c>
      <c r="IV97">
        <v>-1</v>
      </c>
      <c r="IX97">
        <v>-1</v>
      </c>
      <c r="JA97">
        <f t="shared" si="297"/>
        <v>1</v>
      </c>
      <c r="JC97">
        <f t="shared" ref="JC97:JC101" si="316">IF(IZ97=IX97,1,0)</f>
        <v>0</v>
      </c>
      <c r="JF97" s="117" t="s">
        <v>1189</v>
      </c>
      <c r="JG97">
        <v>50</v>
      </c>
      <c r="JH97" t="str">
        <f t="shared" si="298"/>
        <v>FALSE</v>
      </c>
      <c r="JI97">
        <f>ROUND(MARGIN!$J13,0)</f>
        <v>5</v>
      </c>
      <c r="JJ97">
        <f t="shared" ref="JJ97:JJ101" si="317">ROUND(IF(IU97=IX97,JI97*(1+$CV$95),JI97*(1-$CV$95)),0)</f>
        <v>4</v>
      </c>
      <c r="JK97">
        <f t="shared" ref="JK97:JK101" si="318">JI97</f>
        <v>5</v>
      </c>
      <c r="JL97" s="139">
        <f>JK97*10000*MARGIN!$G13/MARGIN!$D13</f>
        <v>70821.411770000006</v>
      </c>
      <c r="JM97" s="139"/>
      <c r="JN97" s="200">
        <f t="shared" si="299"/>
        <v>0</v>
      </c>
      <c r="JO97" s="200"/>
      <c r="JP97" s="200"/>
      <c r="JQ97" s="200">
        <f t="shared" si="300"/>
        <v>0</v>
      </c>
      <c r="JR97" s="200">
        <f t="shared" si="301"/>
        <v>0</v>
      </c>
      <c r="JT97">
        <f t="shared" si="302"/>
        <v>0</v>
      </c>
      <c r="JV97">
        <v>-1</v>
      </c>
      <c r="JX97">
        <v>-1</v>
      </c>
      <c r="KA97">
        <f t="shared" si="303"/>
        <v>1</v>
      </c>
      <c r="KC97">
        <f t="shared" ref="KC97:KC101" si="319">IF(JZ97=JX97,1,0)</f>
        <v>0</v>
      </c>
      <c r="KF97" s="117" t="s">
        <v>1189</v>
      </c>
      <c r="KG97">
        <v>50</v>
      </c>
      <c r="KH97" t="str">
        <f t="shared" si="304"/>
        <v>FALSE</v>
      </c>
      <c r="KI97">
        <f>ROUND(MARGIN!$J13,0)</f>
        <v>5</v>
      </c>
      <c r="KJ97">
        <f t="shared" ref="KJ97:KJ101" si="320">ROUND(IF(JU97=JX97,KI97*(1+$CV$95),KI97*(1-$CV$95)),0)</f>
        <v>4</v>
      </c>
      <c r="KK97">
        <f t="shared" ref="KK97:KK101" si="321">KI97</f>
        <v>5</v>
      </c>
      <c r="KL97" s="139">
        <f>KK97*10000*MARGIN!$G13/MARGIN!$D13</f>
        <v>70821.411770000006</v>
      </c>
      <c r="KM97" s="139"/>
      <c r="KN97" s="200">
        <f t="shared" si="305"/>
        <v>0</v>
      </c>
      <c r="KO97" s="200"/>
      <c r="KP97" s="200"/>
      <c r="KQ97" s="200">
        <f t="shared" si="306"/>
        <v>0</v>
      </c>
      <c r="KR97" s="200">
        <f t="shared" si="307"/>
        <v>0</v>
      </c>
    </row>
    <row r="98" spans="1:304" x14ac:dyDescent="0.25">
      <c r="A98" t="s">
        <v>1162</v>
      </c>
      <c r="B98" s="167" t="s">
        <v>7</v>
      </c>
      <c r="D98" s="117" t="s">
        <v>788</v>
      </c>
      <c r="E98">
        <v>50</v>
      </c>
      <c r="F98" t="e">
        <f>IF(#REF!="","FALSE","TRUE")</f>
        <v>#REF!</v>
      </c>
      <c r="G98">
        <f>ROUND(MARGIN!$J14,0)</f>
        <v>10</v>
      </c>
      <c r="I98" t="e">
        <f>-#REF!+J98</f>
        <v>#REF!</v>
      </c>
      <c r="J98">
        <v>-1</v>
      </c>
      <c r="K98" s="117" t="s">
        <v>788</v>
      </c>
      <c r="L98">
        <v>50</v>
      </c>
      <c r="M98" t="str">
        <f t="shared" si="256"/>
        <v>TRUE</v>
      </c>
      <c r="N98">
        <f>ROUND(MARGIN!$J14,0)</f>
        <v>10</v>
      </c>
      <c r="P98">
        <f t="shared" si="257"/>
        <v>2</v>
      </c>
      <c r="Q98">
        <v>1</v>
      </c>
      <c r="S98" t="str">
        <f>FORECAST!B58</f>
        <v>High: Apr // Low: Aug</v>
      </c>
      <c r="T98" s="117" t="s">
        <v>788</v>
      </c>
      <c r="U98">
        <v>50</v>
      </c>
      <c r="V98" t="str">
        <f t="shared" si="258"/>
        <v>TRUE</v>
      </c>
      <c r="W98">
        <f>ROUND(MARGIN!$J14,0)</f>
        <v>10</v>
      </c>
      <c r="Z98">
        <f t="shared" si="259"/>
        <v>-2</v>
      </c>
      <c r="AA98">
        <v>-1</v>
      </c>
      <c r="AB98">
        <v>-1</v>
      </c>
      <c r="AC98" t="s">
        <v>961</v>
      </c>
      <c r="AD98" s="117" t="s">
        <v>789</v>
      </c>
      <c r="AE98">
        <v>50</v>
      </c>
      <c r="AF98" t="str">
        <f t="shared" si="260"/>
        <v>TRUE</v>
      </c>
      <c r="AG98">
        <f>ROUND(MARGIN!$J14,0)</f>
        <v>10</v>
      </c>
      <c r="AH98">
        <f t="shared" si="261"/>
        <v>13</v>
      </c>
      <c r="AK98">
        <f t="shared" si="262"/>
        <v>0</v>
      </c>
      <c r="AL98">
        <v>-1</v>
      </c>
      <c r="AN98" t="s">
        <v>961</v>
      </c>
      <c r="AO98" s="117" t="s">
        <v>963</v>
      </c>
      <c r="AP98">
        <v>50</v>
      </c>
      <c r="AQ98" t="str">
        <f t="shared" si="263"/>
        <v>TRUE</v>
      </c>
      <c r="AR98">
        <f>ROUND(MARGIN!$J14,0)</f>
        <v>10</v>
      </c>
      <c r="AS98">
        <f t="shared" si="264"/>
        <v>10</v>
      </c>
      <c r="AV98">
        <f t="shared" si="265"/>
        <v>2</v>
      </c>
      <c r="AW98">
        <v>1</v>
      </c>
      <c r="AY98" t="s">
        <v>961</v>
      </c>
      <c r="AZ98" s="117" t="s">
        <v>963</v>
      </c>
      <c r="BA98">
        <v>50</v>
      </c>
      <c r="BB98" t="str">
        <f t="shared" si="266"/>
        <v>TRUE</v>
      </c>
      <c r="BC98">
        <f>ROUND(MARGIN!$J14,0)</f>
        <v>10</v>
      </c>
      <c r="BD98">
        <f t="shared" si="267"/>
        <v>10</v>
      </c>
      <c r="BG98">
        <f t="shared" si="268"/>
        <v>-1</v>
      </c>
      <c r="BK98" t="s">
        <v>961</v>
      </c>
      <c r="BL98" s="117" t="s">
        <v>963</v>
      </c>
      <c r="BM98">
        <v>50</v>
      </c>
      <c r="BN98" t="str">
        <f t="shared" si="269"/>
        <v>FALSE</v>
      </c>
      <c r="BO98">
        <f>ROUND(MARGIN!$J14,0)</f>
        <v>10</v>
      </c>
      <c r="BP98">
        <f t="shared" si="270"/>
        <v>10</v>
      </c>
      <c r="BT98">
        <f t="shared" si="271"/>
        <v>1</v>
      </c>
      <c r="BU98">
        <v>1</v>
      </c>
      <c r="BV98">
        <v>-1</v>
      </c>
      <c r="BW98">
        <v>-1</v>
      </c>
      <c r="BX98">
        <f t="shared" si="272"/>
        <v>0</v>
      </c>
      <c r="BY98">
        <f t="shared" si="273"/>
        <v>1</v>
      </c>
      <c r="BZ98" s="187">
        <v>-3.2285536333900001E-3</v>
      </c>
      <c r="CA98" s="117" t="s">
        <v>963</v>
      </c>
      <c r="CB98">
        <v>50</v>
      </c>
      <c r="CC98" t="str">
        <f t="shared" si="274"/>
        <v>TRUE</v>
      </c>
      <c r="CD98">
        <f>ROUND(MARGIN!$J14,0)</f>
        <v>10</v>
      </c>
      <c r="CE98">
        <f t="shared" si="275"/>
        <v>8</v>
      </c>
      <c r="CF98">
        <f t="shared" si="308"/>
        <v>10</v>
      </c>
      <c r="CG98" s="139">
        <f>CF98*10000*MARGIN!$G14/MARGIN!$D14</f>
        <v>73946.0020768432</v>
      </c>
      <c r="CH98" s="145">
        <f t="shared" si="276"/>
        <v>-238.7386336798566</v>
      </c>
      <c r="CI98" s="145">
        <f t="shared" si="277"/>
        <v>238.7386336798566</v>
      </c>
      <c r="CK98">
        <f t="shared" si="278"/>
        <v>-2</v>
      </c>
      <c r="CL98">
        <v>-1</v>
      </c>
      <c r="CM98">
        <v>-1</v>
      </c>
      <c r="CN98">
        <v>1</v>
      </c>
      <c r="CO98">
        <f t="shared" si="279"/>
        <v>0</v>
      </c>
      <c r="CP98">
        <f t="shared" si="280"/>
        <v>0</v>
      </c>
      <c r="CQ98">
        <v>9.8955610247499996E-3</v>
      </c>
      <c r="CR98" s="117" t="s">
        <v>1189</v>
      </c>
      <c r="CS98">
        <v>50</v>
      </c>
      <c r="CT98" t="str">
        <f t="shared" si="281"/>
        <v>TRUE</v>
      </c>
      <c r="CU98">
        <f>ROUND(MARGIN!$J14,0)</f>
        <v>10</v>
      </c>
      <c r="CV98">
        <f t="shared" si="309"/>
        <v>13</v>
      </c>
      <c r="CW98">
        <f t="shared" si="310"/>
        <v>10</v>
      </c>
      <c r="CX98" s="139">
        <f>CW98*10000*MARGIN!$G14/MARGIN!$D14</f>
        <v>73946.0020768432</v>
      </c>
      <c r="CY98" s="200">
        <f t="shared" si="282"/>
        <v>-731.73717608769209</v>
      </c>
      <c r="CZ98" s="200">
        <f t="shared" si="283"/>
        <v>-731.73717608769209</v>
      </c>
      <c r="DB98">
        <f t="shared" si="284"/>
        <v>2</v>
      </c>
      <c r="DC98">
        <v>1</v>
      </c>
      <c r="DD98">
        <v>1</v>
      </c>
      <c r="DE98">
        <v>1</v>
      </c>
      <c r="DF98">
        <f t="shared" si="285"/>
        <v>1</v>
      </c>
      <c r="DG98">
        <f t="shared" si="286"/>
        <v>1</v>
      </c>
      <c r="DH98">
        <v>1.0518340804299999E-2</v>
      </c>
      <c r="DI98" s="117" t="s">
        <v>1189</v>
      </c>
      <c r="DJ98">
        <v>50</v>
      </c>
      <c r="DK98" t="str">
        <f t="shared" si="287"/>
        <v>TRUE</v>
      </c>
      <c r="DL98">
        <f>ROUND(MARGIN!$J14,0)</f>
        <v>10</v>
      </c>
      <c r="DM98">
        <f t="shared" si="311"/>
        <v>13</v>
      </c>
      <c r="DN98">
        <f t="shared" si="312"/>
        <v>10</v>
      </c>
      <c r="DO98" s="139">
        <f>DN98*10000*MARGIN!$G14/MARGIN!$D14</f>
        <v>73946.0020768432</v>
      </c>
      <c r="DP98" s="200">
        <f t="shared" si="288"/>
        <v>777.78925095971226</v>
      </c>
      <c r="DQ98" s="200">
        <f t="shared" si="289"/>
        <v>777.78925095971226</v>
      </c>
      <c r="DS98">
        <v>0</v>
      </c>
      <c r="DT98">
        <v>1</v>
      </c>
      <c r="DU98">
        <v>1</v>
      </c>
      <c r="DV98">
        <v>-1</v>
      </c>
      <c r="DW98">
        <v>0</v>
      </c>
      <c r="DX98">
        <v>0</v>
      </c>
      <c r="DY98">
        <v>-1.57444894287E-3</v>
      </c>
      <c r="DZ98" s="117" t="s">
        <v>1189</v>
      </c>
      <c r="EA98">
        <v>50</v>
      </c>
      <c r="EB98" t="s">
        <v>1274</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1274</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1274</v>
      </c>
      <c r="FP98">
        <v>10</v>
      </c>
      <c r="FQ98">
        <v>13</v>
      </c>
      <c r="FR98">
        <v>10</v>
      </c>
      <c r="FS98" s="139">
        <v>74282.779230481887</v>
      </c>
      <c r="FT98" s="200">
        <v>0</v>
      </c>
      <c r="FU98" s="200"/>
      <c r="FV98" s="200">
        <v>0</v>
      </c>
      <c r="FX98">
        <v>0</v>
      </c>
      <c r="FZ98">
        <v>1</v>
      </c>
      <c r="GB98">
        <v>1</v>
      </c>
      <c r="GE98">
        <v>1</v>
      </c>
      <c r="GG98">
        <v>0</v>
      </c>
      <c r="GJ98" s="117" t="s">
        <v>1189</v>
      </c>
      <c r="GK98">
        <v>50</v>
      </c>
      <c r="GL98" t="s">
        <v>1284</v>
      </c>
      <c r="GM98">
        <v>10</v>
      </c>
      <c r="GN98">
        <v>8</v>
      </c>
      <c r="GO98">
        <v>10</v>
      </c>
      <c r="GP98" s="139">
        <v>74282.779230481887</v>
      </c>
      <c r="GQ98" s="200">
        <v>0</v>
      </c>
      <c r="GR98" s="200"/>
      <c r="GS98" s="200">
        <v>0</v>
      </c>
      <c r="GT98" s="200">
        <v>0</v>
      </c>
      <c r="GV98">
        <v>0</v>
      </c>
      <c r="GX98">
        <v>1</v>
      </c>
      <c r="GZ98">
        <v>1</v>
      </c>
      <c r="HC98">
        <v>1</v>
      </c>
      <c r="HE98">
        <v>0</v>
      </c>
      <c r="HH98" s="117" t="s">
        <v>1189</v>
      </c>
      <c r="HI98">
        <v>50</v>
      </c>
      <c r="HJ98" t="s">
        <v>1284</v>
      </c>
      <c r="HK98">
        <v>10</v>
      </c>
      <c r="HL98">
        <v>8</v>
      </c>
      <c r="HM98">
        <v>10</v>
      </c>
      <c r="HN98" s="139">
        <v>73946.0020768432</v>
      </c>
      <c r="HO98" s="200">
        <v>0</v>
      </c>
      <c r="HP98" s="200"/>
      <c r="HQ98" s="200">
        <v>0</v>
      </c>
      <c r="HR98" s="200">
        <v>0</v>
      </c>
      <c r="HT98">
        <f t="shared" si="290"/>
        <v>0</v>
      </c>
      <c r="HV98">
        <v>1</v>
      </c>
      <c r="HX98">
        <v>1</v>
      </c>
      <c r="IA98">
        <f t="shared" si="291"/>
        <v>1</v>
      </c>
      <c r="IC98">
        <f t="shared" si="313"/>
        <v>0</v>
      </c>
      <c r="IF98" s="117" t="s">
        <v>1189</v>
      </c>
      <c r="IG98">
        <v>50</v>
      </c>
      <c r="IH98" t="str">
        <f t="shared" si="292"/>
        <v>FALSE</v>
      </c>
      <c r="II98">
        <f>ROUND(MARGIN!$J14,0)</f>
        <v>10</v>
      </c>
      <c r="IJ98">
        <f t="shared" si="314"/>
        <v>8</v>
      </c>
      <c r="IK98">
        <f t="shared" si="315"/>
        <v>10</v>
      </c>
      <c r="IL98" s="139">
        <f>IK98*10000*MARGIN!$G14/MARGIN!$D14</f>
        <v>73946.0020768432</v>
      </c>
      <c r="IM98" s="139"/>
      <c r="IN98" s="200">
        <f t="shared" si="293"/>
        <v>0</v>
      </c>
      <c r="IO98" s="200"/>
      <c r="IP98" s="200"/>
      <c r="IQ98" s="200">
        <f t="shared" si="294"/>
        <v>0</v>
      </c>
      <c r="IR98" s="200">
        <f t="shared" si="295"/>
        <v>0</v>
      </c>
      <c r="IT98">
        <f t="shared" si="296"/>
        <v>0</v>
      </c>
      <c r="IV98">
        <v>1</v>
      </c>
      <c r="IX98">
        <v>1</v>
      </c>
      <c r="JA98">
        <f t="shared" si="297"/>
        <v>1</v>
      </c>
      <c r="JC98">
        <f t="shared" si="316"/>
        <v>0</v>
      </c>
      <c r="JF98" s="117" t="s">
        <v>1189</v>
      </c>
      <c r="JG98">
        <v>50</v>
      </c>
      <c r="JH98" t="str">
        <f t="shared" si="298"/>
        <v>FALSE</v>
      </c>
      <c r="JI98">
        <f>ROUND(MARGIN!$J14,0)</f>
        <v>10</v>
      </c>
      <c r="JJ98">
        <f t="shared" si="317"/>
        <v>8</v>
      </c>
      <c r="JK98">
        <f t="shared" si="318"/>
        <v>10</v>
      </c>
      <c r="JL98" s="139">
        <f>JK98*10000*MARGIN!$G14/MARGIN!$D14</f>
        <v>73946.0020768432</v>
      </c>
      <c r="JM98" s="139"/>
      <c r="JN98" s="200">
        <f t="shared" si="299"/>
        <v>0</v>
      </c>
      <c r="JO98" s="200"/>
      <c r="JP98" s="200"/>
      <c r="JQ98" s="200">
        <f t="shared" si="300"/>
        <v>0</v>
      </c>
      <c r="JR98" s="200">
        <f t="shared" si="301"/>
        <v>0</v>
      </c>
      <c r="JT98">
        <f t="shared" si="302"/>
        <v>0</v>
      </c>
      <c r="JV98">
        <v>1</v>
      </c>
      <c r="JX98">
        <v>1</v>
      </c>
      <c r="KA98">
        <f t="shared" si="303"/>
        <v>1</v>
      </c>
      <c r="KC98">
        <f t="shared" si="319"/>
        <v>0</v>
      </c>
      <c r="KF98" s="117" t="s">
        <v>1189</v>
      </c>
      <c r="KG98">
        <v>50</v>
      </c>
      <c r="KH98" t="str">
        <f t="shared" si="304"/>
        <v>FALSE</v>
      </c>
      <c r="KI98">
        <f>ROUND(MARGIN!$J14,0)</f>
        <v>10</v>
      </c>
      <c r="KJ98">
        <f t="shared" si="320"/>
        <v>8</v>
      </c>
      <c r="KK98">
        <f t="shared" si="321"/>
        <v>10</v>
      </c>
      <c r="KL98" s="139">
        <f>KK98*10000*MARGIN!$G14/MARGIN!$D14</f>
        <v>73946.0020768432</v>
      </c>
      <c r="KM98" s="139"/>
      <c r="KN98" s="200">
        <f t="shared" si="305"/>
        <v>0</v>
      </c>
      <c r="KO98" s="200"/>
      <c r="KP98" s="200"/>
      <c r="KQ98" s="200">
        <f t="shared" si="306"/>
        <v>0</v>
      </c>
      <c r="KR98" s="200">
        <f t="shared" si="307"/>
        <v>0</v>
      </c>
    </row>
    <row r="99" spans="1:304" x14ac:dyDescent="0.25">
      <c r="A99" t="s">
        <v>1163</v>
      </c>
      <c r="B99" s="167" t="s">
        <v>21</v>
      </c>
      <c r="D99" s="117" t="s">
        <v>788</v>
      </c>
      <c r="E99">
        <v>50</v>
      </c>
      <c r="F99" t="e">
        <f>IF(#REF!="","FALSE","TRUE")</f>
        <v>#REF!</v>
      </c>
      <c r="G99">
        <f>ROUND(MARGIN!$J13,0)</f>
        <v>5</v>
      </c>
      <c r="I99" t="e">
        <f>-#REF!+J99</f>
        <v>#REF!</v>
      </c>
      <c r="J99">
        <v>1</v>
      </c>
      <c r="K99" s="117" t="s">
        <v>788</v>
      </c>
      <c r="L99">
        <v>50</v>
      </c>
      <c r="M99" t="str">
        <f t="shared" si="256"/>
        <v>TRUE</v>
      </c>
      <c r="N99">
        <f>ROUND(MARGIN!$J13,0)</f>
        <v>5</v>
      </c>
      <c r="P99">
        <f t="shared" si="257"/>
        <v>0</v>
      </c>
      <c r="Q99">
        <v>1</v>
      </c>
      <c r="T99" s="117" t="s">
        <v>788</v>
      </c>
      <c r="U99">
        <v>50</v>
      </c>
      <c r="V99" t="str">
        <f t="shared" si="258"/>
        <v>TRUE</v>
      </c>
      <c r="W99">
        <f>ROUND(MARGIN!$J13,0)</f>
        <v>5</v>
      </c>
      <c r="Z99">
        <f t="shared" si="259"/>
        <v>0</v>
      </c>
      <c r="AA99">
        <v>1</v>
      </c>
      <c r="AD99" s="117" t="s">
        <v>962</v>
      </c>
      <c r="AE99">
        <v>50</v>
      </c>
      <c r="AF99" t="str">
        <f t="shared" si="260"/>
        <v>TRUE</v>
      </c>
      <c r="AG99">
        <f>ROUND(MARGIN!$J13,0)</f>
        <v>5</v>
      </c>
      <c r="AH99">
        <f t="shared" si="261"/>
        <v>5</v>
      </c>
      <c r="AK99">
        <f t="shared" si="262"/>
        <v>0</v>
      </c>
      <c r="AL99">
        <v>1</v>
      </c>
      <c r="AO99" s="117" t="s">
        <v>962</v>
      </c>
      <c r="AP99">
        <v>50</v>
      </c>
      <c r="AQ99" t="str">
        <f t="shared" si="263"/>
        <v>TRUE</v>
      </c>
      <c r="AR99">
        <f>ROUND(MARGIN!$J13,0)</f>
        <v>5</v>
      </c>
      <c r="AS99">
        <f t="shared" si="264"/>
        <v>5</v>
      </c>
      <c r="AV99">
        <f t="shared" si="265"/>
        <v>0</v>
      </c>
      <c r="AW99">
        <v>1</v>
      </c>
      <c r="AZ99" s="117" t="s">
        <v>962</v>
      </c>
      <c r="BA99">
        <v>50</v>
      </c>
      <c r="BB99" t="str">
        <f t="shared" si="266"/>
        <v>TRUE</v>
      </c>
      <c r="BC99">
        <f>ROUND(MARGIN!$J13,0)</f>
        <v>5</v>
      </c>
      <c r="BD99">
        <f t="shared" si="267"/>
        <v>5</v>
      </c>
      <c r="BG99">
        <f t="shared" si="268"/>
        <v>-1</v>
      </c>
      <c r="BL99" s="117" t="s">
        <v>962</v>
      </c>
      <c r="BM99">
        <v>50</v>
      </c>
      <c r="BN99" t="str">
        <f t="shared" si="269"/>
        <v>FALSE</v>
      </c>
      <c r="BO99">
        <f>ROUND(MARGIN!$J13,0)</f>
        <v>5</v>
      </c>
      <c r="BP99">
        <f t="shared" si="270"/>
        <v>5</v>
      </c>
      <c r="BT99">
        <f t="shared" si="271"/>
        <v>-1</v>
      </c>
      <c r="BU99">
        <v>-1</v>
      </c>
      <c r="BV99">
        <v>-1</v>
      </c>
      <c r="BW99">
        <v>1</v>
      </c>
      <c r="BX99">
        <f t="shared" si="272"/>
        <v>0</v>
      </c>
      <c r="BY99">
        <f t="shared" si="273"/>
        <v>0</v>
      </c>
      <c r="BZ99" s="187">
        <v>4.0381175944600002E-3</v>
      </c>
      <c r="CA99" s="117" t="s">
        <v>962</v>
      </c>
      <c r="CB99">
        <v>50</v>
      </c>
      <c r="CC99" t="str">
        <f t="shared" si="274"/>
        <v>TRUE</v>
      </c>
      <c r="CD99">
        <f>ROUND(MARGIN!$J15,0)</f>
        <v>10</v>
      </c>
      <c r="CE99">
        <f t="shared" si="275"/>
        <v>8</v>
      </c>
      <c r="CF99">
        <f t="shared" si="308"/>
        <v>10</v>
      </c>
      <c r="CG99" s="139">
        <f>CF99*10000*MARGIN!$G15/MARGIN!$D15</f>
        <v>73946.68959587274</v>
      </c>
      <c r="CH99" s="145">
        <f t="shared" si="276"/>
        <v>-298.60542830916597</v>
      </c>
      <c r="CI99" s="145">
        <f t="shared" si="277"/>
        <v>-298.60542830916597</v>
      </c>
      <c r="CK99">
        <f t="shared" si="278"/>
        <v>2</v>
      </c>
      <c r="CL99">
        <v>1</v>
      </c>
      <c r="CM99">
        <v>-1</v>
      </c>
      <c r="CN99">
        <v>-1</v>
      </c>
      <c r="CO99">
        <f t="shared" si="279"/>
        <v>0</v>
      </c>
      <c r="CP99">
        <f t="shared" si="280"/>
        <v>1</v>
      </c>
      <c r="CQ99">
        <v>-5.4552792351499997E-3</v>
      </c>
      <c r="CR99" s="117" t="s">
        <v>1189</v>
      </c>
      <c r="CS99">
        <v>50</v>
      </c>
      <c r="CT99" t="str">
        <f t="shared" si="281"/>
        <v>TRUE</v>
      </c>
      <c r="CU99">
        <f>ROUND(MARGIN!$J15,0)</f>
        <v>10</v>
      </c>
      <c r="CV99">
        <f t="shared" si="309"/>
        <v>8</v>
      </c>
      <c r="CW99">
        <f t="shared" si="310"/>
        <v>10</v>
      </c>
      <c r="CX99" s="139">
        <f>CW99*10000*MARGIN!$G15/MARGIN!$D15</f>
        <v>73946.68959587274</v>
      </c>
      <c r="CY99" s="200">
        <f t="shared" si="282"/>
        <v>-403.39984026044709</v>
      </c>
      <c r="CZ99" s="200">
        <f t="shared" si="283"/>
        <v>403.39984026044709</v>
      </c>
      <c r="DB99">
        <f t="shared" si="284"/>
        <v>-2</v>
      </c>
      <c r="DC99">
        <v>-1</v>
      </c>
      <c r="DD99">
        <v>-1</v>
      </c>
      <c r="DE99">
        <v>1</v>
      </c>
      <c r="DF99">
        <f t="shared" si="285"/>
        <v>0</v>
      </c>
      <c r="DG99">
        <f t="shared" si="286"/>
        <v>0</v>
      </c>
      <c r="DH99">
        <v>6.8005317288200003E-3</v>
      </c>
      <c r="DI99" s="117" t="s">
        <v>1189</v>
      </c>
      <c r="DJ99">
        <v>50</v>
      </c>
      <c r="DK99" t="str">
        <f t="shared" si="287"/>
        <v>TRUE</v>
      </c>
      <c r="DL99">
        <f>ROUND(MARGIN!$J15,0)</f>
        <v>10</v>
      </c>
      <c r="DM99">
        <f t="shared" si="311"/>
        <v>13</v>
      </c>
      <c r="DN99">
        <f t="shared" si="312"/>
        <v>10</v>
      </c>
      <c r="DO99" s="139">
        <f>DN99*10000*MARGIN!$G15/MARGIN!$D15</f>
        <v>73946.68959587274</v>
      </c>
      <c r="DP99" s="200">
        <f t="shared" si="288"/>
        <v>-502.87680883793638</v>
      </c>
      <c r="DQ99" s="200">
        <f t="shared" si="289"/>
        <v>-502.87680883793638</v>
      </c>
      <c r="DS99">
        <v>0</v>
      </c>
      <c r="DT99">
        <v>-1</v>
      </c>
      <c r="DU99">
        <v>1</v>
      </c>
      <c r="DV99">
        <v>-1</v>
      </c>
      <c r="DW99">
        <v>1</v>
      </c>
      <c r="DX99">
        <v>0</v>
      </c>
      <c r="DY99">
        <v>-4.3779794582400004E-3</v>
      </c>
      <c r="DZ99" s="117" t="s">
        <v>1189</v>
      </c>
      <c r="EA99">
        <v>50</v>
      </c>
      <c r="EB99" t="s">
        <v>1274</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1274</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1274</v>
      </c>
      <c r="FP99">
        <v>10</v>
      </c>
      <c r="FQ99">
        <v>8</v>
      </c>
      <c r="FR99">
        <v>10</v>
      </c>
      <c r="FS99" s="139">
        <v>74297.684354616256</v>
      </c>
      <c r="FT99" s="200">
        <v>0</v>
      </c>
      <c r="FU99" s="200"/>
      <c r="FV99" s="200">
        <v>0</v>
      </c>
      <c r="FX99">
        <v>0</v>
      </c>
      <c r="FZ99">
        <v>1</v>
      </c>
      <c r="GB99">
        <v>1</v>
      </c>
      <c r="GE99">
        <v>1</v>
      </c>
      <c r="GG99">
        <v>0</v>
      </c>
      <c r="GJ99" s="117" t="s">
        <v>1189</v>
      </c>
      <c r="GK99">
        <v>50</v>
      </c>
      <c r="GL99" t="s">
        <v>1284</v>
      </c>
      <c r="GM99">
        <v>10</v>
      </c>
      <c r="GN99">
        <v>8</v>
      </c>
      <c r="GO99">
        <v>10</v>
      </c>
      <c r="GP99" s="139">
        <v>74297.684354616256</v>
      </c>
      <c r="GQ99" s="200">
        <v>0</v>
      </c>
      <c r="GR99" s="200"/>
      <c r="GS99" s="200">
        <v>0</v>
      </c>
      <c r="GT99" s="200">
        <v>0</v>
      </c>
      <c r="GV99">
        <v>0</v>
      </c>
      <c r="GX99">
        <v>1</v>
      </c>
      <c r="GZ99">
        <v>1</v>
      </c>
      <c r="HC99">
        <v>1</v>
      </c>
      <c r="HE99">
        <v>0</v>
      </c>
      <c r="HH99" s="117" t="s">
        <v>1189</v>
      </c>
      <c r="HI99">
        <v>50</v>
      </c>
      <c r="HJ99" t="s">
        <v>1284</v>
      </c>
      <c r="HK99">
        <v>10</v>
      </c>
      <c r="HL99">
        <v>8</v>
      </c>
      <c r="HM99">
        <v>10</v>
      </c>
      <c r="HN99" s="139">
        <v>73946.68959587274</v>
      </c>
      <c r="HO99" s="200">
        <v>0</v>
      </c>
      <c r="HP99" s="200"/>
      <c r="HQ99" s="200">
        <v>0</v>
      </c>
      <c r="HR99" s="200">
        <v>0</v>
      </c>
      <c r="HT99">
        <f t="shared" si="290"/>
        <v>0</v>
      </c>
      <c r="HV99">
        <v>1</v>
      </c>
      <c r="HX99">
        <v>1</v>
      </c>
      <c r="IA99">
        <f t="shared" si="291"/>
        <v>1</v>
      </c>
      <c r="IC99">
        <f t="shared" si="313"/>
        <v>0</v>
      </c>
      <c r="IF99" s="117" t="s">
        <v>1189</v>
      </c>
      <c r="IG99">
        <v>50</v>
      </c>
      <c r="IH99" t="str">
        <f t="shared" si="292"/>
        <v>FALSE</v>
      </c>
      <c r="II99">
        <f>ROUND(MARGIN!$J15,0)</f>
        <v>10</v>
      </c>
      <c r="IJ99">
        <f t="shared" si="314"/>
        <v>8</v>
      </c>
      <c r="IK99">
        <f t="shared" si="315"/>
        <v>10</v>
      </c>
      <c r="IL99" s="139">
        <f>IK99*10000*MARGIN!$G15/MARGIN!$D15</f>
        <v>73946.68959587274</v>
      </c>
      <c r="IM99" s="139"/>
      <c r="IN99" s="200">
        <f t="shared" si="293"/>
        <v>0</v>
      </c>
      <c r="IO99" s="200"/>
      <c r="IP99" s="200"/>
      <c r="IQ99" s="200">
        <f t="shared" si="294"/>
        <v>0</v>
      </c>
      <c r="IR99" s="200">
        <f t="shared" si="295"/>
        <v>0</v>
      </c>
      <c r="IT99">
        <f t="shared" si="296"/>
        <v>0</v>
      </c>
      <c r="IV99">
        <v>1</v>
      </c>
      <c r="IX99">
        <v>1</v>
      </c>
      <c r="JA99">
        <f t="shared" si="297"/>
        <v>1</v>
      </c>
      <c r="JC99">
        <f t="shared" si="316"/>
        <v>0</v>
      </c>
      <c r="JF99" s="117" t="s">
        <v>1189</v>
      </c>
      <c r="JG99">
        <v>50</v>
      </c>
      <c r="JH99" t="str">
        <f t="shared" si="298"/>
        <v>FALSE</v>
      </c>
      <c r="JI99">
        <f>ROUND(MARGIN!$J15,0)</f>
        <v>10</v>
      </c>
      <c r="JJ99">
        <f t="shared" si="317"/>
        <v>8</v>
      </c>
      <c r="JK99">
        <f t="shared" si="318"/>
        <v>10</v>
      </c>
      <c r="JL99" s="139">
        <f>JK99*10000*MARGIN!$G15/MARGIN!$D15</f>
        <v>73946.68959587274</v>
      </c>
      <c r="JM99" s="139"/>
      <c r="JN99" s="200">
        <f t="shared" si="299"/>
        <v>0</v>
      </c>
      <c r="JO99" s="200"/>
      <c r="JP99" s="200"/>
      <c r="JQ99" s="200">
        <f t="shared" si="300"/>
        <v>0</v>
      </c>
      <c r="JR99" s="200">
        <f t="shared" si="301"/>
        <v>0</v>
      </c>
      <c r="JT99">
        <f t="shared" si="302"/>
        <v>0</v>
      </c>
      <c r="JV99">
        <v>1</v>
      </c>
      <c r="JX99">
        <v>1</v>
      </c>
      <c r="KA99">
        <f t="shared" si="303"/>
        <v>1</v>
      </c>
      <c r="KC99">
        <f t="shared" si="319"/>
        <v>0</v>
      </c>
      <c r="KF99" s="117" t="s">
        <v>1189</v>
      </c>
      <c r="KG99">
        <v>50</v>
      </c>
      <c r="KH99" t="str">
        <f t="shared" si="304"/>
        <v>FALSE</v>
      </c>
      <c r="KI99">
        <f>ROUND(MARGIN!$J15,0)</f>
        <v>10</v>
      </c>
      <c r="KJ99">
        <f t="shared" si="320"/>
        <v>8</v>
      </c>
      <c r="KK99">
        <f t="shared" si="321"/>
        <v>10</v>
      </c>
      <c r="KL99" s="139">
        <f>KK99*10000*MARGIN!$G15/MARGIN!$D15</f>
        <v>73946.68959587274</v>
      </c>
      <c r="KM99" s="139"/>
      <c r="KN99" s="200">
        <f t="shared" si="305"/>
        <v>0</v>
      </c>
      <c r="KO99" s="200"/>
      <c r="KP99" s="200"/>
      <c r="KQ99" s="200">
        <f t="shared" si="306"/>
        <v>0</v>
      </c>
      <c r="KR99" s="200">
        <f t="shared" si="307"/>
        <v>0</v>
      </c>
    </row>
    <row r="100" spans="1:304" x14ac:dyDescent="0.25">
      <c r="A100" t="s">
        <v>1164</v>
      </c>
      <c r="B100" s="167" t="s">
        <v>9</v>
      </c>
      <c r="D100" s="117" t="s">
        <v>788</v>
      </c>
      <c r="E100">
        <v>50</v>
      </c>
      <c r="F100" t="e">
        <f>IF(#REF!="","FALSE","TRUE")</f>
        <v>#REF!</v>
      </c>
      <c r="G100">
        <f>ROUND(MARGIN!$J16,0)</f>
        <v>10</v>
      </c>
      <c r="I100" t="e">
        <f>-#REF!+J100</f>
        <v>#REF!</v>
      </c>
      <c r="J100">
        <v>1</v>
      </c>
      <c r="K100" s="117" t="s">
        <v>788</v>
      </c>
      <c r="L100">
        <v>50</v>
      </c>
      <c r="M100" t="str">
        <f t="shared" si="256"/>
        <v>TRUE</v>
      </c>
      <c r="N100">
        <f>ROUND(MARGIN!$J16,0)</f>
        <v>10</v>
      </c>
      <c r="P100">
        <f t="shared" si="257"/>
        <v>0</v>
      </c>
      <c r="Q100">
        <v>1</v>
      </c>
      <c r="S100" t="str">
        <f>FORECAST!$B$60</f>
        <v>High: Apr-May // Low: Aug-Sept</v>
      </c>
      <c r="T100" s="117" t="s">
        <v>788</v>
      </c>
      <c r="U100">
        <v>50</v>
      </c>
      <c r="V100" t="str">
        <f t="shared" si="258"/>
        <v>TRUE</v>
      </c>
      <c r="W100">
        <f>ROUND(MARGIN!$J16,0)</f>
        <v>10</v>
      </c>
      <c r="Z100">
        <f t="shared" si="259"/>
        <v>-2</v>
      </c>
      <c r="AA100">
        <v>-1</v>
      </c>
      <c r="AC100" t="s">
        <v>933</v>
      </c>
      <c r="AD100" s="117" t="s">
        <v>962</v>
      </c>
      <c r="AE100">
        <v>50</v>
      </c>
      <c r="AF100" t="str">
        <f t="shared" si="260"/>
        <v>TRUE</v>
      </c>
      <c r="AG100">
        <f>ROUND(MARGIN!$J16,0)</f>
        <v>10</v>
      </c>
      <c r="AH100">
        <f t="shared" si="261"/>
        <v>10</v>
      </c>
      <c r="AK100">
        <f t="shared" si="262"/>
        <v>0</v>
      </c>
      <c r="AL100">
        <v>-1</v>
      </c>
      <c r="AN100" t="s">
        <v>933</v>
      </c>
      <c r="AO100" s="117" t="s">
        <v>962</v>
      </c>
      <c r="AP100">
        <v>50</v>
      </c>
      <c r="AQ100" t="str">
        <f t="shared" si="263"/>
        <v>TRUE</v>
      </c>
      <c r="AR100">
        <f>ROUND(MARGIN!$J16,0)</f>
        <v>10</v>
      </c>
      <c r="AS100">
        <f t="shared" si="264"/>
        <v>10</v>
      </c>
      <c r="AV100">
        <f t="shared" si="265"/>
        <v>0</v>
      </c>
      <c r="AW100">
        <v>-1</v>
      </c>
      <c r="AY100" t="s">
        <v>933</v>
      </c>
      <c r="AZ100" s="117" t="s">
        <v>962</v>
      </c>
      <c r="BA100">
        <v>50</v>
      </c>
      <c r="BB100" t="str">
        <f t="shared" si="266"/>
        <v>TRUE</v>
      </c>
      <c r="BC100">
        <f>ROUND(MARGIN!$J16,0)</f>
        <v>10</v>
      </c>
      <c r="BD100">
        <f t="shared" si="267"/>
        <v>10</v>
      </c>
      <c r="BG100">
        <f t="shared" si="268"/>
        <v>1</v>
      </c>
      <c r="BK100" t="s">
        <v>933</v>
      </c>
      <c r="BL100" s="117" t="s">
        <v>962</v>
      </c>
      <c r="BM100">
        <v>50</v>
      </c>
      <c r="BN100" t="str">
        <f t="shared" si="269"/>
        <v>FALSE</v>
      </c>
      <c r="BO100">
        <f>ROUND(MARGIN!$J16,0)</f>
        <v>10</v>
      </c>
      <c r="BP100">
        <f t="shared" si="270"/>
        <v>10</v>
      </c>
      <c r="BT100">
        <f t="shared" si="271"/>
        <v>1</v>
      </c>
      <c r="BU100">
        <v>1</v>
      </c>
      <c r="BV100">
        <v>1</v>
      </c>
      <c r="BW100">
        <v>1</v>
      </c>
      <c r="BX100">
        <f t="shared" si="272"/>
        <v>1</v>
      </c>
      <c r="BY100">
        <f t="shared" si="273"/>
        <v>1</v>
      </c>
      <c r="BZ100" s="187">
        <v>1.92464682523E-2</v>
      </c>
      <c r="CA100" s="117" t="s">
        <v>962</v>
      </c>
      <c r="CB100">
        <v>50</v>
      </c>
      <c r="CC100" t="str">
        <f t="shared" si="274"/>
        <v>TRUE</v>
      </c>
      <c r="CD100">
        <f>ROUND(MARGIN!$J16,0)</f>
        <v>10</v>
      </c>
      <c r="CE100">
        <f t="shared" si="275"/>
        <v>13</v>
      </c>
      <c r="CF100">
        <f t="shared" si="308"/>
        <v>10</v>
      </c>
      <c r="CG100" s="139">
        <f>CF100*10000*MARGIN!$G16/MARGIN!$D16</f>
        <v>73946</v>
      </c>
      <c r="CH100" s="145">
        <f t="shared" si="276"/>
        <v>1423.1993413845757</v>
      </c>
      <c r="CI100" s="145">
        <f t="shared" si="277"/>
        <v>1423.1993413845757</v>
      </c>
      <c r="CK100">
        <f t="shared" si="278"/>
        <v>0</v>
      </c>
      <c r="CL100">
        <v>1</v>
      </c>
      <c r="CM100">
        <v>1</v>
      </c>
      <c r="CN100">
        <v>-1</v>
      </c>
      <c r="CO100">
        <f t="shared" si="279"/>
        <v>0</v>
      </c>
      <c r="CP100">
        <f t="shared" si="280"/>
        <v>0</v>
      </c>
      <c r="CQ100">
        <v>-2.5792788879199998E-4</v>
      </c>
      <c r="CR100" s="117" t="s">
        <v>1189</v>
      </c>
      <c r="CS100">
        <v>50</v>
      </c>
      <c r="CT100" t="str">
        <f t="shared" si="281"/>
        <v>TRUE</v>
      </c>
      <c r="CU100">
        <f>ROUND(MARGIN!$J16,0)</f>
        <v>10</v>
      </c>
      <c r="CV100">
        <f t="shared" si="309"/>
        <v>13</v>
      </c>
      <c r="CW100">
        <f t="shared" si="310"/>
        <v>10</v>
      </c>
      <c r="CX100" s="139">
        <f>CW100*10000*MARGIN!$G16/MARGIN!$D16</f>
        <v>73946</v>
      </c>
      <c r="CY100" s="200">
        <f t="shared" si="282"/>
        <v>-19.07273566461323</v>
      </c>
      <c r="CZ100" s="200">
        <f t="shared" si="283"/>
        <v>-19.07273566461323</v>
      </c>
      <c r="DB100">
        <f t="shared" si="284"/>
        <v>-2</v>
      </c>
      <c r="DC100">
        <v>-1</v>
      </c>
      <c r="DD100">
        <v>-1</v>
      </c>
      <c r="DE100">
        <v>1</v>
      </c>
      <c r="DF100">
        <f t="shared" si="285"/>
        <v>0</v>
      </c>
      <c r="DG100">
        <f t="shared" si="286"/>
        <v>0</v>
      </c>
      <c r="DH100">
        <v>1.2342996809000001E-2</v>
      </c>
      <c r="DI100" s="117" t="s">
        <v>1189</v>
      </c>
      <c r="DJ100">
        <v>50</v>
      </c>
      <c r="DK100" t="str">
        <f t="shared" si="287"/>
        <v>TRUE</v>
      </c>
      <c r="DL100">
        <f>ROUND(MARGIN!$J16,0)</f>
        <v>10</v>
      </c>
      <c r="DM100">
        <f t="shared" si="311"/>
        <v>13</v>
      </c>
      <c r="DN100">
        <f t="shared" si="312"/>
        <v>10</v>
      </c>
      <c r="DO100" s="139">
        <f>DN100*10000*MARGIN!$G16/MARGIN!$D16</f>
        <v>73946</v>
      </c>
      <c r="DP100" s="200">
        <f t="shared" si="288"/>
        <v>-912.71524203831405</v>
      </c>
      <c r="DQ100" s="200">
        <f t="shared" si="289"/>
        <v>-912.71524203831405</v>
      </c>
      <c r="DS100">
        <v>0</v>
      </c>
      <c r="DT100">
        <v>-1</v>
      </c>
      <c r="DU100">
        <v>1</v>
      </c>
      <c r="DV100">
        <v>1</v>
      </c>
      <c r="DW100">
        <v>0</v>
      </c>
      <c r="DX100">
        <v>1</v>
      </c>
      <c r="DY100">
        <v>1.93148590284E-3</v>
      </c>
      <c r="DZ100" s="117" t="s">
        <v>1189</v>
      </c>
      <c r="EA100">
        <v>50</v>
      </c>
      <c r="EB100" t="s">
        <v>1274</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1274</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1274</v>
      </c>
      <c r="FP100">
        <v>10</v>
      </c>
      <c r="FQ100">
        <v>13</v>
      </c>
      <c r="FR100">
        <v>10</v>
      </c>
      <c r="FS100" s="139">
        <v>74299</v>
      </c>
      <c r="FT100" s="200">
        <v>0</v>
      </c>
      <c r="FU100" s="200"/>
      <c r="FV100" s="200">
        <v>0</v>
      </c>
      <c r="FX100">
        <v>0</v>
      </c>
      <c r="FZ100">
        <v>1</v>
      </c>
      <c r="GB100">
        <v>1</v>
      </c>
      <c r="GE100">
        <v>1</v>
      </c>
      <c r="GG100">
        <v>0</v>
      </c>
      <c r="GJ100" s="117" t="s">
        <v>1189</v>
      </c>
      <c r="GK100">
        <v>50</v>
      </c>
      <c r="GL100" t="s">
        <v>1284</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1284</v>
      </c>
      <c r="HK100">
        <v>10</v>
      </c>
      <c r="HL100">
        <v>8</v>
      </c>
      <c r="HM100">
        <v>10</v>
      </c>
      <c r="HN100" s="139">
        <v>73946</v>
      </c>
      <c r="HO100" s="200">
        <v>0</v>
      </c>
      <c r="HP100" s="200"/>
      <c r="HQ100" s="200">
        <v>0</v>
      </c>
      <c r="HR100" s="200">
        <v>0</v>
      </c>
      <c r="HT100">
        <f t="shared" si="290"/>
        <v>0</v>
      </c>
      <c r="HV100">
        <v>1</v>
      </c>
      <c r="HX100">
        <v>1</v>
      </c>
      <c r="IA100">
        <f t="shared" si="291"/>
        <v>1</v>
      </c>
      <c r="IC100">
        <f t="shared" si="313"/>
        <v>0</v>
      </c>
      <c r="IF100" s="117" t="s">
        <v>1189</v>
      </c>
      <c r="IG100">
        <v>50</v>
      </c>
      <c r="IH100" t="str">
        <f t="shared" si="292"/>
        <v>FALSE</v>
      </c>
      <c r="II100">
        <f>ROUND(MARGIN!$J16,0)</f>
        <v>10</v>
      </c>
      <c r="IJ100">
        <f t="shared" si="314"/>
        <v>8</v>
      </c>
      <c r="IK100">
        <f t="shared" si="315"/>
        <v>10</v>
      </c>
      <c r="IL100" s="139">
        <f>IK100*10000*MARGIN!$G16/MARGIN!$D16</f>
        <v>73946</v>
      </c>
      <c r="IM100" s="139"/>
      <c r="IN100" s="200">
        <f t="shared" si="293"/>
        <v>0</v>
      </c>
      <c r="IO100" s="200"/>
      <c r="IP100" s="200"/>
      <c r="IQ100" s="200">
        <f t="shared" si="294"/>
        <v>0</v>
      </c>
      <c r="IR100" s="200">
        <f t="shared" si="295"/>
        <v>0</v>
      </c>
      <c r="IT100">
        <f t="shared" si="296"/>
        <v>0</v>
      </c>
      <c r="IV100">
        <v>1</v>
      </c>
      <c r="IX100">
        <v>1</v>
      </c>
      <c r="JA100">
        <f t="shared" si="297"/>
        <v>1</v>
      </c>
      <c r="JC100">
        <f t="shared" si="316"/>
        <v>0</v>
      </c>
      <c r="JF100" s="117" t="s">
        <v>1189</v>
      </c>
      <c r="JG100">
        <v>50</v>
      </c>
      <c r="JH100" t="str">
        <f t="shared" si="298"/>
        <v>FALSE</v>
      </c>
      <c r="JI100">
        <f>ROUND(MARGIN!$J16,0)</f>
        <v>10</v>
      </c>
      <c r="JJ100">
        <f t="shared" si="317"/>
        <v>8</v>
      </c>
      <c r="JK100">
        <f t="shared" si="318"/>
        <v>10</v>
      </c>
      <c r="JL100" s="139">
        <f>JK100*10000*MARGIN!$G16/MARGIN!$D16</f>
        <v>73946</v>
      </c>
      <c r="JM100" s="139"/>
      <c r="JN100" s="200">
        <f t="shared" si="299"/>
        <v>0</v>
      </c>
      <c r="JO100" s="200"/>
      <c r="JP100" s="200"/>
      <c r="JQ100" s="200">
        <f t="shared" si="300"/>
        <v>0</v>
      </c>
      <c r="JR100" s="200">
        <f t="shared" si="301"/>
        <v>0</v>
      </c>
      <c r="JT100">
        <f t="shared" si="302"/>
        <v>0</v>
      </c>
      <c r="JV100">
        <v>1</v>
      </c>
      <c r="JX100">
        <v>1</v>
      </c>
      <c r="KA100">
        <f t="shared" si="303"/>
        <v>1</v>
      </c>
      <c r="KC100">
        <f t="shared" si="319"/>
        <v>0</v>
      </c>
      <c r="KF100" s="117" t="s">
        <v>1189</v>
      </c>
      <c r="KG100">
        <v>50</v>
      </c>
      <c r="KH100" t="str">
        <f t="shared" si="304"/>
        <v>FALSE</v>
      </c>
      <c r="KI100">
        <f>ROUND(MARGIN!$J16,0)</f>
        <v>10</v>
      </c>
      <c r="KJ100">
        <f t="shared" si="320"/>
        <v>8</v>
      </c>
      <c r="KK100">
        <f t="shared" si="321"/>
        <v>10</v>
      </c>
      <c r="KL100" s="139">
        <f>KK100*10000*MARGIN!$G16/MARGIN!$D16</f>
        <v>73946</v>
      </c>
      <c r="KM100" s="139"/>
      <c r="KN100" s="200">
        <f t="shared" si="305"/>
        <v>0</v>
      </c>
      <c r="KO100" s="200"/>
      <c r="KP100" s="200"/>
      <c r="KQ100" s="200">
        <f t="shared" si="306"/>
        <v>0</v>
      </c>
      <c r="KR100" s="200">
        <f t="shared" si="307"/>
        <v>0</v>
      </c>
    </row>
    <row r="101" spans="1:304" x14ac:dyDescent="0.25">
      <c r="A101" t="s">
        <v>1166</v>
      </c>
      <c r="B101" s="167" t="s">
        <v>20</v>
      </c>
      <c r="D101" s="117" t="s">
        <v>788</v>
      </c>
      <c r="E101">
        <v>50</v>
      </c>
      <c r="F101" t="e">
        <f>IF(#REF!="","FALSE","TRUE")</f>
        <v>#REF!</v>
      </c>
      <c r="G101">
        <f>ROUND(MARGIN!$J12,0)</f>
        <v>10</v>
      </c>
      <c r="I101" t="e">
        <f>-#REF!+J101</f>
        <v>#REF!</v>
      </c>
      <c r="J101">
        <v>-1</v>
      </c>
      <c r="K101" s="117" t="s">
        <v>788</v>
      </c>
      <c r="L101">
        <v>50</v>
      </c>
      <c r="M101" t="str">
        <f t="shared" si="256"/>
        <v>TRUE</v>
      </c>
      <c r="N101">
        <f>ROUND(MARGIN!$J12,0)</f>
        <v>10</v>
      </c>
      <c r="P101">
        <f t="shared" si="257"/>
        <v>0</v>
      </c>
      <c r="Q101">
        <v>-1</v>
      </c>
      <c r="T101" s="117" t="s">
        <v>788</v>
      </c>
      <c r="U101">
        <v>50</v>
      </c>
      <c r="V101" t="str">
        <f t="shared" si="258"/>
        <v>TRUE</v>
      </c>
      <c r="W101">
        <f>ROUND(MARGIN!$J12,0)</f>
        <v>10</v>
      </c>
      <c r="Z101">
        <f t="shared" si="259"/>
        <v>0</v>
      </c>
      <c r="AA101">
        <v>-1</v>
      </c>
      <c r="AD101" s="117" t="s">
        <v>962</v>
      </c>
      <c r="AE101">
        <v>50</v>
      </c>
      <c r="AF101" t="str">
        <f t="shared" si="260"/>
        <v>TRUE</v>
      </c>
      <c r="AG101">
        <f>ROUND(MARGIN!$J12,0)</f>
        <v>10</v>
      </c>
      <c r="AH101">
        <f t="shared" si="261"/>
        <v>10</v>
      </c>
      <c r="AK101">
        <f t="shared" si="262"/>
        <v>0</v>
      </c>
      <c r="AL101">
        <v>-1</v>
      </c>
      <c r="AO101" s="117" t="s">
        <v>962</v>
      </c>
      <c r="AP101">
        <v>50</v>
      </c>
      <c r="AQ101" t="str">
        <f t="shared" si="263"/>
        <v>TRUE</v>
      </c>
      <c r="AR101">
        <f>ROUND(MARGIN!$J12,0)</f>
        <v>10</v>
      </c>
      <c r="AS101">
        <f t="shared" si="264"/>
        <v>10</v>
      </c>
      <c r="AV101">
        <f t="shared" si="265"/>
        <v>2</v>
      </c>
      <c r="AW101">
        <v>1</v>
      </c>
      <c r="AZ101" s="117" t="s">
        <v>962</v>
      </c>
      <c r="BA101">
        <v>50</v>
      </c>
      <c r="BB101" t="str">
        <f t="shared" si="266"/>
        <v>TRUE</v>
      </c>
      <c r="BC101">
        <f>ROUND(MARGIN!$J12,0)</f>
        <v>10</v>
      </c>
      <c r="BD101">
        <f t="shared" si="267"/>
        <v>10</v>
      </c>
      <c r="BG101">
        <f t="shared" si="268"/>
        <v>-1</v>
      </c>
      <c r="BL101" s="117" t="s">
        <v>962</v>
      </c>
      <c r="BM101">
        <v>50</v>
      </c>
      <c r="BN101" t="str">
        <f t="shared" si="269"/>
        <v>FALSE</v>
      </c>
      <c r="BO101">
        <f>ROUND(MARGIN!$J12,0)</f>
        <v>10</v>
      </c>
      <c r="BP101">
        <f t="shared" si="270"/>
        <v>10</v>
      </c>
      <c r="BT101">
        <f t="shared" si="271"/>
        <v>-1</v>
      </c>
      <c r="BU101">
        <v>-1</v>
      </c>
      <c r="BV101">
        <v>1</v>
      </c>
      <c r="BW101">
        <v>1</v>
      </c>
      <c r="BX101">
        <f t="shared" si="272"/>
        <v>0</v>
      </c>
      <c r="BY101">
        <f t="shared" si="273"/>
        <v>1</v>
      </c>
      <c r="BZ101" s="187">
        <v>5.7684993449700003E-3</v>
      </c>
      <c r="CA101" s="117" t="s">
        <v>962</v>
      </c>
      <c r="CB101">
        <v>50</v>
      </c>
      <c r="CC101" t="str">
        <f t="shared" si="274"/>
        <v>TRUE</v>
      </c>
      <c r="CD101">
        <f>ROUND(MARGIN!$J17,0)</f>
        <v>10</v>
      </c>
      <c r="CE101">
        <f t="shared" si="275"/>
        <v>8</v>
      </c>
      <c r="CF101">
        <f t="shared" si="308"/>
        <v>10</v>
      </c>
      <c r="CG101" s="139">
        <f>CF101*10000*MARGIN!$G17/MARGIN!$D17</f>
        <v>73947.006140852915</v>
      </c>
      <c r="CH101" s="145">
        <f t="shared" si="276"/>
        <v>-426.56325648600262</v>
      </c>
      <c r="CI101" s="145">
        <f t="shared" si="277"/>
        <v>426.56325648600262</v>
      </c>
      <c r="CK101">
        <f t="shared" si="278"/>
        <v>2</v>
      </c>
      <c r="CL101">
        <v>1</v>
      </c>
      <c r="CM101">
        <v>1</v>
      </c>
      <c r="CN101">
        <v>-1</v>
      </c>
      <c r="CO101">
        <f t="shared" si="279"/>
        <v>0</v>
      </c>
      <c r="CP101">
        <f t="shared" si="280"/>
        <v>0</v>
      </c>
      <c r="CQ101">
        <v>-8.4665644236199995E-3</v>
      </c>
      <c r="CR101" s="117" t="s">
        <v>1189</v>
      </c>
      <c r="CS101">
        <v>50</v>
      </c>
      <c r="CT101" t="str">
        <f t="shared" si="281"/>
        <v>TRUE</v>
      </c>
      <c r="CU101">
        <f>ROUND(MARGIN!$J17,0)</f>
        <v>10</v>
      </c>
      <c r="CV101">
        <f t="shared" si="309"/>
        <v>13</v>
      </c>
      <c r="CW101">
        <f t="shared" si="310"/>
        <v>10</v>
      </c>
      <c r="CX101" s="139">
        <f>CW101*10000*MARGIN!$G17/MARGIN!$D17</f>
        <v>73947.006140852915</v>
      </c>
      <c r="CY101" s="200">
        <f t="shared" si="282"/>
        <v>-626.07709142535487</v>
      </c>
      <c r="CZ101" s="200">
        <f t="shared" si="283"/>
        <v>-626.07709142535487</v>
      </c>
      <c r="DB101">
        <f t="shared" si="284"/>
        <v>0</v>
      </c>
      <c r="DC101">
        <v>1</v>
      </c>
      <c r="DD101">
        <v>1</v>
      </c>
      <c r="DE101">
        <v>1</v>
      </c>
      <c r="DF101">
        <f t="shared" si="285"/>
        <v>1</v>
      </c>
      <c r="DG101">
        <f t="shared" si="286"/>
        <v>1</v>
      </c>
      <c r="DH101">
        <v>5.9327061615400004E-3</v>
      </c>
      <c r="DI101" s="117" t="s">
        <v>1189</v>
      </c>
      <c r="DJ101">
        <v>50</v>
      </c>
      <c r="DK101" t="str">
        <f t="shared" si="287"/>
        <v>TRUE</v>
      </c>
      <c r="DL101">
        <f>ROUND(MARGIN!$J17,0)</f>
        <v>10</v>
      </c>
      <c r="DM101">
        <f t="shared" si="311"/>
        <v>13</v>
      </c>
      <c r="DN101">
        <f t="shared" si="312"/>
        <v>10</v>
      </c>
      <c r="DO101" s="139">
        <f>DN101*10000*MARGIN!$G17/MARGIN!$D17</f>
        <v>73947.006140852915</v>
      </c>
      <c r="DP101" s="200">
        <f t="shared" si="288"/>
        <v>438.70585895927434</v>
      </c>
      <c r="DQ101" s="200">
        <f t="shared" si="289"/>
        <v>438.70585895927434</v>
      </c>
      <c r="DS101">
        <v>-2</v>
      </c>
      <c r="DT101">
        <v>-1</v>
      </c>
      <c r="DU101">
        <v>1</v>
      </c>
      <c r="DV101">
        <v>-1</v>
      </c>
      <c r="DW101">
        <v>1</v>
      </c>
      <c r="DX101">
        <v>0</v>
      </c>
      <c r="DY101">
        <v>-1.6850619260299999E-3</v>
      </c>
      <c r="DZ101" s="117" t="s">
        <v>1189</v>
      </c>
      <c r="EA101">
        <v>50</v>
      </c>
      <c r="EB101" t="s">
        <v>1274</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1274</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1274</v>
      </c>
      <c r="FP101">
        <v>10</v>
      </c>
      <c r="FQ101">
        <v>8</v>
      </c>
      <c r="FR101">
        <v>10</v>
      </c>
      <c r="FS101" s="139">
        <v>74294.966516804474</v>
      </c>
      <c r="FT101" s="200">
        <v>0</v>
      </c>
      <c r="FU101" s="200"/>
      <c r="FV101" s="200">
        <v>0</v>
      </c>
      <c r="FX101">
        <v>0</v>
      </c>
      <c r="FZ101">
        <v>1</v>
      </c>
      <c r="GB101">
        <v>1</v>
      </c>
      <c r="GE101">
        <v>1</v>
      </c>
      <c r="GG101">
        <v>0</v>
      </c>
      <c r="GJ101" s="117" t="s">
        <v>1189</v>
      </c>
      <c r="GK101">
        <v>50</v>
      </c>
      <c r="GL101" t="s">
        <v>1284</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1284</v>
      </c>
      <c r="HK101">
        <v>10</v>
      </c>
      <c r="HL101">
        <v>8</v>
      </c>
      <c r="HM101">
        <v>10</v>
      </c>
      <c r="HN101" s="139">
        <v>73947.006140852915</v>
      </c>
      <c r="HO101" s="200">
        <v>0</v>
      </c>
      <c r="HP101" s="200"/>
      <c r="HQ101" s="200">
        <v>0</v>
      </c>
      <c r="HR101" s="200">
        <v>0</v>
      </c>
      <c r="HT101">
        <f t="shared" si="290"/>
        <v>0</v>
      </c>
      <c r="HV101">
        <v>1</v>
      </c>
      <c r="HX101">
        <v>1</v>
      </c>
      <c r="IA101">
        <f t="shared" si="291"/>
        <v>1</v>
      </c>
      <c r="IC101">
        <f t="shared" si="313"/>
        <v>0</v>
      </c>
      <c r="IF101" s="117" t="s">
        <v>1189</v>
      </c>
      <c r="IG101">
        <v>50</v>
      </c>
      <c r="IH101" t="str">
        <f t="shared" si="292"/>
        <v>FALSE</v>
      </c>
      <c r="II101">
        <f>ROUND(MARGIN!$J17,0)</f>
        <v>10</v>
      </c>
      <c r="IJ101">
        <f t="shared" si="314"/>
        <v>8</v>
      </c>
      <c r="IK101">
        <f t="shared" si="315"/>
        <v>10</v>
      </c>
      <c r="IL101" s="139">
        <f>IK101*10000*MARGIN!$G17/MARGIN!$D17</f>
        <v>73947.006140852915</v>
      </c>
      <c r="IM101" s="139"/>
      <c r="IN101" s="200">
        <f t="shared" si="293"/>
        <v>0</v>
      </c>
      <c r="IO101" s="200"/>
      <c r="IP101" s="200"/>
      <c r="IQ101" s="200">
        <f t="shared" si="294"/>
        <v>0</v>
      </c>
      <c r="IR101" s="200">
        <f t="shared" si="295"/>
        <v>0</v>
      </c>
      <c r="IT101">
        <f t="shared" si="296"/>
        <v>0</v>
      </c>
      <c r="IV101">
        <v>1</v>
      </c>
      <c r="IX101">
        <v>1</v>
      </c>
      <c r="JA101">
        <f t="shared" si="297"/>
        <v>1</v>
      </c>
      <c r="JC101">
        <f t="shared" si="316"/>
        <v>0</v>
      </c>
      <c r="JF101" s="117" t="s">
        <v>1189</v>
      </c>
      <c r="JG101">
        <v>50</v>
      </c>
      <c r="JH101" t="str">
        <f t="shared" si="298"/>
        <v>FALSE</v>
      </c>
      <c r="JI101">
        <f>ROUND(MARGIN!$J17,0)</f>
        <v>10</v>
      </c>
      <c r="JJ101">
        <f t="shared" si="317"/>
        <v>8</v>
      </c>
      <c r="JK101">
        <f t="shared" si="318"/>
        <v>10</v>
      </c>
      <c r="JL101" s="139">
        <f>JK101*10000*MARGIN!$G17/MARGIN!$D17</f>
        <v>73947.006140852915</v>
      </c>
      <c r="JM101" s="139"/>
      <c r="JN101" s="200">
        <f t="shared" si="299"/>
        <v>0</v>
      </c>
      <c r="JO101" s="200"/>
      <c r="JP101" s="200"/>
      <c r="JQ101" s="200">
        <f t="shared" si="300"/>
        <v>0</v>
      </c>
      <c r="JR101" s="200">
        <f t="shared" si="301"/>
        <v>0</v>
      </c>
      <c r="JT101">
        <f t="shared" si="302"/>
        <v>0</v>
      </c>
      <c r="JV101">
        <v>1</v>
      </c>
      <c r="JX101">
        <v>1</v>
      </c>
      <c r="KA101">
        <f t="shared" si="303"/>
        <v>1</v>
      </c>
      <c r="KC101">
        <f t="shared" si="319"/>
        <v>0</v>
      </c>
      <c r="KF101" s="117" t="s">
        <v>1189</v>
      </c>
      <c r="KG101">
        <v>50</v>
      </c>
      <c r="KH101" t="str">
        <f t="shared" si="304"/>
        <v>FALSE</v>
      </c>
      <c r="KI101">
        <f>ROUND(MARGIN!$J17,0)</f>
        <v>10</v>
      </c>
      <c r="KJ101">
        <f t="shared" si="320"/>
        <v>8</v>
      </c>
      <c r="KK101">
        <f t="shared" si="321"/>
        <v>10</v>
      </c>
      <c r="KL101" s="139">
        <f>KK101*10000*MARGIN!$G17/MARGIN!$D17</f>
        <v>73947.006140852915</v>
      </c>
      <c r="KM101" s="139"/>
      <c r="KN101" s="200">
        <f t="shared" si="305"/>
        <v>0</v>
      </c>
      <c r="KO101" s="200"/>
      <c r="KP101" s="200"/>
      <c r="KQ101" s="200">
        <f t="shared" si="306"/>
        <v>0</v>
      </c>
      <c r="KR101" s="200">
        <f t="shared" si="307"/>
        <v>0</v>
      </c>
    </row>
    <row r="102" spans="1:304"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77251.31092514965</v>
      </c>
      <c r="CH102" s="145">
        <f>IF(BX102=1,ABS(CG102*BZ102),-ABS(CG102*BZ102))</f>
        <v>684.49102873387847</v>
      </c>
      <c r="CI102" s="145">
        <f>IF(BY102=1,ABS(CG102*BZ102),-ABS(CG102*BZ102))</f>
        <v>-684.49102873387847</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77251.31092514965</v>
      </c>
      <c r="CY102" s="200">
        <f>IF(CO102=1,ABS(CX102*CQ102),-ABS(CX102*CQ102))</f>
        <v>-1101.8847559934268</v>
      </c>
      <c r="CZ102" s="200">
        <f>IF(CP102=1,ABS(CX102*CQ102),-ABS(CX102*CQ102))</f>
        <v>-1101.8847559934268</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77251.31092514965</v>
      </c>
      <c r="DP102" s="200">
        <f>IF(DF102=1,ABS(DO102*DH102),-ABS(DO102*DH102))</f>
        <v>-159.44093451033066</v>
      </c>
      <c r="DQ102" s="200">
        <f>IF(DG102=1,ABS(DO102*DH102),-ABS(DO102*DH102))</f>
        <v>-159.44093451033066</v>
      </c>
      <c r="DS102">
        <v>2</v>
      </c>
      <c r="DT102">
        <v>1</v>
      </c>
      <c r="DU102">
        <v>1</v>
      </c>
      <c r="DV102">
        <v>-1</v>
      </c>
      <c r="DW102">
        <v>0</v>
      </c>
      <c r="DX102">
        <v>0</v>
      </c>
      <c r="DY102">
        <v>-1.9583788225000002E-3</v>
      </c>
      <c r="DZ102" s="118" t="s">
        <v>1189</v>
      </c>
      <c r="EA102">
        <v>50</v>
      </c>
      <c r="EB102" t="s">
        <v>1274</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1274</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1274</v>
      </c>
      <c r="FP102">
        <v>11</v>
      </c>
      <c r="FQ102">
        <v>8</v>
      </c>
      <c r="FR102">
        <v>11</v>
      </c>
      <c r="FS102" s="139">
        <v>78114.801773194587</v>
      </c>
      <c r="FT102" s="200">
        <v>0</v>
      </c>
      <c r="FU102" s="200"/>
      <c r="FV102" s="200">
        <v>0</v>
      </c>
      <c r="FX102">
        <v>0</v>
      </c>
      <c r="FZ102">
        <v>1</v>
      </c>
      <c r="GB102">
        <v>1</v>
      </c>
      <c r="GE102">
        <v>1</v>
      </c>
      <c r="GG102">
        <v>0</v>
      </c>
      <c r="GJ102" s="118" t="s">
        <v>1189</v>
      </c>
      <c r="GK102">
        <v>50</v>
      </c>
      <c r="GL102" t="s">
        <v>1284</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1284</v>
      </c>
      <c r="HK102">
        <v>11</v>
      </c>
      <c r="HL102">
        <v>8</v>
      </c>
      <c r="HM102">
        <v>11</v>
      </c>
      <c r="HN102" s="139">
        <v>77251.31092514965</v>
      </c>
      <c r="HO102" s="200">
        <v>0</v>
      </c>
      <c r="HP102" s="200"/>
      <c r="HQ102" s="200">
        <v>0</v>
      </c>
      <c r="HR102" s="200">
        <v>0</v>
      </c>
      <c r="HT102">
        <f t="shared" si="290"/>
        <v>0</v>
      </c>
      <c r="HV102">
        <v>1</v>
      </c>
      <c r="HX102">
        <v>1</v>
      </c>
      <c r="IA102">
        <f>IF(HU102=HZ102,1,0)</f>
        <v>1</v>
      </c>
      <c r="IC102">
        <f>IF(HZ102=HX102,1,0)</f>
        <v>0</v>
      </c>
      <c r="IF102" s="118" t="s">
        <v>1189</v>
      </c>
      <c r="IG102">
        <v>50</v>
      </c>
      <c r="IH102" t="str">
        <f>IF(HU102="","FALSE","TRUE")</f>
        <v>FALSE</v>
      </c>
      <c r="II102">
        <f>ROUND(MARGIN!$J18,0)</f>
        <v>11</v>
      </c>
      <c r="IJ102">
        <f>ROUND(IF(HU102=HX102,II102*(1+$CV$95),II102*(1-$CV$95)),0)</f>
        <v>8</v>
      </c>
      <c r="IK102">
        <f>II102</f>
        <v>11</v>
      </c>
      <c r="IL102" s="139">
        <f>IK102*10000*MARGIN!$G18/MARGIN!$D18</f>
        <v>77251.31092514965</v>
      </c>
      <c r="IM102" s="139"/>
      <c r="IN102" s="200">
        <f>IF(IA102=1,ABS(IL102*IE102),-ABS(IL102*IE102))</f>
        <v>0</v>
      </c>
      <c r="IO102" s="200"/>
      <c r="IP102" s="200"/>
      <c r="IQ102" s="200">
        <f t="shared" si="294"/>
        <v>0</v>
      </c>
      <c r="IR102" s="200">
        <f>IF(IE102=1,ABS(IN102*IF102),-ABS(IN102*IF102))</f>
        <v>0</v>
      </c>
      <c r="IT102">
        <f t="shared" si="296"/>
        <v>0</v>
      </c>
      <c r="IV102">
        <v>1</v>
      </c>
      <c r="IX102">
        <v>1</v>
      </c>
      <c r="JA102">
        <f>IF(IU102=IZ102,1,0)</f>
        <v>1</v>
      </c>
      <c r="JC102">
        <f>IF(IZ102=IX102,1,0)</f>
        <v>0</v>
      </c>
      <c r="JF102" s="118" t="s">
        <v>1189</v>
      </c>
      <c r="JG102">
        <v>50</v>
      </c>
      <c r="JH102" t="str">
        <f>IF(IU102="","FALSE","TRUE")</f>
        <v>FALSE</v>
      </c>
      <c r="JI102">
        <f>ROUND(MARGIN!$J18,0)</f>
        <v>11</v>
      </c>
      <c r="JJ102">
        <f>ROUND(IF(IU102=IX102,JI102*(1+$CV$95),JI102*(1-$CV$95)),0)</f>
        <v>8</v>
      </c>
      <c r="JK102">
        <f>JI102</f>
        <v>11</v>
      </c>
      <c r="JL102" s="139">
        <f>JK102*10000*MARGIN!$G18/MARGIN!$D18</f>
        <v>77251.31092514965</v>
      </c>
      <c r="JM102" s="139"/>
      <c r="JN102" s="200">
        <f>IF(JA102=1,ABS(JL102*JE102),-ABS(JL102*JE102))</f>
        <v>0</v>
      </c>
      <c r="JO102" s="200"/>
      <c r="JP102" s="200"/>
      <c r="JQ102" s="200">
        <f t="shared" si="300"/>
        <v>0</v>
      </c>
      <c r="JR102" s="200">
        <f>IF(JE102=1,ABS(JN102*JF102),-ABS(JN102*JF102))</f>
        <v>0</v>
      </c>
      <c r="JT102">
        <f t="shared" si="302"/>
        <v>0</v>
      </c>
      <c r="JV102">
        <v>1</v>
      </c>
      <c r="JX102">
        <v>1</v>
      </c>
      <c r="KA102">
        <f>IF(JU102=JZ102,1,0)</f>
        <v>1</v>
      </c>
      <c r="KC102">
        <f>IF(JZ102=JX102,1,0)</f>
        <v>0</v>
      </c>
      <c r="KF102" s="118" t="s">
        <v>1189</v>
      </c>
      <c r="KG102">
        <v>50</v>
      </c>
      <c r="KH102" t="str">
        <f>IF(JU102="","FALSE","TRUE")</f>
        <v>FALSE</v>
      </c>
      <c r="KI102">
        <f>ROUND(MARGIN!$J18,0)</f>
        <v>11</v>
      </c>
      <c r="KJ102">
        <f>ROUND(IF(JU102=JX102,KI102*(1+$CV$95),KI102*(1-$CV$95)),0)</f>
        <v>8</v>
      </c>
      <c r="KK102">
        <f>KI102</f>
        <v>11</v>
      </c>
      <c r="KL102" s="139">
        <f>KK102*10000*MARGIN!$G18/MARGIN!$D18</f>
        <v>77251.31092514965</v>
      </c>
      <c r="KM102" s="139"/>
      <c r="KN102" s="200">
        <f>IF(KA102=1,ABS(KL102*KE102),-ABS(KL102*KE102))</f>
        <v>0</v>
      </c>
      <c r="KO102" s="200"/>
      <c r="KP102" s="200"/>
      <c r="KQ102" s="200">
        <f t="shared" si="306"/>
        <v>0</v>
      </c>
      <c r="KR102" s="200">
        <f>IF(KE102=1,ABS(KN102*KF102),-ABS(KN102*KF102))</f>
        <v>0</v>
      </c>
    </row>
    <row r="103" spans="1:304"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56"/>
        <v>TRUE</v>
      </c>
      <c r="N103">
        <f>ROUND(MARGIN!$J17,0)</f>
        <v>10</v>
      </c>
      <c r="P103">
        <f t="shared" si="257"/>
        <v>0</v>
      </c>
      <c r="Q103">
        <v>-1</v>
      </c>
      <c r="T103" s="117" t="s">
        <v>788</v>
      </c>
      <c r="U103">
        <v>50</v>
      </c>
      <c r="V103" t="str">
        <f t="shared" si="258"/>
        <v>TRUE</v>
      </c>
      <c r="W103">
        <f>ROUND(MARGIN!$J17,0)</f>
        <v>10</v>
      </c>
      <c r="Z103">
        <f t="shared" si="259"/>
        <v>0</v>
      </c>
      <c r="AA103">
        <v>-1</v>
      </c>
      <c r="AD103" s="117" t="s">
        <v>32</v>
      </c>
      <c r="AE103">
        <v>50</v>
      </c>
      <c r="AF103" t="str">
        <f t="shared" si="260"/>
        <v>TRUE</v>
      </c>
      <c r="AG103">
        <f>ROUND(MARGIN!$J17,0)</f>
        <v>10</v>
      </c>
      <c r="AH103">
        <f t="shared" si="261"/>
        <v>10</v>
      </c>
      <c r="AK103">
        <f t="shared" si="262"/>
        <v>0</v>
      </c>
      <c r="AL103">
        <v>-1</v>
      </c>
      <c r="AO103" s="117" t="s">
        <v>32</v>
      </c>
      <c r="AP103">
        <v>50</v>
      </c>
      <c r="AQ103" t="str">
        <f t="shared" si="263"/>
        <v>TRUE</v>
      </c>
      <c r="AR103">
        <f>ROUND(MARGIN!$J17,0)</f>
        <v>10</v>
      </c>
      <c r="AS103">
        <f t="shared" si="264"/>
        <v>10</v>
      </c>
      <c r="AV103">
        <f t="shared" si="265"/>
        <v>2</v>
      </c>
      <c r="AW103">
        <v>1</v>
      </c>
      <c r="AZ103" s="117" t="s">
        <v>32</v>
      </c>
      <c r="BA103">
        <v>50</v>
      </c>
      <c r="BB103" t="str">
        <f t="shared" si="266"/>
        <v>TRUE</v>
      </c>
      <c r="BC103">
        <f>ROUND(MARGIN!$J17,0)</f>
        <v>10</v>
      </c>
      <c r="BD103">
        <f t="shared" si="267"/>
        <v>10</v>
      </c>
      <c r="BG103">
        <f t="shared" si="268"/>
        <v>-1</v>
      </c>
      <c r="BL103" s="117" t="s">
        <v>32</v>
      </c>
      <c r="BM103">
        <v>50</v>
      </c>
      <c r="BN103" t="str">
        <f t="shared" si="269"/>
        <v>FALSE</v>
      </c>
      <c r="BO103">
        <f>ROUND(MARGIN!$J17,0)</f>
        <v>10</v>
      </c>
      <c r="BP103">
        <f t="shared" si="270"/>
        <v>10</v>
      </c>
      <c r="BT103">
        <f t="shared" si="271"/>
        <v>-1</v>
      </c>
      <c r="BU103">
        <v>-1</v>
      </c>
      <c r="BV103">
        <v>-1</v>
      </c>
      <c r="BW103">
        <v>-1</v>
      </c>
      <c r="BX103">
        <f t="shared" si="272"/>
        <v>1</v>
      </c>
      <c r="BY103">
        <f t="shared" si="273"/>
        <v>1</v>
      </c>
      <c r="BZ103" s="187">
        <v>-2.6722758000300001E-3</v>
      </c>
      <c r="CA103" s="117" t="s">
        <v>32</v>
      </c>
      <c r="CB103">
        <v>50</v>
      </c>
      <c r="CC103" t="str">
        <f t="shared" si="274"/>
        <v>TRUE</v>
      </c>
      <c r="CD103">
        <f>ROUND(MARGIN!$J19,0)</f>
        <v>10</v>
      </c>
      <c r="CE103">
        <f t="shared" si="275"/>
        <v>13</v>
      </c>
      <c r="CF103">
        <f t="shared" si="308"/>
        <v>10</v>
      </c>
      <c r="CG103" s="139">
        <f>CF103*10000*MARGIN!$G19/MARGIN!$D19</f>
        <v>77324.948979063294</v>
      </c>
      <c r="CH103" s="145">
        <f t="shared" si="276"/>
        <v>206.63358989530531</v>
      </c>
      <c r="CI103" s="145">
        <f t="shared" si="277"/>
        <v>206.63358989530531</v>
      </c>
      <c r="CK103">
        <f t="shared" si="278"/>
        <v>0</v>
      </c>
      <c r="CL103">
        <v>-1</v>
      </c>
      <c r="CM103">
        <v>-1</v>
      </c>
      <c r="CN103">
        <v>1</v>
      </c>
      <c r="CO103">
        <f t="shared" si="279"/>
        <v>0</v>
      </c>
      <c r="CP103">
        <f t="shared" si="280"/>
        <v>0</v>
      </c>
      <c r="CQ103">
        <v>4.0058894533699999E-3</v>
      </c>
      <c r="CR103" s="117" t="s">
        <v>1189</v>
      </c>
      <c r="CS103">
        <v>50</v>
      </c>
      <c r="CT103" t="str">
        <f t="shared" si="281"/>
        <v>TRUE</v>
      </c>
      <c r="CU103">
        <f>ROUND(MARGIN!$J19,0)</f>
        <v>10</v>
      </c>
      <c r="CV103">
        <f t="shared" si="309"/>
        <v>13</v>
      </c>
      <c r="CW103">
        <f t="shared" si="310"/>
        <v>10</v>
      </c>
      <c r="CX103" s="139">
        <f>CW103*10000*MARGIN!$G19/MARGIN!$D19</f>
        <v>77324.948979063294</v>
      </c>
      <c r="CY103" s="200">
        <f t="shared" si="282"/>
        <v>-309.755197597603</v>
      </c>
      <c r="CZ103" s="200">
        <f t="shared" si="283"/>
        <v>-309.755197597603</v>
      </c>
      <c r="DB103">
        <f t="shared" si="284"/>
        <v>2</v>
      </c>
      <c r="DC103">
        <v>1</v>
      </c>
      <c r="DD103">
        <v>-1</v>
      </c>
      <c r="DE103">
        <v>1</v>
      </c>
      <c r="DF103">
        <f t="shared" si="285"/>
        <v>1</v>
      </c>
      <c r="DG103">
        <f t="shared" si="286"/>
        <v>0</v>
      </c>
      <c r="DH103">
        <v>8.9838950469699999E-4</v>
      </c>
      <c r="DI103" s="117" t="s">
        <v>1189</v>
      </c>
      <c r="DJ103">
        <v>50</v>
      </c>
      <c r="DK103" t="str">
        <f t="shared" si="287"/>
        <v>TRUE</v>
      </c>
      <c r="DL103">
        <f>ROUND(MARGIN!$J19,0)</f>
        <v>10</v>
      </c>
      <c r="DM103">
        <f t="shared" si="311"/>
        <v>8</v>
      </c>
      <c r="DN103">
        <f t="shared" si="312"/>
        <v>10</v>
      </c>
      <c r="DO103" s="139">
        <f>DN103*10000*MARGIN!$G19/MARGIN!$D19</f>
        <v>77324.948979063294</v>
      </c>
      <c r="DP103" s="200">
        <f t="shared" si="288"/>
        <v>69.467922614021475</v>
      </c>
      <c r="DQ103" s="200">
        <f t="shared" si="289"/>
        <v>-69.467922614021475</v>
      </c>
      <c r="DS103">
        <v>0</v>
      </c>
      <c r="DT103">
        <v>1</v>
      </c>
      <c r="DU103">
        <v>1</v>
      </c>
      <c r="DV103">
        <v>-1</v>
      </c>
      <c r="DW103">
        <v>0</v>
      </c>
      <c r="DX103">
        <v>0</v>
      </c>
      <c r="DY103">
        <v>-2.8379466466000002E-3</v>
      </c>
      <c r="DZ103" s="117" t="s">
        <v>1189</v>
      </c>
      <c r="EA103">
        <v>50</v>
      </c>
      <c r="EB103" t="s">
        <v>1274</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1274</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1274</v>
      </c>
      <c r="FP103">
        <v>10</v>
      </c>
      <c r="FQ103">
        <v>8</v>
      </c>
      <c r="FR103">
        <v>10</v>
      </c>
      <c r="FS103" s="139">
        <v>78576.391409401534</v>
      </c>
      <c r="FT103" s="200">
        <v>0</v>
      </c>
      <c r="FU103" s="200"/>
      <c r="FV103" s="200">
        <v>0</v>
      </c>
      <c r="FX103">
        <v>0</v>
      </c>
      <c r="FZ103">
        <v>1</v>
      </c>
      <c r="GB103">
        <v>1</v>
      </c>
      <c r="GE103">
        <v>1</v>
      </c>
      <c r="GG103">
        <v>0</v>
      </c>
      <c r="GJ103" s="117" t="s">
        <v>1189</v>
      </c>
      <c r="GK103">
        <v>50</v>
      </c>
      <c r="GL103" t="s">
        <v>1284</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1284</v>
      </c>
      <c r="HK103">
        <v>10</v>
      </c>
      <c r="HL103">
        <v>8</v>
      </c>
      <c r="HM103">
        <v>10</v>
      </c>
      <c r="HN103" s="139">
        <v>77324.948979063294</v>
      </c>
      <c r="HO103" s="200">
        <v>0</v>
      </c>
      <c r="HP103" s="200"/>
      <c r="HQ103" s="200">
        <v>0</v>
      </c>
      <c r="HR103" s="200">
        <v>0</v>
      </c>
      <c r="HT103">
        <f t="shared" si="290"/>
        <v>0</v>
      </c>
      <c r="HV103">
        <v>1</v>
      </c>
      <c r="HX103">
        <v>1</v>
      </c>
      <c r="IA103">
        <f t="shared" ref="IA103:IA123" si="322">IF(HU103=HZ103,1,0)</f>
        <v>1</v>
      </c>
      <c r="IC103">
        <f t="shared" ref="IC103:IC123" si="323">IF(HZ103=HX103,1,0)</f>
        <v>0</v>
      </c>
      <c r="IF103" s="117" t="s">
        <v>1189</v>
      </c>
      <c r="IG103">
        <v>50</v>
      </c>
      <c r="IH103" t="str">
        <f t="shared" ref="IH103:IH123" si="324">IF(HU103="","FALSE","TRUE")</f>
        <v>FALSE</v>
      </c>
      <c r="II103">
        <f>ROUND(MARGIN!$J19,0)</f>
        <v>10</v>
      </c>
      <c r="IJ103">
        <f t="shared" ref="IJ103:IJ123" si="325">ROUND(IF(HU103=HX103,II103*(1+$CV$95),II103*(1-$CV$95)),0)</f>
        <v>8</v>
      </c>
      <c r="IK103">
        <f t="shared" ref="IK103:IK123" si="326">II103</f>
        <v>10</v>
      </c>
      <c r="IL103" s="139">
        <f>IK103*10000*MARGIN!$G19/MARGIN!$D19</f>
        <v>77324.948979063294</v>
      </c>
      <c r="IM103" s="139"/>
      <c r="IN103" s="200">
        <f t="shared" ref="IN103:IN123" si="327">IF(IA103=1,ABS(IL103*IE103),-ABS(IL103*IE103))</f>
        <v>0</v>
      </c>
      <c r="IO103" s="200"/>
      <c r="IP103" s="200"/>
      <c r="IQ103" s="200">
        <f t="shared" si="294"/>
        <v>0</v>
      </c>
      <c r="IR103" s="200">
        <f t="shared" ref="IR103:IR123" si="328">IF(IE103=1,ABS(IN103*IF103),-ABS(IN103*IF103))</f>
        <v>0</v>
      </c>
      <c r="IT103">
        <f t="shared" si="296"/>
        <v>0</v>
      </c>
      <c r="IV103">
        <v>1</v>
      </c>
      <c r="IX103">
        <v>1</v>
      </c>
      <c r="JA103">
        <f t="shared" ref="JA103:JA123" si="329">IF(IU103=IZ103,1,0)</f>
        <v>1</v>
      </c>
      <c r="JC103">
        <f t="shared" ref="JC103:JC123" si="330">IF(IZ103=IX103,1,0)</f>
        <v>0</v>
      </c>
      <c r="JF103" s="117" t="s">
        <v>1189</v>
      </c>
      <c r="JG103">
        <v>50</v>
      </c>
      <c r="JH103" t="str">
        <f t="shared" ref="JH103:JH123" si="331">IF(IU103="","FALSE","TRUE")</f>
        <v>FALSE</v>
      </c>
      <c r="JI103">
        <f>ROUND(MARGIN!$J19,0)</f>
        <v>10</v>
      </c>
      <c r="JJ103">
        <f t="shared" ref="JJ103:JJ123" si="332">ROUND(IF(IU103=IX103,JI103*(1+$CV$95),JI103*(1-$CV$95)),0)</f>
        <v>8</v>
      </c>
      <c r="JK103">
        <f t="shared" ref="JK103:JK123" si="333">JI103</f>
        <v>10</v>
      </c>
      <c r="JL103" s="139">
        <f>JK103*10000*MARGIN!$G19/MARGIN!$D19</f>
        <v>77324.948979063294</v>
      </c>
      <c r="JM103" s="139"/>
      <c r="JN103" s="200">
        <f t="shared" ref="JN103:JN123" si="334">IF(JA103=1,ABS(JL103*JE103),-ABS(JL103*JE103))</f>
        <v>0</v>
      </c>
      <c r="JO103" s="200"/>
      <c r="JP103" s="200"/>
      <c r="JQ103" s="200">
        <f t="shared" si="300"/>
        <v>0</v>
      </c>
      <c r="JR103" s="200">
        <f t="shared" ref="JR103:JR123" si="335">IF(JE103=1,ABS(JN103*JF103),-ABS(JN103*JF103))</f>
        <v>0</v>
      </c>
      <c r="JT103">
        <f t="shared" si="302"/>
        <v>0</v>
      </c>
      <c r="JV103">
        <v>1</v>
      </c>
      <c r="JX103">
        <v>1</v>
      </c>
      <c r="KA103">
        <f t="shared" ref="KA103:KA123" si="336">IF(JU103=JZ103,1,0)</f>
        <v>1</v>
      </c>
      <c r="KC103">
        <f t="shared" ref="KC103:KC123" si="337">IF(JZ103=JX103,1,0)</f>
        <v>0</v>
      </c>
      <c r="KF103" s="117" t="s">
        <v>1189</v>
      </c>
      <c r="KG103">
        <v>50</v>
      </c>
      <c r="KH103" t="str">
        <f t="shared" ref="KH103:KH123" si="338">IF(JU103="","FALSE","TRUE")</f>
        <v>FALSE</v>
      </c>
      <c r="KI103">
        <f>ROUND(MARGIN!$J19,0)</f>
        <v>10</v>
      </c>
      <c r="KJ103">
        <f t="shared" ref="KJ103:KJ123" si="339">ROUND(IF(JU103=JX103,KI103*(1+$CV$95),KI103*(1-$CV$95)),0)</f>
        <v>8</v>
      </c>
      <c r="KK103">
        <f t="shared" ref="KK103:KK123" si="340">KI103</f>
        <v>10</v>
      </c>
      <c r="KL103" s="139">
        <f>KK103*10000*MARGIN!$G19/MARGIN!$D19</f>
        <v>77324.948979063294</v>
      </c>
      <c r="KM103" s="139"/>
      <c r="KN103" s="200">
        <f t="shared" ref="KN103:KN123" si="341">IF(KA103=1,ABS(KL103*KE103),-ABS(KL103*KE103))</f>
        <v>0</v>
      </c>
      <c r="KO103" s="200"/>
      <c r="KP103" s="200"/>
      <c r="KQ103" s="200">
        <f t="shared" si="306"/>
        <v>0</v>
      </c>
      <c r="KR103" s="200">
        <f t="shared" ref="KR103:KR123" si="342">IF(KE103=1,ABS(KN103*KF103),-ABS(KN103*KF103))</f>
        <v>0</v>
      </c>
    </row>
    <row r="104" spans="1:304"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56"/>
        <v>TRUE</v>
      </c>
      <c r="N104">
        <f>ROUND(MARGIN!$J35,0)</f>
        <v>7</v>
      </c>
      <c r="P104">
        <f t="shared" si="257"/>
        <v>-2</v>
      </c>
      <c r="Q104">
        <v>-1</v>
      </c>
      <c r="T104" s="118" t="s">
        <v>788</v>
      </c>
      <c r="U104">
        <v>50</v>
      </c>
      <c r="V104" t="str">
        <f t="shared" si="258"/>
        <v>TRUE</v>
      </c>
      <c r="W104">
        <f>ROUND(MARGIN!$J35,0)</f>
        <v>7</v>
      </c>
      <c r="Z104">
        <f t="shared" si="259"/>
        <v>2</v>
      </c>
      <c r="AA104">
        <v>1</v>
      </c>
      <c r="AD104" s="118" t="s">
        <v>962</v>
      </c>
      <c r="AE104">
        <v>50</v>
      </c>
      <c r="AF104" t="str">
        <f t="shared" si="260"/>
        <v>TRUE</v>
      </c>
      <c r="AG104">
        <f>ROUND(MARGIN!$J35,0)</f>
        <v>7</v>
      </c>
      <c r="AH104">
        <f t="shared" si="261"/>
        <v>7</v>
      </c>
      <c r="AK104">
        <f t="shared" si="262"/>
        <v>0</v>
      </c>
      <c r="AL104">
        <v>1</v>
      </c>
      <c r="AO104" s="118" t="s">
        <v>962</v>
      </c>
      <c r="AP104">
        <v>50</v>
      </c>
      <c r="AQ104" t="str">
        <f t="shared" si="263"/>
        <v>TRUE</v>
      </c>
      <c r="AR104">
        <f>ROUND(MARGIN!$J35,0)</f>
        <v>7</v>
      </c>
      <c r="AS104">
        <f t="shared" si="264"/>
        <v>7</v>
      </c>
      <c r="AV104">
        <f t="shared" si="265"/>
        <v>-2</v>
      </c>
      <c r="AW104">
        <v>-1</v>
      </c>
      <c r="AZ104" s="118" t="s">
        <v>962</v>
      </c>
      <c r="BA104">
        <v>50</v>
      </c>
      <c r="BB104" t="str">
        <f t="shared" si="266"/>
        <v>TRUE</v>
      </c>
      <c r="BC104">
        <f>ROUND(MARGIN!$J35,0)</f>
        <v>7</v>
      </c>
      <c r="BD104">
        <f t="shared" si="267"/>
        <v>7</v>
      </c>
      <c r="BG104">
        <f t="shared" si="268"/>
        <v>1</v>
      </c>
      <c r="BL104" s="118" t="s">
        <v>962</v>
      </c>
      <c r="BM104">
        <v>50</v>
      </c>
      <c r="BN104" t="str">
        <f t="shared" si="269"/>
        <v>FALSE</v>
      </c>
      <c r="BO104">
        <f>ROUND(MARGIN!$J35,0)</f>
        <v>7</v>
      </c>
      <c r="BP104">
        <f t="shared" si="270"/>
        <v>7</v>
      </c>
      <c r="BT104">
        <f t="shared" si="271"/>
        <v>1</v>
      </c>
      <c r="BU104">
        <v>1</v>
      </c>
      <c r="BV104">
        <v>-1</v>
      </c>
      <c r="BW104">
        <v>1</v>
      </c>
      <c r="BX104">
        <f t="shared" si="272"/>
        <v>1</v>
      </c>
      <c r="BY104">
        <f t="shared" si="273"/>
        <v>0</v>
      </c>
      <c r="BZ104" s="187">
        <v>7.1067194848700001E-3</v>
      </c>
      <c r="CA104" s="118" t="s">
        <v>962</v>
      </c>
      <c r="CB104">
        <v>50</v>
      </c>
      <c r="CC104" t="str">
        <f t="shared" si="274"/>
        <v>TRUE</v>
      </c>
      <c r="CD104">
        <f>ROUND(MARGIN!$J20,0)</f>
        <v>11</v>
      </c>
      <c r="CE104">
        <f t="shared" si="275"/>
        <v>14</v>
      </c>
      <c r="CF104">
        <f t="shared" si="308"/>
        <v>11</v>
      </c>
      <c r="CG104" s="139">
        <f>CF104*10000*MARGIN!$G20/MARGIN!$D20</f>
        <v>77245.80177977604</v>
      </c>
      <c r="CH104" s="145">
        <f t="shared" si="276"/>
        <v>548.96424463274013</v>
      </c>
      <c r="CI104" s="145">
        <f t="shared" si="277"/>
        <v>-548.96424463274013</v>
      </c>
      <c r="CK104">
        <f t="shared" si="278"/>
        <v>0</v>
      </c>
      <c r="CL104">
        <v>1</v>
      </c>
      <c r="CM104">
        <v>-1</v>
      </c>
      <c r="CN104">
        <v>-1</v>
      </c>
      <c r="CO104">
        <f t="shared" si="279"/>
        <v>0</v>
      </c>
      <c r="CP104">
        <f t="shared" si="280"/>
        <v>1</v>
      </c>
      <c r="CQ104">
        <v>-1.1078373600499999E-2</v>
      </c>
      <c r="CR104" s="118" t="s">
        <v>1189</v>
      </c>
      <c r="CS104">
        <v>50</v>
      </c>
      <c r="CT104" t="str">
        <f t="shared" si="281"/>
        <v>TRUE</v>
      </c>
      <c r="CU104">
        <f>ROUND(MARGIN!$J20,0)</f>
        <v>11</v>
      </c>
      <c r="CV104">
        <f t="shared" si="309"/>
        <v>8</v>
      </c>
      <c r="CW104">
        <f t="shared" si="310"/>
        <v>11</v>
      </c>
      <c r="CX104" s="139">
        <f>CW104*10000*MARGIN!$G20/MARGIN!$D20</f>
        <v>77245.80177977604</v>
      </c>
      <c r="CY104" s="200">
        <f t="shared" si="282"/>
        <v>-855.75785118652675</v>
      </c>
      <c r="CZ104" s="200">
        <f t="shared" si="283"/>
        <v>855.75785118652675</v>
      </c>
      <c r="DB104">
        <f t="shared" si="284"/>
        <v>-2</v>
      </c>
      <c r="DC104">
        <v>-1</v>
      </c>
      <c r="DD104">
        <v>1</v>
      </c>
      <c r="DE104">
        <v>1</v>
      </c>
      <c r="DF104">
        <f t="shared" si="285"/>
        <v>0</v>
      </c>
      <c r="DG104">
        <f t="shared" si="286"/>
        <v>1</v>
      </c>
      <c r="DH104">
        <v>2.8751042783900001E-3</v>
      </c>
      <c r="DI104" s="118" t="s">
        <v>1189</v>
      </c>
      <c r="DJ104">
        <v>50</v>
      </c>
      <c r="DK104" t="str">
        <f t="shared" si="287"/>
        <v>TRUE</v>
      </c>
      <c r="DL104">
        <f>ROUND(MARGIN!$J20,0)</f>
        <v>11</v>
      </c>
      <c r="DM104">
        <f t="shared" si="311"/>
        <v>8</v>
      </c>
      <c r="DN104">
        <f t="shared" si="312"/>
        <v>11</v>
      </c>
      <c r="DO104" s="139">
        <f>DN104*10000*MARGIN!$G20/MARGIN!$D20</f>
        <v>77245.80177977604</v>
      </c>
      <c r="DP104" s="200">
        <f t="shared" si="288"/>
        <v>-222.08973518469998</v>
      </c>
      <c r="DQ104" s="200">
        <f t="shared" si="289"/>
        <v>222.08973518469998</v>
      </c>
      <c r="DS104">
        <v>2</v>
      </c>
      <c r="DT104">
        <v>1</v>
      </c>
      <c r="DU104">
        <v>-1</v>
      </c>
      <c r="DV104">
        <v>-1</v>
      </c>
      <c r="DW104">
        <v>0</v>
      </c>
      <c r="DX104">
        <v>1</v>
      </c>
      <c r="DY104">
        <v>-2.86686175191E-3</v>
      </c>
      <c r="DZ104" s="118" t="s">
        <v>1189</v>
      </c>
      <c r="EA104">
        <v>50</v>
      </c>
      <c r="EB104" t="s">
        <v>1274</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1274</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1274</v>
      </c>
      <c r="FP104">
        <v>11</v>
      </c>
      <c r="FQ104">
        <v>8</v>
      </c>
      <c r="FR104">
        <v>11</v>
      </c>
      <c r="FS104" s="139">
        <v>78117.099273055355</v>
      </c>
      <c r="FT104" s="200">
        <v>0</v>
      </c>
      <c r="FU104" s="200"/>
      <c r="FV104" s="200">
        <v>0</v>
      </c>
      <c r="FX104">
        <v>0</v>
      </c>
      <c r="FZ104">
        <v>-1</v>
      </c>
      <c r="GB104">
        <v>-1</v>
      </c>
      <c r="GE104">
        <v>1</v>
      </c>
      <c r="GG104">
        <v>0</v>
      </c>
      <c r="GJ104" s="118" t="s">
        <v>1189</v>
      </c>
      <c r="GK104">
        <v>50</v>
      </c>
      <c r="GL104" t="s">
        <v>1284</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1284</v>
      </c>
      <c r="HK104">
        <v>11</v>
      </c>
      <c r="HL104">
        <v>8</v>
      </c>
      <c r="HM104">
        <v>11</v>
      </c>
      <c r="HN104" s="139">
        <v>77245.80177977604</v>
      </c>
      <c r="HO104" s="200">
        <v>0</v>
      </c>
      <c r="HP104" s="200"/>
      <c r="HQ104" s="200">
        <v>0</v>
      </c>
      <c r="HR104" s="200">
        <v>0</v>
      </c>
      <c r="HT104">
        <f t="shared" si="290"/>
        <v>0</v>
      </c>
      <c r="HV104">
        <v>-1</v>
      </c>
      <c r="HX104">
        <v>-1</v>
      </c>
      <c r="IA104">
        <f t="shared" si="322"/>
        <v>1</v>
      </c>
      <c r="IC104">
        <f t="shared" si="323"/>
        <v>0</v>
      </c>
      <c r="IF104" s="118" t="s">
        <v>1189</v>
      </c>
      <c r="IG104">
        <v>50</v>
      </c>
      <c r="IH104" t="str">
        <f t="shared" si="324"/>
        <v>FALSE</v>
      </c>
      <c r="II104">
        <f>ROUND(MARGIN!$J20,0)</f>
        <v>11</v>
      </c>
      <c r="IJ104">
        <f t="shared" si="325"/>
        <v>8</v>
      </c>
      <c r="IK104">
        <f t="shared" si="326"/>
        <v>11</v>
      </c>
      <c r="IL104" s="139">
        <f>IK104*10000*MARGIN!$G20/MARGIN!$D20</f>
        <v>77245.80177977604</v>
      </c>
      <c r="IM104" s="139"/>
      <c r="IN104" s="200">
        <f t="shared" si="327"/>
        <v>0</v>
      </c>
      <c r="IO104" s="200"/>
      <c r="IP104" s="200"/>
      <c r="IQ104" s="200">
        <f t="shared" si="294"/>
        <v>0</v>
      </c>
      <c r="IR104" s="200">
        <f t="shared" si="328"/>
        <v>0</v>
      </c>
      <c r="IT104">
        <f t="shared" si="296"/>
        <v>0</v>
      </c>
      <c r="IV104">
        <v>-1</v>
      </c>
      <c r="IX104">
        <v>-1</v>
      </c>
      <c r="JA104">
        <f t="shared" si="329"/>
        <v>1</v>
      </c>
      <c r="JC104">
        <f t="shared" si="330"/>
        <v>0</v>
      </c>
      <c r="JF104" s="118" t="s">
        <v>1189</v>
      </c>
      <c r="JG104">
        <v>50</v>
      </c>
      <c r="JH104" t="str">
        <f t="shared" si="331"/>
        <v>FALSE</v>
      </c>
      <c r="JI104">
        <f>ROUND(MARGIN!$J20,0)</f>
        <v>11</v>
      </c>
      <c r="JJ104">
        <f t="shared" si="332"/>
        <v>8</v>
      </c>
      <c r="JK104">
        <f t="shared" si="333"/>
        <v>11</v>
      </c>
      <c r="JL104" s="139">
        <f>JK104*10000*MARGIN!$G20/MARGIN!$D20</f>
        <v>77245.80177977604</v>
      </c>
      <c r="JM104" s="139"/>
      <c r="JN104" s="200">
        <f t="shared" si="334"/>
        <v>0</v>
      </c>
      <c r="JO104" s="200"/>
      <c r="JP104" s="200"/>
      <c r="JQ104" s="200">
        <f t="shared" si="300"/>
        <v>0</v>
      </c>
      <c r="JR104" s="200">
        <f t="shared" si="335"/>
        <v>0</v>
      </c>
      <c r="JT104">
        <f t="shared" si="302"/>
        <v>0</v>
      </c>
      <c r="JV104">
        <v>-1</v>
      </c>
      <c r="JX104">
        <v>-1</v>
      </c>
      <c r="KA104">
        <f t="shared" si="336"/>
        <v>1</v>
      </c>
      <c r="KC104">
        <f t="shared" si="337"/>
        <v>0</v>
      </c>
      <c r="KF104" s="118" t="s">
        <v>1189</v>
      </c>
      <c r="KG104">
        <v>50</v>
      </c>
      <c r="KH104" t="str">
        <f t="shared" si="338"/>
        <v>FALSE</v>
      </c>
      <c r="KI104">
        <f>ROUND(MARGIN!$J20,0)</f>
        <v>11</v>
      </c>
      <c r="KJ104">
        <f t="shared" si="339"/>
        <v>8</v>
      </c>
      <c r="KK104">
        <f t="shared" si="340"/>
        <v>11</v>
      </c>
      <c r="KL104" s="139">
        <f>KK104*10000*MARGIN!$G20/MARGIN!$D20</f>
        <v>77245.80177977604</v>
      </c>
      <c r="KM104" s="139"/>
      <c r="KN104" s="200">
        <f t="shared" si="341"/>
        <v>0</v>
      </c>
      <c r="KO104" s="200"/>
      <c r="KP104" s="200"/>
      <c r="KQ104" s="200">
        <f t="shared" si="306"/>
        <v>0</v>
      </c>
      <c r="KR104" s="200">
        <f t="shared" si="342"/>
        <v>0</v>
      </c>
    </row>
    <row r="105" spans="1:304" x14ac:dyDescent="0.25">
      <c r="A105" t="s">
        <v>1181</v>
      </c>
      <c r="B105" s="167" t="s">
        <v>25</v>
      </c>
      <c r="D105" s="118" t="s">
        <v>788</v>
      </c>
      <c r="E105">
        <v>50</v>
      </c>
      <c r="F105" t="e">
        <f>IF(#REF!="","FALSE","TRUE")</f>
        <v>#REF!</v>
      </c>
      <c r="G105">
        <f>ROUND(MARGIN!$J32,0)</f>
        <v>7</v>
      </c>
      <c r="I105" t="e">
        <f>-#REF!+J105</f>
        <v>#REF!</v>
      </c>
      <c r="J105">
        <v>1</v>
      </c>
      <c r="K105" s="118" t="s">
        <v>788</v>
      </c>
      <c r="L105">
        <v>50</v>
      </c>
      <c r="M105" t="str">
        <f t="shared" si="256"/>
        <v>TRUE</v>
      </c>
      <c r="N105">
        <f>ROUND(MARGIN!$J32,0)</f>
        <v>7</v>
      </c>
      <c r="P105">
        <f t="shared" si="257"/>
        <v>-2</v>
      </c>
      <c r="Q105">
        <v>-1</v>
      </c>
      <c r="T105" s="118" t="s">
        <v>788</v>
      </c>
      <c r="U105">
        <v>50</v>
      </c>
      <c r="V105" t="str">
        <f t="shared" si="258"/>
        <v>TRUE</v>
      </c>
      <c r="W105">
        <f>ROUND(MARGIN!$J32,0)</f>
        <v>7</v>
      </c>
      <c r="Z105">
        <f t="shared" si="259"/>
        <v>2</v>
      </c>
      <c r="AA105">
        <v>1</v>
      </c>
      <c r="AB105">
        <v>1</v>
      </c>
      <c r="AC105" t="s">
        <v>966</v>
      </c>
      <c r="AD105" s="118" t="s">
        <v>962</v>
      </c>
      <c r="AE105">
        <v>50</v>
      </c>
      <c r="AF105" t="str">
        <f t="shared" si="260"/>
        <v>TRUE</v>
      </c>
      <c r="AG105">
        <f>ROUND(MARGIN!$J32,0)</f>
        <v>7</v>
      </c>
      <c r="AH105">
        <f t="shared" si="261"/>
        <v>9</v>
      </c>
      <c r="AK105">
        <f t="shared" si="262"/>
        <v>0</v>
      </c>
      <c r="AL105">
        <v>1</v>
      </c>
      <c r="AM105">
        <v>1</v>
      </c>
      <c r="AN105" t="s">
        <v>966</v>
      </c>
      <c r="AO105" s="118" t="s">
        <v>31</v>
      </c>
      <c r="AP105">
        <v>50</v>
      </c>
      <c r="AQ105" t="str">
        <f t="shared" si="263"/>
        <v>TRUE</v>
      </c>
      <c r="AR105">
        <f>ROUND(MARGIN!$J32,0)</f>
        <v>7</v>
      </c>
      <c r="AS105">
        <f t="shared" si="264"/>
        <v>9</v>
      </c>
      <c r="AV105">
        <f t="shared" si="265"/>
        <v>0</v>
      </c>
      <c r="AW105">
        <v>1</v>
      </c>
      <c r="AY105" t="s">
        <v>966</v>
      </c>
      <c r="AZ105" s="118" t="s">
        <v>962</v>
      </c>
      <c r="BA105">
        <v>50</v>
      </c>
      <c r="BB105" t="str">
        <f t="shared" si="266"/>
        <v>TRUE</v>
      </c>
      <c r="BC105">
        <f>ROUND(MARGIN!$J32,0)</f>
        <v>7</v>
      </c>
      <c r="BD105">
        <f t="shared" si="267"/>
        <v>7</v>
      </c>
      <c r="BG105">
        <f t="shared" si="268"/>
        <v>-1</v>
      </c>
      <c r="BK105" t="s">
        <v>966</v>
      </c>
      <c r="BL105" s="118" t="s">
        <v>962</v>
      </c>
      <c r="BM105">
        <v>50</v>
      </c>
      <c r="BN105" t="str">
        <f t="shared" si="269"/>
        <v>FALSE</v>
      </c>
      <c r="BO105">
        <f>ROUND(MARGIN!$J32,0)</f>
        <v>7</v>
      </c>
      <c r="BP105">
        <f t="shared" si="270"/>
        <v>7</v>
      </c>
      <c r="BT105">
        <f t="shared" si="271"/>
        <v>-1</v>
      </c>
      <c r="BU105">
        <v>-1</v>
      </c>
      <c r="BV105">
        <v>1</v>
      </c>
      <c r="BW105">
        <v>-1</v>
      </c>
      <c r="BX105">
        <f t="shared" si="272"/>
        <v>1</v>
      </c>
      <c r="BY105">
        <f t="shared" si="273"/>
        <v>0</v>
      </c>
      <c r="BZ105" s="187">
        <v>-1.5133838109499999E-2</v>
      </c>
      <c r="CA105" s="118" t="s">
        <v>962</v>
      </c>
      <c r="CB105">
        <v>50</v>
      </c>
      <c r="CC105" t="str">
        <f t="shared" si="274"/>
        <v>TRUE</v>
      </c>
      <c r="CD105">
        <f>ROUND(MARGIN!$J21,0)</f>
        <v>5</v>
      </c>
      <c r="CE105">
        <f t="shared" si="275"/>
        <v>6</v>
      </c>
      <c r="CF105">
        <f t="shared" si="308"/>
        <v>5</v>
      </c>
      <c r="CG105" s="139">
        <f>CF105*10000*MARGIN!$G21/MARGIN!$D21</f>
        <v>70815.763294999997</v>
      </c>
      <c r="CH105" s="145">
        <f t="shared" si="276"/>
        <v>1071.7142973072023</v>
      </c>
      <c r="CI105" s="145">
        <f t="shared" si="277"/>
        <v>-1071.7142973072023</v>
      </c>
      <c r="CK105">
        <f t="shared" si="278"/>
        <v>2</v>
      </c>
      <c r="CL105">
        <v>1</v>
      </c>
      <c r="CM105">
        <v>1</v>
      </c>
      <c r="CN105">
        <v>-1</v>
      </c>
      <c r="CO105">
        <f t="shared" si="279"/>
        <v>0</v>
      </c>
      <c r="CP105">
        <f t="shared" si="280"/>
        <v>0</v>
      </c>
      <c r="CQ105">
        <v>-2.6857611495100002E-4</v>
      </c>
      <c r="CR105" s="118" t="s">
        <v>1189</v>
      </c>
      <c r="CS105">
        <v>50</v>
      </c>
      <c r="CT105" t="str">
        <f t="shared" si="281"/>
        <v>TRUE</v>
      </c>
      <c r="CU105">
        <f>ROUND(MARGIN!$J21,0)</f>
        <v>5</v>
      </c>
      <c r="CV105">
        <f t="shared" si="309"/>
        <v>6</v>
      </c>
      <c r="CW105">
        <f t="shared" si="310"/>
        <v>5</v>
      </c>
      <c r="CX105" s="139">
        <f>CW105*10000*MARGIN!$G21/MARGIN!$D21</f>
        <v>70815.763294999997</v>
      </c>
      <c r="CY105" s="200">
        <f t="shared" si="282"/>
        <v>-19.019422583060727</v>
      </c>
      <c r="CZ105" s="200">
        <f t="shared" si="283"/>
        <v>-19.019422583060727</v>
      </c>
      <c r="DB105">
        <f t="shared" si="284"/>
        <v>0</v>
      </c>
      <c r="DC105">
        <v>1</v>
      </c>
      <c r="DD105">
        <v>1</v>
      </c>
      <c r="DE105">
        <v>-1</v>
      </c>
      <c r="DF105">
        <f t="shared" si="285"/>
        <v>0</v>
      </c>
      <c r="DG105">
        <f t="shared" si="286"/>
        <v>0</v>
      </c>
      <c r="DH105">
        <v>-6.2364776374300001E-4</v>
      </c>
      <c r="DI105" s="118" t="s">
        <v>1189</v>
      </c>
      <c r="DJ105">
        <v>50</v>
      </c>
      <c r="DK105" t="str">
        <f t="shared" si="287"/>
        <v>TRUE</v>
      </c>
      <c r="DL105">
        <f>ROUND(MARGIN!$J21,0)</f>
        <v>5</v>
      </c>
      <c r="DM105">
        <f t="shared" si="311"/>
        <v>6</v>
      </c>
      <c r="DN105">
        <f t="shared" si="312"/>
        <v>5</v>
      </c>
      <c r="DO105" s="139">
        <f>DN105*10000*MARGIN!$G21/MARGIN!$D21</f>
        <v>70815.763294999997</v>
      </c>
      <c r="DP105" s="200">
        <f t="shared" si="288"/>
        <v>-44.164092416680369</v>
      </c>
      <c r="DQ105" s="200">
        <f t="shared" si="289"/>
        <v>-44.164092416680369</v>
      </c>
      <c r="DS105">
        <v>-2</v>
      </c>
      <c r="DT105">
        <v>-1</v>
      </c>
      <c r="DU105">
        <v>1</v>
      </c>
      <c r="DV105">
        <v>-1</v>
      </c>
      <c r="DW105">
        <v>1</v>
      </c>
      <c r="DX105">
        <v>0</v>
      </c>
      <c r="DY105">
        <v>-9.7733785840099993E-3</v>
      </c>
      <c r="DZ105" s="118" t="s">
        <v>1189</v>
      </c>
      <c r="EA105">
        <v>50</v>
      </c>
      <c r="EB105" t="s">
        <v>1274</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1274</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1274</v>
      </c>
      <c r="FP105">
        <v>5</v>
      </c>
      <c r="FQ105">
        <v>4</v>
      </c>
      <c r="FR105">
        <v>5</v>
      </c>
      <c r="FS105" s="139">
        <v>72216.008459999997</v>
      </c>
      <c r="FT105" s="200">
        <v>0</v>
      </c>
      <c r="FU105" s="200"/>
      <c r="FV105" s="200">
        <v>0</v>
      </c>
      <c r="FX105">
        <v>0</v>
      </c>
      <c r="FZ105">
        <v>1</v>
      </c>
      <c r="GB105">
        <v>1</v>
      </c>
      <c r="GE105">
        <v>1</v>
      </c>
      <c r="GG105">
        <v>0</v>
      </c>
      <c r="GJ105" s="118" t="s">
        <v>1189</v>
      </c>
      <c r="GK105">
        <v>50</v>
      </c>
      <c r="GL105" t="s">
        <v>1284</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1284</v>
      </c>
      <c r="HK105">
        <v>5</v>
      </c>
      <c r="HL105">
        <v>4</v>
      </c>
      <c r="HM105">
        <v>5</v>
      </c>
      <c r="HN105" s="139">
        <v>70815.763294999997</v>
      </c>
      <c r="HO105" s="200">
        <v>0</v>
      </c>
      <c r="HP105" s="200"/>
      <c r="HQ105" s="200">
        <v>0</v>
      </c>
      <c r="HR105" s="200">
        <v>0</v>
      </c>
      <c r="HT105">
        <f t="shared" si="290"/>
        <v>0</v>
      </c>
      <c r="HV105">
        <v>1</v>
      </c>
      <c r="HX105">
        <v>1</v>
      </c>
      <c r="IA105">
        <f t="shared" si="322"/>
        <v>1</v>
      </c>
      <c r="IC105">
        <f t="shared" si="323"/>
        <v>0</v>
      </c>
      <c r="IF105" s="118" t="s">
        <v>1189</v>
      </c>
      <c r="IG105">
        <v>50</v>
      </c>
      <c r="IH105" t="str">
        <f t="shared" si="324"/>
        <v>FALSE</v>
      </c>
      <c r="II105">
        <f>ROUND(MARGIN!$J21,0)</f>
        <v>5</v>
      </c>
      <c r="IJ105">
        <f t="shared" si="325"/>
        <v>4</v>
      </c>
      <c r="IK105">
        <f t="shared" si="326"/>
        <v>5</v>
      </c>
      <c r="IL105" s="139">
        <f>IK105*10000*MARGIN!$G21/MARGIN!$D21</f>
        <v>70815.763294999997</v>
      </c>
      <c r="IM105" s="139"/>
      <c r="IN105" s="200">
        <f t="shared" si="327"/>
        <v>0</v>
      </c>
      <c r="IO105" s="200"/>
      <c r="IP105" s="200"/>
      <c r="IQ105" s="200">
        <f t="shared" si="294"/>
        <v>0</v>
      </c>
      <c r="IR105" s="200">
        <f t="shared" si="328"/>
        <v>0</v>
      </c>
      <c r="IT105">
        <f t="shared" si="296"/>
        <v>0</v>
      </c>
      <c r="IV105">
        <v>1</v>
      </c>
      <c r="IX105">
        <v>1</v>
      </c>
      <c r="JA105">
        <f t="shared" si="329"/>
        <v>1</v>
      </c>
      <c r="JC105">
        <f t="shared" si="330"/>
        <v>0</v>
      </c>
      <c r="JF105" s="118" t="s">
        <v>1189</v>
      </c>
      <c r="JG105">
        <v>50</v>
      </c>
      <c r="JH105" t="str">
        <f t="shared" si="331"/>
        <v>FALSE</v>
      </c>
      <c r="JI105">
        <f>ROUND(MARGIN!$J21,0)</f>
        <v>5</v>
      </c>
      <c r="JJ105">
        <f t="shared" si="332"/>
        <v>4</v>
      </c>
      <c r="JK105">
        <f t="shared" si="333"/>
        <v>5</v>
      </c>
      <c r="JL105" s="139">
        <f>JK105*10000*MARGIN!$G21/MARGIN!$D21</f>
        <v>70815.763294999997</v>
      </c>
      <c r="JM105" s="139"/>
      <c r="JN105" s="200">
        <f t="shared" si="334"/>
        <v>0</v>
      </c>
      <c r="JO105" s="200"/>
      <c r="JP105" s="200"/>
      <c r="JQ105" s="200">
        <f t="shared" si="300"/>
        <v>0</v>
      </c>
      <c r="JR105" s="200">
        <f t="shared" si="335"/>
        <v>0</v>
      </c>
      <c r="JT105">
        <f t="shared" si="302"/>
        <v>0</v>
      </c>
      <c r="JV105">
        <v>1</v>
      </c>
      <c r="JX105">
        <v>1</v>
      </c>
      <c r="KA105">
        <f t="shared" si="336"/>
        <v>1</v>
      </c>
      <c r="KC105">
        <f t="shared" si="337"/>
        <v>0</v>
      </c>
      <c r="KF105" s="118" t="s">
        <v>1189</v>
      </c>
      <c r="KG105">
        <v>50</v>
      </c>
      <c r="KH105" t="str">
        <f t="shared" si="338"/>
        <v>FALSE</v>
      </c>
      <c r="KI105">
        <f>ROUND(MARGIN!$J21,0)</f>
        <v>5</v>
      </c>
      <c r="KJ105">
        <f t="shared" si="339"/>
        <v>4</v>
      </c>
      <c r="KK105">
        <f t="shared" si="340"/>
        <v>5</v>
      </c>
      <c r="KL105" s="139">
        <f>KK105*10000*MARGIN!$G21/MARGIN!$D21</f>
        <v>70815.763294999997</v>
      </c>
      <c r="KM105" s="139"/>
      <c r="KN105" s="200">
        <f t="shared" si="341"/>
        <v>0</v>
      </c>
      <c r="KO105" s="200"/>
      <c r="KP105" s="200"/>
      <c r="KQ105" s="200">
        <f t="shared" si="306"/>
        <v>0</v>
      </c>
      <c r="KR105" s="200">
        <f t="shared" si="342"/>
        <v>0</v>
      </c>
    </row>
    <row r="106" spans="1:304" x14ac:dyDescent="0.25">
      <c r="A106" t="s">
        <v>1179</v>
      </c>
      <c r="B106" s="167" t="s">
        <v>26</v>
      </c>
      <c r="D106" s="118" t="s">
        <v>788</v>
      </c>
      <c r="E106">
        <v>50</v>
      </c>
      <c r="F106" t="e">
        <f>IF(#REF!="","FALSE","TRUE")</f>
        <v>#REF!</v>
      </c>
      <c r="G106">
        <f>ROUND(MARGIN!$J30,0)</f>
        <v>7</v>
      </c>
      <c r="I106" t="e">
        <f>-#REF!+J106</f>
        <v>#REF!</v>
      </c>
      <c r="J106">
        <v>1</v>
      </c>
      <c r="K106" s="118" t="s">
        <v>788</v>
      </c>
      <c r="L106">
        <v>50</v>
      </c>
      <c r="M106" t="str">
        <f t="shared" si="256"/>
        <v>TRUE</v>
      </c>
      <c r="N106">
        <f>ROUND(MARGIN!$J30,0)</f>
        <v>7</v>
      </c>
      <c r="P106">
        <f t="shared" si="257"/>
        <v>0</v>
      </c>
      <c r="Q106">
        <v>1</v>
      </c>
      <c r="T106" s="118" t="s">
        <v>788</v>
      </c>
      <c r="U106">
        <v>50</v>
      </c>
      <c r="V106" t="str">
        <f t="shared" si="258"/>
        <v>TRUE</v>
      </c>
      <c r="W106">
        <f>ROUND(MARGIN!$J30,0)</f>
        <v>7</v>
      </c>
      <c r="Z106">
        <f t="shared" si="259"/>
        <v>0</v>
      </c>
      <c r="AA106">
        <v>1</v>
      </c>
      <c r="AD106" s="118" t="s">
        <v>962</v>
      </c>
      <c r="AE106">
        <v>50</v>
      </c>
      <c r="AF106" t="str">
        <f t="shared" si="260"/>
        <v>TRUE</v>
      </c>
      <c r="AG106">
        <f>ROUND(MARGIN!$J30,0)</f>
        <v>7</v>
      </c>
      <c r="AH106">
        <f t="shared" si="261"/>
        <v>7</v>
      </c>
      <c r="AK106">
        <f t="shared" si="262"/>
        <v>0</v>
      </c>
      <c r="AL106">
        <v>1</v>
      </c>
      <c r="AO106" s="118" t="s">
        <v>962</v>
      </c>
      <c r="AP106">
        <v>50</v>
      </c>
      <c r="AQ106" t="str">
        <f t="shared" si="263"/>
        <v>TRUE</v>
      </c>
      <c r="AR106">
        <f>ROUND(MARGIN!$J30,0)</f>
        <v>7</v>
      </c>
      <c r="AS106">
        <f t="shared" si="264"/>
        <v>7</v>
      </c>
      <c r="AV106">
        <f t="shared" si="265"/>
        <v>0</v>
      </c>
      <c r="AW106">
        <v>1</v>
      </c>
      <c r="AZ106" s="118" t="s">
        <v>962</v>
      </c>
      <c r="BA106">
        <v>50</v>
      </c>
      <c r="BB106" t="str">
        <f t="shared" si="266"/>
        <v>TRUE</v>
      </c>
      <c r="BC106">
        <f>ROUND(MARGIN!$J30,0)</f>
        <v>7</v>
      </c>
      <c r="BD106">
        <f t="shared" si="267"/>
        <v>7</v>
      </c>
      <c r="BG106">
        <f t="shared" si="268"/>
        <v>-1</v>
      </c>
      <c r="BL106" s="118" t="s">
        <v>962</v>
      </c>
      <c r="BM106">
        <v>50</v>
      </c>
      <c r="BN106" t="str">
        <f t="shared" si="269"/>
        <v>FALSE</v>
      </c>
      <c r="BO106">
        <f>ROUND(MARGIN!$J30,0)</f>
        <v>7</v>
      </c>
      <c r="BP106">
        <f t="shared" si="270"/>
        <v>7</v>
      </c>
      <c r="BT106">
        <f t="shared" si="271"/>
        <v>1</v>
      </c>
      <c r="BU106">
        <v>1</v>
      </c>
      <c r="BV106">
        <v>1</v>
      </c>
      <c r="BW106">
        <v>-1</v>
      </c>
      <c r="BX106">
        <f t="shared" si="272"/>
        <v>0</v>
      </c>
      <c r="BY106">
        <f t="shared" si="273"/>
        <v>0</v>
      </c>
      <c r="BZ106" s="187">
        <v>-7.7945543167700004E-3</v>
      </c>
      <c r="CA106" s="118" t="s">
        <v>962</v>
      </c>
      <c r="CB106">
        <v>50</v>
      </c>
      <c r="CC106" t="str">
        <f t="shared" si="274"/>
        <v>TRUE</v>
      </c>
      <c r="CD106">
        <f>ROUND(MARGIN!$J22,0)</f>
        <v>5</v>
      </c>
      <c r="CE106">
        <f t="shared" si="275"/>
        <v>4</v>
      </c>
      <c r="CF106">
        <f t="shared" si="308"/>
        <v>5</v>
      </c>
      <c r="CG106" s="139">
        <f>CF106*10000*MARGIN!$G22/MARGIN!$D22</f>
        <v>70836.225383045516</v>
      </c>
      <c r="CH106" s="145">
        <f t="shared" si="276"/>
        <v>-552.13680634311015</v>
      </c>
      <c r="CI106" s="145">
        <f t="shared" si="277"/>
        <v>-552.13680634311015</v>
      </c>
      <c r="CK106">
        <f t="shared" si="278"/>
        <v>-2</v>
      </c>
      <c r="CL106">
        <v>-1</v>
      </c>
      <c r="CM106">
        <v>1</v>
      </c>
      <c r="CN106">
        <v>-1</v>
      </c>
      <c r="CO106">
        <f t="shared" si="279"/>
        <v>1</v>
      </c>
      <c r="CP106">
        <f t="shared" si="280"/>
        <v>0</v>
      </c>
      <c r="CQ106">
        <v>-1.114491209E-2</v>
      </c>
      <c r="CR106" s="118" t="s">
        <v>1189</v>
      </c>
      <c r="CS106">
        <v>50</v>
      </c>
      <c r="CT106" t="str">
        <f t="shared" si="281"/>
        <v>TRUE</v>
      </c>
      <c r="CU106">
        <f>ROUND(MARGIN!$J22,0)</f>
        <v>5</v>
      </c>
      <c r="CV106">
        <f t="shared" si="309"/>
        <v>4</v>
      </c>
      <c r="CW106">
        <f t="shared" si="310"/>
        <v>5</v>
      </c>
      <c r="CX106" s="139">
        <f>CW106*10000*MARGIN!$G22/MARGIN!$D22</f>
        <v>70836.225383045516</v>
      </c>
      <c r="CY106" s="200">
        <f t="shared" si="282"/>
        <v>789.46350468146886</v>
      </c>
      <c r="CZ106" s="200">
        <f t="shared" si="283"/>
        <v>-789.46350468146886</v>
      </c>
      <c r="DB106">
        <f t="shared" si="284"/>
        <v>0</v>
      </c>
      <c r="DC106">
        <v>-1</v>
      </c>
      <c r="DD106">
        <v>1</v>
      </c>
      <c r="DE106">
        <v>1</v>
      </c>
      <c r="DF106">
        <f t="shared" si="285"/>
        <v>0</v>
      </c>
      <c r="DG106">
        <f t="shared" si="286"/>
        <v>1</v>
      </c>
      <c r="DH106">
        <v>1.7130620985E-3</v>
      </c>
      <c r="DI106" s="118" t="s">
        <v>1189</v>
      </c>
      <c r="DJ106">
        <v>50</v>
      </c>
      <c r="DK106" t="str">
        <f t="shared" si="287"/>
        <v>TRUE</v>
      </c>
      <c r="DL106">
        <f>ROUND(MARGIN!$J22,0)</f>
        <v>5</v>
      </c>
      <c r="DM106">
        <f t="shared" si="311"/>
        <v>4</v>
      </c>
      <c r="DN106">
        <f t="shared" si="312"/>
        <v>5</v>
      </c>
      <c r="DO106" s="139">
        <f>DN106*10000*MARGIN!$G22/MARGIN!$D22</f>
        <v>70836.225383045516</v>
      </c>
      <c r="DP106" s="200">
        <f t="shared" si="288"/>
        <v>-121.34685290449892</v>
      </c>
      <c r="DQ106" s="200">
        <f t="shared" si="289"/>
        <v>121.34685290449892</v>
      </c>
      <c r="DS106">
        <v>2</v>
      </c>
      <c r="DT106">
        <v>1</v>
      </c>
      <c r="DU106">
        <v>1</v>
      </c>
      <c r="DV106">
        <v>-1</v>
      </c>
      <c r="DW106">
        <v>0</v>
      </c>
      <c r="DX106">
        <v>0</v>
      </c>
      <c r="DY106">
        <v>-8.87843807895E-3</v>
      </c>
      <c r="DZ106" s="118" t="s">
        <v>1189</v>
      </c>
      <c r="EA106">
        <v>50</v>
      </c>
      <c r="EB106" t="s">
        <v>1274</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1274</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1274</v>
      </c>
      <c r="FP106">
        <v>5</v>
      </c>
      <c r="FQ106">
        <v>4</v>
      </c>
      <c r="FR106">
        <v>5</v>
      </c>
      <c r="FS106" s="139">
        <v>72278.624093911712</v>
      </c>
      <c r="FT106" s="200">
        <v>0</v>
      </c>
      <c r="FU106" s="200"/>
      <c r="FV106" s="200">
        <v>0</v>
      </c>
      <c r="FX106">
        <v>0</v>
      </c>
      <c r="FZ106">
        <v>1</v>
      </c>
      <c r="GB106">
        <v>1</v>
      </c>
      <c r="GE106">
        <v>1</v>
      </c>
      <c r="GG106">
        <v>0</v>
      </c>
      <c r="GJ106" s="118" t="s">
        <v>1189</v>
      </c>
      <c r="GK106">
        <v>50</v>
      </c>
      <c r="GL106" t="s">
        <v>1284</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1284</v>
      </c>
      <c r="HK106">
        <v>5</v>
      </c>
      <c r="HL106">
        <v>4</v>
      </c>
      <c r="HM106">
        <v>5</v>
      </c>
      <c r="HN106" s="139">
        <v>70836.225383045516</v>
      </c>
      <c r="HO106" s="200">
        <v>0</v>
      </c>
      <c r="HP106" s="200"/>
      <c r="HQ106" s="200">
        <v>0</v>
      </c>
      <c r="HR106" s="200">
        <v>0</v>
      </c>
      <c r="HT106">
        <f t="shared" si="290"/>
        <v>0</v>
      </c>
      <c r="HV106">
        <v>1</v>
      </c>
      <c r="HX106">
        <v>1</v>
      </c>
      <c r="IA106">
        <f t="shared" si="322"/>
        <v>1</v>
      </c>
      <c r="IC106">
        <f t="shared" si="323"/>
        <v>0</v>
      </c>
      <c r="IF106" s="118" t="s">
        <v>1189</v>
      </c>
      <c r="IG106">
        <v>50</v>
      </c>
      <c r="IH106" t="str">
        <f t="shared" si="324"/>
        <v>FALSE</v>
      </c>
      <c r="II106">
        <f>ROUND(MARGIN!$J22,0)</f>
        <v>5</v>
      </c>
      <c r="IJ106">
        <f t="shared" si="325"/>
        <v>4</v>
      </c>
      <c r="IK106">
        <f t="shared" si="326"/>
        <v>5</v>
      </c>
      <c r="IL106" s="139">
        <f>IK106*10000*MARGIN!$G22/MARGIN!$D22</f>
        <v>70836.225383045516</v>
      </c>
      <c r="IM106" s="139"/>
      <c r="IN106" s="200">
        <f t="shared" si="327"/>
        <v>0</v>
      </c>
      <c r="IO106" s="200"/>
      <c r="IP106" s="200"/>
      <c r="IQ106" s="200">
        <f t="shared" si="294"/>
        <v>0</v>
      </c>
      <c r="IR106" s="200">
        <f t="shared" si="328"/>
        <v>0</v>
      </c>
      <c r="IT106">
        <f t="shared" si="296"/>
        <v>0</v>
      </c>
      <c r="IV106">
        <v>1</v>
      </c>
      <c r="IX106">
        <v>1</v>
      </c>
      <c r="JA106">
        <f t="shared" si="329"/>
        <v>1</v>
      </c>
      <c r="JC106">
        <f t="shared" si="330"/>
        <v>0</v>
      </c>
      <c r="JF106" s="118" t="s">
        <v>1189</v>
      </c>
      <c r="JG106">
        <v>50</v>
      </c>
      <c r="JH106" t="str">
        <f t="shared" si="331"/>
        <v>FALSE</v>
      </c>
      <c r="JI106">
        <f>ROUND(MARGIN!$J22,0)</f>
        <v>5</v>
      </c>
      <c r="JJ106">
        <f t="shared" si="332"/>
        <v>4</v>
      </c>
      <c r="JK106">
        <f t="shared" si="333"/>
        <v>5</v>
      </c>
      <c r="JL106" s="139">
        <f>JK106*10000*MARGIN!$G22/MARGIN!$D22</f>
        <v>70836.225383045516</v>
      </c>
      <c r="JM106" s="139"/>
      <c r="JN106" s="200">
        <f t="shared" si="334"/>
        <v>0</v>
      </c>
      <c r="JO106" s="200"/>
      <c r="JP106" s="200"/>
      <c r="JQ106" s="200">
        <f t="shared" si="300"/>
        <v>0</v>
      </c>
      <c r="JR106" s="200">
        <f t="shared" si="335"/>
        <v>0</v>
      </c>
      <c r="JT106">
        <f t="shared" si="302"/>
        <v>0</v>
      </c>
      <c r="JV106">
        <v>1</v>
      </c>
      <c r="JX106">
        <v>1</v>
      </c>
      <c r="KA106">
        <f t="shared" si="336"/>
        <v>1</v>
      </c>
      <c r="KC106">
        <f t="shared" si="337"/>
        <v>0</v>
      </c>
      <c r="KF106" s="118" t="s">
        <v>1189</v>
      </c>
      <c r="KG106">
        <v>50</v>
      </c>
      <c r="KH106" t="str">
        <f t="shared" si="338"/>
        <v>FALSE</v>
      </c>
      <c r="KI106">
        <f>ROUND(MARGIN!$J22,0)</f>
        <v>5</v>
      </c>
      <c r="KJ106">
        <f t="shared" si="339"/>
        <v>4</v>
      </c>
      <c r="KK106">
        <f t="shared" si="340"/>
        <v>5</v>
      </c>
      <c r="KL106" s="139">
        <f>KK106*10000*MARGIN!$G22/MARGIN!$D22</f>
        <v>70836.225383045516</v>
      </c>
      <c r="KM106" s="139"/>
      <c r="KN106" s="200">
        <f t="shared" si="341"/>
        <v>0</v>
      </c>
      <c r="KO106" s="200"/>
      <c r="KP106" s="200"/>
      <c r="KQ106" s="200">
        <f t="shared" si="306"/>
        <v>0</v>
      </c>
      <c r="KR106" s="200">
        <f t="shared" si="342"/>
        <v>0</v>
      </c>
    </row>
    <row r="107" spans="1:304" x14ac:dyDescent="0.25">
      <c r="A107" t="s">
        <v>1182</v>
      </c>
      <c r="B107" s="167" t="s">
        <v>14</v>
      </c>
      <c r="D107" s="117" t="s">
        <v>788</v>
      </c>
      <c r="E107">
        <v>50</v>
      </c>
      <c r="F107" t="e">
        <f>IF(#REF!="","FALSE","TRUE")</f>
        <v>#REF!</v>
      </c>
      <c r="G107">
        <f>ROUND(MARGIN!$J33,0)</f>
        <v>10</v>
      </c>
      <c r="I107" t="e">
        <f>-#REF!+J107</f>
        <v>#REF!</v>
      </c>
      <c r="J107">
        <v>1</v>
      </c>
      <c r="K107" s="117" t="s">
        <v>788</v>
      </c>
      <c r="L107">
        <v>50</v>
      </c>
      <c r="M107" t="str">
        <f t="shared" si="256"/>
        <v>TRUE</v>
      </c>
      <c r="N107">
        <f>ROUND(MARGIN!$J33,0)</f>
        <v>10</v>
      </c>
      <c r="P107">
        <f t="shared" si="257"/>
        <v>-2</v>
      </c>
      <c r="Q107">
        <v>-1</v>
      </c>
      <c r="S107" t="str">
        <f>FORECAST!$B$51</f>
        <v>High: Nov//Low: Mar or Sept</v>
      </c>
      <c r="T107" s="117" t="s">
        <v>788</v>
      </c>
      <c r="U107">
        <v>50</v>
      </c>
      <c r="V107" t="str">
        <f t="shared" si="258"/>
        <v>TRUE</v>
      </c>
      <c r="W107">
        <f>ROUND(MARGIN!$J33,0)</f>
        <v>10</v>
      </c>
      <c r="Z107">
        <f t="shared" si="259"/>
        <v>0</v>
      </c>
      <c r="AA107">
        <v>-1</v>
      </c>
      <c r="AC107" t="s">
        <v>140</v>
      </c>
      <c r="AD107" s="117" t="s">
        <v>962</v>
      </c>
      <c r="AE107">
        <v>50</v>
      </c>
      <c r="AF107" t="str">
        <f t="shared" si="260"/>
        <v>TRUE</v>
      </c>
      <c r="AG107">
        <f>ROUND(MARGIN!$J33,0)</f>
        <v>10</v>
      </c>
      <c r="AH107">
        <f t="shared" si="261"/>
        <v>10</v>
      </c>
      <c r="AK107">
        <f t="shared" si="262"/>
        <v>0</v>
      </c>
      <c r="AL107">
        <v>-1</v>
      </c>
      <c r="AN107" t="s">
        <v>140</v>
      </c>
      <c r="AO107" s="117" t="s">
        <v>962</v>
      </c>
      <c r="AP107">
        <v>50</v>
      </c>
      <c r="AQ107" t="str">
        <f t="shared" si="263"/>
        <v>TRUE</v>
      </c>
      <c r="AR107">
        <f>ROUND(MARGIN!$J33,0)</f>
        <v>10</v>
      </c>
      <c r="AS107">
        <f t="shared" si="264"/>
        <v>10</v>
      </c>
      <c r="AV107">
        <f t="shared" si="265"/>
        <v>2</v>
      </c>
      <c r="AW107">
        <v>1</v>
      </c>
      <c r="AY107" t="s">
        <v>140</v>
      </c>
      <c r="AZ107" s="117" t="s">
        <v>962</v>
      </c>
      <c r="BA107">
        <v>50</v>
      </c>
      <c r="BB107" t="str">
        <f t="shared" si="266"/>
        <v>TRUE</v>
      </c>
      <c r="BC107">
        <f>ROUND(MARGIN!$J33,0)</f>
        <v>10</v>
      </c>
      <c r="BD107">
        <f t="shared" si="267"/>
        <v>10</v>
      </c>
      <c r="BG107">
        <f t="shared" si="268"/>
        <v>-1</v>
      </c>
      <c r="BK107" t="s">
        <v>140</v>
      </c>
      <c r="BL107" s="117" t="s">
        <v>962</v>
      </c>
      <c r="BM107">
        <v>50</v>
      </c>
      <c r="BN107" t="str">
        <f t="shared" si="269"/>
        <v>FALSE</v>
      </c>
      <c r="BO107">
        <f>ROUND(MARGIN!$J33,0)</f>
        <v>10</v>
      </c>
      <c r="BP107">
        <f t="shared" si="270"/>
        <v>10</v>
      </c>
      <c r="BT107">
        <f t="shared" si="271"/>
        <v>-1</v>
      </c>
      <c r="BU107">
        <v>-1</v>
      </c>
      <c r="BV107">
        <v>1</v>
      </c>
      <c r="BW107">
        <v>1</v>
      </c>
      <c r="BX107">
        <f t="shared" si="272"/>
        <v>0</v>
      </c>
      <c r="BY107">
        <f t="shared" si="273"/>
        <v>1</v>
      </c>
      <c r="BZ107" s="187">
        <v>7.40586644477E-3</v>
      </c>
      <c r="CA107" s="117" t="s">
        <v>962</v>
      </c>
      <c r="CB107">
        <v>50</v>
      </c>
      <c r="CC107" t="str">
        <f t="shared" si="274"/>
        <v>TRUE</v>
      </c>
      <c r="CD107">
        <f>ROUND(MARGIN!$J23,0)</f>
        <v>5</v>
      </c>
      <c r="CE107">
        <f t="shared" si="275"/>
        <v>4</v>
      </c>
      <c r="CF107">
        <f t="shared" si="308"/>
        <v>5</v>
      </c>
      <c r="CG107" s="139">
        <f>CF107*10000*MARGIN!$G23/MARGIN!$D23</f>
        <v>70836</v>
      </c>
      <c r="CH107" s="145">
        <f t="shared" si="276"/>
        <v>-524.60195548172771</v>
      </c>
      <c r="CI107" s="145">
        <f t="shared" si="277"/>
        <v>524.60195548172771</v>
      </c>
      <c r="CK107">
        <f t="shared" si="278"/>
        <v>2</v>
      </c>
      <c r="CL107">
        <v>1</v>
      </c>
      <c r="CM107">
        <v>1</v>
      </c>
      <c r="CN107">
        <v>-1</v>
      </c>
      <c r="CO107">
        <f t="shared" si="279"/>
        <v>0</v>
      </c>
      <c r="CP107">
        <f t="shared" si="280"/>
        <v>0</v>
      </c>
      <c r="CQ107">
        <v>-6.1468357218600004E-3</v>
      </c>
      <c r="CR107" s="117" t="s">
        <v>1189</v>
      </c>
      <c r="CS107">
        <v>50</v>
      </c>
      <c r="CT107" t="str">
        <f t="shared" si="281"/>
        <v>TRUE</v>
      </c>
      <c r="CU107">
        <f>ROUND(MARGIN!$J23,0)</f>
        <v>5</v>
      </c>
      <c r="CV107">
        <f t="shared" si="309"/>
        <v>6</v>
      </c>
      <c r="CW107">
        <f t="shared" si="310"/>
        <v>5</v>
      </c>
      <c r="CX107" s="139">
        <f>CW107*10000*MARGIN!$G23/MARGIN!$D23</f>
        <v>70836</v>
      </c>
      <c r="CY107" s="200">
        <f t="shared" si="282"/>
        <v>-435.41725519367498</v>
      </c>
      <c r="CZ107" s="200">
        <f t="shared" si="283"/>
        <v>-435.41725519367498</v>
      </c>
      <c r="DB107">
        <f t="shared" si="284"/>
        <v>-2</v>
      </c>
      <c r="DC107">
        <v>-1</v>
      </c>
      <c r="DD107">
        <v>-1</v>
      </c>
      <c r="DE107">
        <v>1</v>
      </c>
      <c r="DF107">
        <f t="shared" si="285"/>
        <v>0</v>
      </c>
      <c r="DG107">
        <f t="shared" si="286"/>
        <v>0</v>
      </c>
      <c r="DH107">
        <v>7.2168161512600002E-3</v>
      </c>
      <c r="DI107" s="117" t="s">
        <v>1189</v>
      </c>
      <c r="DJ107">
        <v>50</v>
      </c>
      <c r="DK107" t="str">
        <f t="shared" si="287"/>
        <v>TRUE</v>
      </c>
      <c r="DL107">
        <f>ROUND(MARGIN!$J23,0)</f>
        <v>5</v>
      </c>
      <c r="DM107">
        <f t="shared" si="311"/>
        <v>6</v>
      </c>
      <c r="DN107">
        <f t="shared" si="312"/>
        <v>5</v>
      </c>
      <c r="DO107" s="139">
        <f>DN107*10000*MARGIN!$G23/MARGIN!$D23</f>
        <v>70836</v>
      </c>
      <c r="DP107" s="200">
        <f t="shared" si="288"/>
        <v>-511.21038889065335</v>
      </c>
      <c r="DQ107" s="200">
        <f t="shared" si="289"/>
        <v>-511.21038889065335</v>
      </c>
      <c r="DS107">
        <v>2</v>
      </c>
      <c r="DT107">
        <v>1</v>
      </c>
      <c r="DU107">
        <v>1</v>
      </c>
      <c r="DV107">
        <v>-1</v>
      </c>
      <c r="DW107">
        <v>0</v>
      </c>
      <c r="DX107">
        <v>0</v>
      </c>
      <c r="DY107">
        <v>-2.7436445776899999E-3</v>
      </c>
      <c r="DZ107" s="117" t="s">
        <v>1189</v>
      </c>
      <c r="EA107">
        <v>50</v>
      </c>
      <c r="EB107" t="s">
        <v>1274</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1274</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1274</v>
      </c>
      <c r="FP107">
        <v>5</v>
      </c>
      <c r="FQ107">
        <v>6</v>
      </c>
      <c r="FR107">
        <v>5</v>
      </c>
      <c r="FS107" s="139">
        <v>72277</v>
      </c>
      <c r="FT107" s="200">
        <v>0</v>
      </c>
      <c r="FU107" s="200"/>
      <c r="FV107" s="200">
        <v>0</v>
      </c>
      <c r="FX107">
        <v>0</v>
      </c>
      <c r="FZ107">
        <v>1</v>
      </c>
      <c r="GB107">
        <v>1</v>
      </c>
      <c r="GE107">
        <v>1</v>
      </c>
      <c r="GG107">
        <v>0</v>
      </c>
      <c r="GJ107" s="117" t="s">
        <v>1189</v>
      </c>
      <c r="GK107">
        <v>50</v>
      </c>
      <c r="GL107" t="s">
        <v>1284</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1284</v>
      </c>
      <c r="HK107">
        <v>5</v>
      </c>
      <c r="HL107">
        <v>4</v>
      </c>
      <c r="HM107">
        <v>5</v>
      </c>
      <c r="HN107" s="139">
        <v>70836</v>
      </c>
      <c r="HO107" s="200">
        <v>0</v>
      </c>
      <c r="HP107" s="200"/>
      <c r="HQ107" s="200">
        <v>0</v>
      </c>
      <c r="HR107" s="200">
        <v>0</v>
      </c>
      <c r="HT107">
        <f t="shared" si="290"/>
        <v>0</v>
      </c>
      <c r="HV107">
        <v>1</v>
      </c>
      <c r="HX107">
        <v>1</v>
      </c>
      <c r="IA107">
        <f t="shared" si="322"/>
        <v>1</v>
      </c>
      <c r="IC107">
        <f t="shared" si="323"/>
        <v>0</v>
      </c>
      <c r="IF107" s="117" t="s">
        <v>1189</v>
      </c>
      <c r="IG107">
        <v>50</v>
      </c>
      <c r="IH107" t="str">
        <f t="shared" si="324"/>
        <v>FALSE</v>
      </c>
      <c r="II107">
        <f>ROUND(MARGIN!$J23,0)</f>
        <v>5</v>
      </c>
      <c r="IJ107">
        <f t="shared" si="325"/>
        <v>4</v>
      </c>
      <c r="IK107">
        <f t="shared" si="326"/>
        <v>5</v>
      </c>
      <c r="IL107" s="139">
        <f>IK107*10000*MARGIN!$G23/MARGIN!$D23</f>
        <v>70836</v>
      </c>
      <c r="IM107" s="139"/>
      <c r="IN107" s="200">
        <f t="shared" si="327"/>
        <v>0</v>
      </c>
      <c r="IO107" s="200"/>
      <c r="IP107" s="200"/>
      <c r="IQ107" s="200">
        <f t="shared" si="294"/>
        <v>0</v>
      </c>
      <c r="IR107" s="200">
        <f t="shared" si="328"/>
        <v>0</v>
      </c>
      <c r="IT107">
        <f t="shared" si="296"/>
        <v>0</v>
      </c>
      <c r="IV107">
        <v>1</v>
      </c>
      <c r="IX107">
        <v>1</v>
      </c>
      <c r="JA107">
        <f t="shared" si="329"/>
        <v>1</v>
      </c>
      <c r="JC107">
        <f t="shared" si="330"/>
        <v>0</v>
      </c>
      <c r="JF107" s="117" t="s">
        <v>1189</v>
      </c>
      <c r="JG107">
        <v>50</v>
      </c>
      <c r="JH107" t="str">
        <f t="shared" si="331"/>
        <v>FALSE</v>
      </c>
      <c r="JI107">
        <f>ROUND(MARGIN!$J23,0)</f>
        <v>5</v>
      </c>
      <c r="JJ107">
        <f t="shared" si="332"/>
        <v>4</v>
      </c>
      <c r="JK107">
        <f t="shared" si="333"/>
        <v>5</v>
      </c>
      <c r="JL107" s="139">
        <f>JK107*10000*MARGIN!$G23/MARGIN!$D23</f>
        <v>70836</v>
      </c>
      <c r="JM107" s="139"/>
      <c r="JN107" s="200">
        <f t="shared" si="334"/>
        <v>0</v>
      </c>
      <c r="JO107" s="200"/>
      <c r="JP107" s="200"/>
      <c r="JQ107" s="200">
        <f t="shared" si="300"/>
        <v>0</v>
      </c>
      <c r="JR107" s="200">
        <f t="shared" si="335"/>
        <v>0</v>
      </c>
      <c r="JT107">
        <f t="shared" si="302"/>
        <v>0</v>
      </c>
      <c r="JV107">
        <v>1</v>
      </c>
      <c r="JX107">
        <v>1</v>
      </c>
      <c r="KA107">
        <f t="shared" si="336"/>
        <v>1</v>
      </c>
      <c r="KC107">
        <f t="shared" si="337"/>
        <v>0</v>
      </c>
      <c r="KF107" s="117" t="s">
        <v>1189</v>
      </c>
      <c r="KG107">
        <v>50</v>
      </c>
      <c r="KH107" t="str">
        <f t="shared" si="338"/>
        <v>FALSE</v>
      </c>
      <c r="KI107">
        <f>ROUND(MARGIN!$J23,0)</f>
        <v>5</v>
      </c>
      <c r="KJ107">
        <f t="shared" si="339"/>
        <v>4</v>
      </c>
      <c r="KK107">
        <f t="shared" si="340"/>
        <v>5</v>
      </c>
      <c r="KL107" s="139">
        <f>KK107*10000*MARGIN!$G23/MARGIN!$D23</f>
        <v>70836</v>
      </c>
      <c r="KM107" s="139"/>
      <c r="KN107" s="200">
        <f t="shared" si="341"/>
        <v>0</v>
      </c>
      <c r="KO107" s="200"/>
      <c r="KP107" s="200"/>
      <c r="KQ107" s="200">
        <f t="shared" si="306"/>
        <v>0</v>
      </c>
      <c r="KR107" s="200">
        <f t="shared" si="342"/>
        <v>0</v>
      </c>
    </row>
    <row r="108" spans="1:304" x14ac:dyDescent="0.25">
      <c r="A108" t="s">
        <v>1180</v>
      </c>
      <c r="B108" s="167" t="s">
        <v>6</v>
      </c>
      <c r="D108" s="117" t="s">
        <v>788</v>
      </c>
      <c r="E108">
        <v>50</v>
      </c>
      <c r="F108" t="e">
        <f>IF(#REF!="","FALSE","TRUE")</f>
        <v>#REF!</v>
      </c>
      <c r="G108">
        <f>ROUND(MARGIN!$J31,0)</f>
        <v>7</v>
      </c>
      <c r="I108" t="e">
        <f>-#REF!+J108</f>
        <v>#REF!</v>
      </c>
      <c r="J108">
        <v>1</v>
      </c>
      <c r="K108" s="117" t="s">
        <v>788</v>
      </c>
      <c r="L108">
        <v>50</v>
      </c>
      <c r="M108" t="str">
        <f t="shared" si="256"/>
        <v>TRUE</v>
      </c>
      <c r="N108">
        <f>ROUND(MARGIN!$J31,0)</f>
        <v>7</v>
      </c>
      <c r="P108">
        <f t="shared" si="257"/>
        <v>-2</v>
      </c>
      <c r="Q108">
        <v>-1</v>
      </c>
      <c r="S108" t="str">
        <f>FORECAST!B57</f>
        <v>High: Apr-Jun // Low: Oct-Nov</v>
      </c>
      <c r="T108" s="117" t="s">
        <v>788</v>
      </c>
      <c r="U108">
        <v>50</v>
      </c>
      <c r="V108" t="str">
        <f t="shared" si="258"/>
        <v>TRUE</v>
      </c>
      <c r="W108">
        <f>ROUND(MARGIN!$J31,0)</f>
        <v>7</v>
      </c>
      <c r="Z108">
        <f t="shared" si="259"/>
        <v>2</v>
      </c>
      <c r="AA108">
        <v>1</v>
      </c>
      <c r="AB108">
        <v>1</v>
      </c>
      <c r="AC108" t="s">
        <v>965</v>
      </c>
      <c r="AD108" s="117" t="s">
        <v>32</v>
      </c>
      <c r="AE108">
        <v>50</v>
      </c>
      <c r="AF108" t="str">
        <f t="shared" si="260"/>
        <v>TRUE</v>
      </c>
      <c r="AG108">
        <f>ROUND(MARGIN!$J31,0)</f>
        <v>7</v>
      </c>
      <c r="AH108">
        <f t="shared" si="261"/>
        <v>9</v>
      </c>
      <c r="AK108">
        <f t="shared" si="262"/>
        <v>0</v>
      </c>
      <c r="AL108">
        <v>1</v>
      </c>
      <c r="AM108">
        <v>1</v>
      </c>
      <c r="AN108" t="s">
        <v>965</v>
      </c>
      <c r="AO108" s="117" t="s">
        <v>32</v>
      </c>
      <c r="AP108">
        <v>50</v>
      </c>
      <c r="AQ108" t="str">
        <f t="shared" si="263"/>
        <v>TRUE</v>
      </c>
      <c r="AR108">
        <f>ROUND(MARGIN!$J31,0)</f>
        <v>7</v>
      </c>
      <c r="AS108">
        <f t="shared" si="264"/>
        <v>9</v>
      </c>
      <c r="AV108">
        <f t="shared" si="265"/>
        <v>0</v>
      </c>
      <c r="AW108">
        <v>1</v>
      </c>
      <c r="AY108" t="s">
        <v>965</v>
      </c>
      <c r="AZ108" s="118" t="s">
        <v>962</v>
      </c>
      <c r="BA108">
        <v>50</v>
      </c>
      <c r="BB108" t="str">
        <f t="shared" si="266"/>
        <v>TRUE</v>
      </c>
      <c r="BC108">
        <f>ROUND(MARGIN!$J31,0)</f>
        <v>7</v>
      </c>
      <c r="BD108">
        <f t="shared" si="267"/>
        <v>7</v>
      </c>
      <c r="BG108">
        <f t="shared" si="268"/>
        <v>-1</v>
      </c>
      <c r="BK108" t="s">
        <v>965</v>
      </c>
      <c r="BL108" s="118" t="s">
        <v>962</v>
      </c>
      <c r="BM108">
        <v>50</v>
      </c>
      <c r="BN108" t="str">
        <f t="shared" si="269"/>
        <v>FALSE</v>
      </c>
      <c r="BO108">
        <f>ROUND(MARGIN!$J31,0)</f>
        <v>7</v>
      </c>
      <c r="BP108">
        <f t="shared" si="270"/>
        <v>7</v>
      </c>
      <c r="BT108">
        <f t="shared" si="271"/>
        <v>-1</v>
      </c>
      <c r="BU108">
        <v>-1</v>
      </c>
      <c r="BV108">
        <v>-1</v>
      </c>
      <c r="BW108">
        <v>-1</v>
      </c>
      <c r="BX108">
        <f t="shared" si="272"/>
        <v>1</v>
      </c>
      <c r="BY108">
        <f t="shared" si="273"/>
        <v>1</v>
      </c>
      <c r="BZ108" s="187">
        <v>-1.50379292115E-2</v>
      </c>
      <c r="CA108" s="118" t="s">
        <v>962</v>
      </c>
      <c r="CB108">
        <v>50</v>
      </c>
      <c r="CC108" t="str">
        <f t="shared" si="274"/>
        <v>TRUE</v>
      </c>
      <c r="CD108">
        <f>ROUND(MARGIN!$J24,0)</f>
        <v>5</v>
      </c>
      <c r="CE108">
        <f t="shared" si="275"/>
        <v>6</v>
      </c>
      <c r="CF108">
        <f t="shared" si="308"/>
        <v>5</v>
      </c>
      <c r="CG108" s="139">
        <f>CF108*10000*MARGIN!$G24/MARGIN!$D24</f>
        <v>70836.873406966857</v>
      </c>
      <c r="CH108" s="145">
        <f t="shared" si="276"/>
        <v>1065.2398878579545</v>
      </c>
      <c r="CI108" s="145">
        <f t="shared" si="277"/>
        <v>1065.2398878579545</v>
      </c>
      <c r="CK108">
        <f t="shared" si="278"/>
        <v>0</v>
      </c>
      <c r="CL108">
        <v>-1</v>
      </c>
      <c r="CM108">
        <v>-1</v>
      </c>
      <c r="CN108">
        <v>1</v>
      </c>
      <c r="CO108">
        <f t="shared" si="279"/>
        <v>0</v>
      </c>
      <c r="CP108">
        <f t="shared" si="280"/>
        <v>0</v>
      </c>
      <c r="CQ108">
        <v>4.0739255829599997E-3</v>
      </c>
      <c r="CR108" s="118" t="s">
        <v>1189</v>
      </c>
      <c r="CS108">
        <v>50</v>
      </c>
      <c r="CT108" t="str">
        <f t="shared" si="281"/>
        <v>TRUE</v>
      </c>
      <c r="CU108">
        <f>ROUND(MARGIN!$J24,0)</f>
        <v>5</v>
      </c>
      <c r="CV108">
        <f t="shared" si="309"/>
        <v>6</v>
      </c>
      <c r="CW108">
        <f t="shared" si="310"/>
        <v>5</v>
      </c>
      <c r="CX108" s="139">
        <f>CW108*10000*MARGIN!$G24/MARGIN!$D24</f>
        <v>70836.873406966857</v>
      </c>
      <c r="CY108" s="200">
        <f t="shared" si="282"/>
        <v>-288.58415078954113</v>
      </c>
      <c r="CZ108" s="200">
        <f t="shared" si="283"/>
        <v>-288.58415078954113</v>
      </c>
      <c r="DB108">
        <f t="shared" si="284"/>
        <v>0</v>
      </c>
      <c r="DC108">
        <v>-1</v>
      </c>
      <c r="DD108">
        <v>-1</v>
      </c>
      <c r="DE108">
        <v>1</v>
      </c>
      <c r="DF108">
        <f t="shared" si="285"/>
        <v>0</v>
      </c>
      <c r="DG108">
        <f t="shared" si="286"/>
        <v>0</v>
      </c>
      <c r="DH108">
        <v>5.3261373589599996E-3</v>
      </c>
      <c r="DI108" s="118" t="s">
        <v>1189</v>
      </c>
      <c r="DJ108">
        <v>50</v>
      </c>
      <c r="DK108" t="str">
        <f t="shared" si="287"/>
        <v>TRUE</v>
      </c>
      <c r="DL108">
        <f>ROUND(MARGIN!$J24,0)</f>
        <v>5</v>
      </c>
      <c r="DM108">
        <f t="shared" si="311"/>
        <v>6</v>
      </c>
      <c r="DN108">
        <f t="shared" si="312"/>
        <v>5</v>
      </c>
      <c r="DO108" s="139">
        <f>DN108*10000*MARGIN!$G24/MARGIN!$D24</f>
        <v>70836.873406966857</v>
      </c>
      <c r="DP108" s="200">
        <f t="shared" si="288"/>
        <v>-377.28691784476626</v>
      </c>
      <c r="DQ108" s="200">
        <f t="shared" si="289"/>
        <v>-377.28691784476626</v>
      </c>
      <c r="DS108">
        <v>0</v>
      </c>
      <c r="DT108">
        <v>-1</v>
      </c>
      <c r="DU108">
        <v>1</v>
      </c>
      <c r="DV108">
        <v>-1</v>
      </c>
      <c r="DW108">
        <v>1</v>
      </c>
      <c r="DX108">
        <v>0</v>
      </c>
      <c r="DY108">
        <v>-6.0602566320099999E-3</v>
      </c>
      <c r="DZ108" s="118" t="s">
        <v>1189</v>
      </c>
      <c r="EA108">
        <v>50</v>
      </c>
      <c r="EB108" t="s">
        <v>1274</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1274</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1274</v>
      </c>
      <c r="FP108">
        <v>5</v>
      </c>
      <c r="FQ108">
        <v>4</v>
      </c>
      <c r="FR108">
        <v>5</v>
      </c>
      <c r="FS108" s="139">
        <v>72267.4635786328</v>
      </c>
      <c r="FT108" s="200">
        <v>0</v>
      </c>
      <c r="FU108" s="200"/>
      <c r="FV108" s="200">
        <v>0</v>
      </c>
      <c r="FX108">
        <v>0</v>
      </c>
      <c r="FZ108">
        <v>1</v>
      </c>
      <c r="GB108">
        <v>1</v>
      </c>
      <c r="GE108">
        <v>1</v>
      </c>
      <c r="GG108">
        <v>0</v>
      </c>
      <c r="GJ108" s="118" t="s">
        <v>1189</v>
      </c>
      <c r="GK108">
        <v>50</v>
      </c>
      <c r="GL108" t="s">
        <v>1284</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1284</v>
      </c>
      <c r="HK108">
        <v>5</v>
      </c>
      <c r="HL108">
        <v>4</v>
      </c>
      <c r="HM108">
        <v>5</v>
      </c>
      <c r="HN108" s="139">
        <v>70836.873406966857</v>
      </c>
      <c r="HO108" s="200">
        <v>0</v>
      </c>
      <c r="HP108" s="200"/>
      <c r="HQ108" s="200">
        <v>0</v>
      </c>
      <c r="HR108" s="200">
        <v>0</v>
      </c>
      <c r="HT108">
        <f t="shared" si="290"/>
        <v>0</v>
      </c>
      <c r="HV108">
        <v>1</v>
      </c>
      <c r="HX108">
        <v>1</v>
      </c>
      <c r="IA108">
        <f t="shared" si="322"/>
        <v>1</v>
      </c>
      <c r="IC108">
        <f t="shared" si="323"/>
        <v>0</v>
      </c>
      <c r="IF108" s="118" t="s">
        <v>1189</v>
      </c>
      <c r="IG108">
        <v>50</v>
      </c>
      <c r="IH108" t="str">
        <f t="shared" si="324"/>
        <v>FALSE</v>
      </c>
      <c r="II108">
        <f>ROUND(MARGIN!$J24,0)</f>
        <v>5</v>
      </c>
      <c r="IJ108">
        <f t="shared" si="325"/>
        <v>4</v>
      </c>
      <c r="IK108">
        <f t="shared" si="326"/>
        <v>5</v>
      </c>
      <c r="IL108" s="139">
        <f>IK108*10000*MARGIN!$G24/MARGIN!$D24</f>
        <v>70836.873406966857</v>
      </c>
      <c r="IM108" s="139"/>
      <c r="IN108" s="200">
        <f t="shared" si="327"/>
        <v>0</v>
      </c>
      <c r="IO108" s="200"/>
      <c r="IP108" s="200"/>
      <c r="IQ108" s="200">
        <f t="shared" si="294"/>
        <v>0</v>
      </c>
      <c r="IR108" s="200">
        <f t="shared" si="328"/>
        <v>0</v>
      </c>
      <c r="IT108">
        <f t="shared" si="296"/>
        <v>0</v>
      </c>
      <c r="IV108">
        <v>1</v>
      </c>
      <c r="IX108">
        <v>1</v>
      </c>
      <c r="JA108">
        <f t="shared" si="329"/>
        <v>1</v>
      </c>
      <c r="JC108">
        <f t="shared" si="330"/>
        <v>0</v>
      </c>
      <c r="JF108" s="118" t="s">
        <v>1189</v>
      </c>
      <c r="JG108">
        <v>50</v>
      </c>
      <c r="JH108" t="str">
        <f t="shared" si="331"/>
        <v>FALSE</v>
      </c>
      <c r="JI108">
        <f>ROUND(MARGIN!$J24,0)</f>
        <v>5</v>
      </c>
      <c r="JJ108">
        <f t="shared" si="332"/>
        <v>4</v>
      </c>
      <c r="JK108">
        <f t="shared" si="333"/>
        <v>5</v>
      </c>
      <c r="JL108" s="139">
        <f>JK108*10000*MARGIN!$G24/MARGIN!$D24</f>
        <v>70836.873406966857</v>
      </c>
      <c r="JM108" s="139"/>
      <c r="JN108" s="200">
        <f t="shared" si="334"/>
        <v>0</v>
      </c>
      <c r="JO108" s="200"/>
      <c r="JP108" s="200"/>
      <c r="JQ108" s="200">
        <f t="shared" si="300"/>
        <v>0</v>
      </c>
      <c r="JR108" s="200">
        <f t="shared" si="335"/>
        <v>0</v>
      </c>
      <c r="JT108">
        <f t="shared" si="302"/>
        <v>0</v>
      </c>
      <c r="JV108">
        <v>1</v>
      </c>
      <c r="JX108">
        <v>1</v>
      </c>
      <c r="KA108">
        <f t="shared" si="336"/>
        <v>1</v>
      </c>
      <c r="KC108">
        <f t="shared" si="337"/>
        <v>0</v>
      </c>
      <c r="KF108" s="118" t="s">
        <v>1189</v>
      </c>
      <c r="KG108">
        <v>50</v>
      </c>
      <c r="KH108" t="str">
        <f t="shared" si="338"/>
        <v>FALSE</v>
      </c>
      <c r="KI108">
        <f>ROUND(MARGIN!$J24,0)</f>
        <v>5</v>
      </c>
      <c r="KJ108">
        <f t="shared" si="339"/>
        <v>4</v>
      </c>
      <c r="KK108">
        <f t="shared" si="340"/>
        <v>5</v>
      </c>
      <c r="KL108" s="139">
        <f>KK108*10000*MARGIN!$G24/MARGIN!$D24</f>
        <v>70836.873406966857</v>
      </c>
      <c r="KM108" s="139"/>
      <c r="KN108" s="200">
        <f t="shared" si="341"/>
        <v>0</v>
      </c>
      <c r="KO108" s="200"/>
      <c r="KP108" s="200"/>
      <c r="KQ108" s="200">
        <f t="shared" si="306"/>
        <v>0</v>
      </c>
      <c r="KR108" s="200">
        <f t="shared" si="342"/>
        <v>0</v>
      </c>
    </row>
    <row r="109" spans="1:304" x14ac:dyDescent="0.25">
      <c r="A109" t="s">
        <v>1178</v>
      </c>
      <c r="B109" s="167" t="s">
        <v>24</v>
      </c>
      <c r="D109" s="117" t="s">
        <v>788</v>
      </c>
      <c r="E109">
        <v>50</v>
      </c>
      <c r="F109" t="e">
        <f>IF(#REF!="","FALSE","TRUE")</f>
        <v>#REF!</v>
      </c>
      <c r="G109">
        <f>ROUND(MARGIN!$J29,0)</f>
        <v>7</v>
      </c>
      <c r="I109" t="e">
        <f>-#REF!+J109</f>
        <v>#REF!</v>
      </c>
      <c r="J109">
        <v>1</v>
      </c>
      <c r="K109" s="117" t="s">
        <v>788</v>
      </c>
      <c r="L109">
        <v>50</v>
      </c>
      <c r="M109" t="str">
        <f t="shared" si="256"/>
        <v>TRUE</v>
      </c>
      <c r="N109">
        <f>ROUND(MARGIN!$J29,0)</f>
        <v>7</v>
      </c>
      <c r="P109">
        <f t="shared" si="257"/>
        <v>0</v>
      </c>
      <c r="Q109">
        <v>1</v>
      </c>
      <c r="T109" s="117" t="s">
        <v>788</v>
      </c>
      <c r="U109">
        <v>50</v>
      </c>
      <c r="V109" t="str">
        <f t="shared" si="258"/>
        <v>TRUE</v>
      </c>
      <c r="W109">
        <f>ROUND(MARGIN!$J29,0)</f>
        <v>7</v>
      </c>
      <c r="Z109">
        <f t="shared" si="259"/>
        <v>-2</v>
      </c>
      <c r="AA109">
        <v>-1</v>
      </c>
      <c r="AD109" s="117" t="s">
        <v>962</v>
      </c>
      <c r="AE109">
        <v>50</v>
      </c>
      <c r="AF109" t="str">
        <f t="shared" si="260"/>
        <v>TRUE</v>
      </c>
      <c r="AG109">
        <f>ROUND(MARGIN!$J29,0)</f>
        <v>7</v>
      </c>
      <c r="AH109">
        <f t="shared" si="261"/>
        <v>7</v>
      </c>
      <c r="AK109">
        <f t="shared" si="262"/>
        <v>2</v>
      </c>
      <c r="AL109">
        <v>1</v>
      </c>
      <c r="AO109" s="117" t="s">
        <v>962</v>
      </c>
      <c r="AP109">
        <v>50</v>
      </c>
      <c r="AQ109" t="str">
        <f t="shared" si="263"/>
        <v>TRUE</v>
      </c>
      <c r="AR109">
        <f>ROUND(MARGIN!$J29,0)</f>
        <v>7</v>
      </c>
      <c r="AS109">
        <f t="shared" si="264"/>
        <v>7</v>
      </c>
      <c r="AV109">
        <f t="shared" si="265"/>
        <v>-2</v>
      </c>
      <c r="AW109">
        <v>-1</v>
      </c>
      <c r="AZ109" s="117" t="s">
        <v>962</v>
      </c>
      <c r="BA109">
        <v>50</v>
      </c>
      <c r="BB109" t="str">
        <f t="shared" si="266"/>
        <v>TRUE</v>
      </c>
      <c r="BC109">
        <f>ROUND(MARGIN!$J29,0)</f>
        <v>7</v>
      </c>
      <c r="BD109">
        <f t="shared" si="267"/>
        <v>7</v>
      </c>
      <c r="BG109">
        <f t="shared" si="268"/>
        <v>1</v>
      </c>
      <c r="BL109" s="117" t="s">
        <v>962</v>
      </c>
      <c r="BM109">
        <v>50</v>
      </c>
      <c r="BN109" t="str">
        <f t="shared" si="269"/>
        <v>FALSE</v>
      </c>
      <c r="BO109">
        <f>ROUND(MARGIN!$J29,0)</f>
        <v>7</v>
      </c>
      <c r="BP109">
        <f t="shared" si="270"/>
        <v>7</v>
      </c>
      <c r="BT109">
        <f t="shared" si="271"/>
        <v>1</v>
      </c>
      <c r="BU109">
        <v>1</v>
      </c>
      <c r="BV109">
        <v>1</v>
      </c>
      <c r="BW109">
        <v>-1</v>
      </c>
      <c r="BX109">
        <f t="shared" si="272"/>
        <v>0</v>
      </c>
      <c r="BY109">
        <f t="shared" si="273"/>
        <v>0</v>
      </c>
      <c r="BZ109" s="187">
        <v>-4.7720182830299999E-3</v>
      </c>
      <c r="CA109" s="117" t="s">
        <v>962</v>
      </c>
      <c r="CB109">
        <v>50</v>
      </c>
      <c r="CC109" t="str">
        <f t="shared" si="274"/>
        <v>TRUE</v>
      </c>
      <c r="CD109">
        <f>ROUND(MARGIN!$J25,0)</f>
        <v>5</v>
      </c>
      <c r="CE109">
        <f t="shared" si="275"/>
        <v>4</v>
      </c>
      <c r="CF109">
        <f t="shared" si="308"/>
        <v>5</v>
      </c>
      <c r="CG109" s="139">
        <f>CF109*10000*MARGIN!$G25/MARGIN!$D25</f>
        <v>70833.268882736011</v>
      </c>
      <c r="CH109" s="145">
        <f t="shared" si="276"/>
        <v>-338.01765415519623</v>
      </c>
      <c r="CI109" s="145">
        <f t="shared" si="277"/>
        <v>-338.01765415519623</v>
      </c>
      <c r="CK109">
        <f t="shared" si="278"/>
        <v>0</v>
      </c>
      <c r="CL109">
        <v>1</v>
      </c>
      <c r="CM109">
        <v>1</v>
      </c>
      <c r="CN109">
        <v>-1</v>
      </c>
      <c r="CO109">
        <f t="shared" si="279"/>
        <v>0</v>
      </c>
      <c r="CP109">
        <f t="shared" si="280"/>
        <v>0</v>
      </c>
      <c r="CQ109">
        <v>-1.54596930413E-2</v>
      </c>
      <c r="CR109" s="117" t="s">
        <v>1189</v>
      </c>
      <c r="CS109">
        <v>50</v>
      </c>
      <c r="CT109" t="str">
        <f t="shared" si="281"/>
        <v>TRUE</v>
      </c>
      <c r="CU109">
        <f>ROUND(MARGIN!$J25,0)</f>
        <v>5</v>
      </c>
      <c r="CV109">
        <f t="shared" si="309"/>
        <v>6</v>
      </c>
      <c r="CW109">
        <f t="shared" si="310"/>
        <v>5</v>
      </c>
      <c r="CX109" s="139">
        <f>CW109*10000*MARGIN!$G25/MARGIN!$D25</f>
        <v>70833.268882736011</v>
      </c>
      <c r="CY109" s="200">
        <f t="shared" si="282"/>
        <v>-1095.0605940389657</v>
      </c>
      <c r="CZ109" s="200">
        <f t="shared" si="283"/>
        <v>-1095.0605940389657</v>
      </c>
      <c r="DB109">
        <f t="shared" si="284"/>
        <v>0</v>
      </c>
      <c r="DC109">
        <v>1</v>
      </c>
      <c r="DD109">
        <v>1</v>
      </c>
      <c r="DE109">
        <v>1</v>
      </c>
      <c r="DF109">
        <f t="shared" si="285"/>
        <v>1</v>
      </c>
      <c r="DG109">
        <f t="shared" si="286"/>
        <v>1</v>
      </c>
      <c r="DH109">
        <v>9.5133592428199999E-4</v>
      </c>
      <c r="DI109" s="117" t="s">
        <v>1189</v>
      </c>
      <c r="DJ109">
        <v>50</v>
      </c>
      <c r="DK109" t="str">
        <f t="shared" si="287"/>
        <v>TRUE</v>
      </c>
      <c r="DL109">
        <f>ROUND(MARGIN!$J25,0)</f>
        <v>5</v>
      </c>
      <c r="DM109">
        <f t="shared" si="311"/>
        <v>6</v>
      </c>
      <c r="DN109">
        <f t="shared" si="312"/>
        <v>5</v>
      </c>
      <c r="DO109" s="139">
        <f>DN109*10000*MARGIN!$G25/MARGIN!$D25</f>
        <v>70833.268882736011</v>
      </c>
      <c r="DP109" s="200">
        <f t="shared" si="288"/>
        <v>67.386233322473089</v>
      </c>
      <c r="DQ109" s="200">
        <f t="shared" si="289"/>
        <v>67.386233322473089</v>
      </c>
      <c r="DS109">
        <v>0</v>
      </c>
      <c r="DT109">
        <v>1</v>
      </c>
      <c r="DU109">
        <v>1</v>
      </c>
      <c r="DV109">
        <v>-1</v>
      </c>
      <c r="DW109">
        <v>0</v>
      </c>
      <c r="DX109">
        <v>0</v>
      </c>
      <c r="DY109">
        <v>-6.08060309214E-3</v>
      </c>
      <c r="DZ109" s="117" t="s">
        <v>1189</v>
      </c>
      <c r="EA109">
        <v>50</v>
      </c>
      <c r="EB109" t="s">
        <v>1274</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1274</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1274</v>
      </c>
      <c r="FP109">
        <v>5</v>
      </c>
      <c r="FQ109">
        <v>4</v>
      </c>
      <c r="FR109">
        <v>5</v>
      </c>
      <c r="FS109" s="139">
        <v>72263.574056025405</v>
      </c>
      <c r="FT109" s="200">
        <v>0</v>
      </c>
      <c r="FU109" s="200"/>
      <c r="FV109" s="200">
        <v>0</v>
      </c>
      <c r="FX109">
        <v>0</v>
      </c>
      <c r="FZ109">
        <v>1</v>
      </c>
      <c r="GB109">
        <v>1</v>
      </c>
      <c r="GE109">
        <v>1</v>
      </c>
      <c r="GG109">
        <v>0</v>
      </c>
      <c r="GJ109" s="117" t="s">
        <v>1189</v>
      </c>
      <c r="GK109">
        <v>50</v>
      </c>
      <c r="GL109" t="s">
        <v>1284</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1284</v>
      </c>
      <c r="HK109">
        <v>5</v>
      </c>
      <c r="HL109">
        <v>4</v>
      </c>
      <c r="HM109">
        <v>5</v>
      </c>
      <c r="HN109" s="139">
        <v>70833.268882736011</v>
      </c>
      <c r="HO109" s="200">
        <v>0</v>
      </c>
      <c r="HP109" s="200"/>
      <c r="HQ109" s="200">
        <v>0</v>
      </c>
      <c r="HR109" s="200">
        <v>0</v>
      </c>
      <c r="HT109">
        <f t="shared" si="290"/>
        <v>0</v>
      </c>
      <c r="HV109">
        <v>1</v>
      </c>
      <c r="HX109">
        <v>1</v>
      </c>
      <c r="IA109">
        <f t="shared" si="322"/>
        <v>1</v>
      </c>
      <c r="IC109">
        <f t="shared" si="323"/>
        <v>0</v>
      </c>
      <c r="IF109" s="117" t="s">
        <v>1189</v>
      </c>
      <c r="IG109">
        <v>50</v>
      </c>
      <c r="IH109" t="str">
        <f t="shared" si="324"/>
        <v>FALSE</v>
      </c>
      <c r="II109">
        <f>ROUND(MARGIN!$J25,0)</f>
        <v>5</v>
      </c>
      <c r="IJ109">
        <f t="shared" si="325"/>
        <v>4</v>
      </c>
      <c r="IK109">
        <f t="shared" si="326"/>
        <v>5</v>
      </c>
      <c r="IL109" s="139">
        <f>IK109*10000*MARGIN!$G25/MARGIN!$D25</f>
        <v>70833.268882736011</v>
      </c>
      <c r="IM109" s="139"/>
      <c r="IN109" s="200">
        <f t="shared" si="327"/>
        <v>0</v>
      </c>
      <c r="IO109" s="200"/>
      <c r="IP109" s="200"/>
      <c r="IQ109" s="200">
        <f t="shared" si="294"/>
        <v>0</v>
      </c>
      <c r="IR109" s="200">
        <f t="shared" si="328"/>
        <v>0</v>
      </c>
      <c r="IT109">
        <f t="shared" si="296"/>
        <v>0</v>
      </c>
      <c r="IV109">
        <v>1</v>
      </c>
      <c r="IX109">
        <v>1</v>
      </c>
      <c r="JA109">
        <f t="shared" si="329"/>
        <v>1</v>
      </c>
      <c r="JC109">
        <f t="shared" si="330"/>
        <v>0</v>
      </c>
      <c r="JF109" s="117" t="s">
        <v>1189</v>
      </c>
      <c r="JG109">
        <v>50</v>
      </c>
      <c r="JH109" t="str">
        <f t="shared" si="331"/>
        <v>FALSE</v>
      </c>
      <c r="JI109">
        <f>ROUND(MARGIN!$J25,0)</f>
        <v>5</v>
      </c>
      <c r="JJ109">
        <f t="shared" si="332"/>
        <v>4</v>
      </c>
      <c r="JK109">
        <f t="shared" si="333"/>
        <v>5</v>
      </c>
      <c r="JL109" s="139">
        <f>JK109*10000*MARGIN!$G25/MARGIN!$D25</f>
        <v>70833.268882736011</v>
      </c>
      <c r="JM109" s="139"/>
      <c r="JN109" s="200">
        <f t="shared" si="334"/>
        <v>0</v>
      </c>
      <c r="JO109" s="200"/>
      <c r="JP109" s="200"/>
      <c r="JQ109" s="200">
        <f t="shared" si="300"/>
        <v>0</v>
      </c>
      <c r="JR109" s="200">
        <f t="shared" si="335"/>
        <v>0</v>
      </c>
      <c r="JT109">
        <f t="shared" si="302"/>
        <v>0</v>
      </c>
      <c r="JV109">
        <v>1</v>
      </c>
      <c r="JX109">
        <v>1</v>
      </c>
      <c r="KA109">
        <f t="shared" si="336"/>
        <v>1</v>
      </c>
      <c r="KC109">
        <f t="shared" si="337"/>
        <v>0</v>
      </c>
      <c r="KF109" s="117" t="s">
        <v>1189</v>
      </c>
      <c r="KG109">
        <v>50</v>
      </c>
      <c r="KH109" t="str">
        <f t="shared" si="338"/>
        <v>FALSE</v>
      </c>
      <c r="KI109">
        <f>ROUND(MARGIN!$J25,0)</f>
        <v>5</v>
      </c>
      <c r="KJ109">
        <f t="shared" si="339"/>
        <v>4</v>
      </c>
      <c r="KK109">
        <f t="shared" si="340"/>
        <v>5</v>
      </c>
      <c r="KL109" s="139">
        <f>KK109*10000*MARGIN!$G25/MARGIN!$D25</f>
        <v>70833.268882736011</v>
      </c>
      <c r="KM109" s="139"/>
      <c r="KN109" s="200">
        <f t="shared" si="341"/>
        <v>0</v>
      </c>
      <c r="KO109" s="200"/>
      <c r="KP109" s="200"/>
      <c r="KQ109" s="200">
        <f t="shared" si="306"/>
        <v>0</v>
      </c>
      <c r="KR109" s="200">
        <f t="shared" si="342"/>
        <v>0</v>
      </c>
    </row>
    <row r="110" spans="1:304" x14ac:dyDescent="0.25">
      <c r="A110" t="s">
        <v>1175</v>
      </c>
      <c r="B110" s="167" t="s">
        <v>13</v>
      </c>
      <c r="D110" s="116" t="s">
        <v>788</v>
      </c>
      <c r="E110">
        <v>50</v>
      </c>
      <c r="F110" t="e">
        <f>IF(#REF!="","FALSE","TRUE")</f>
        <v>#REF!</v>
      </c>
      <c r="G110">
        <f>ROUND(MARGIN!$J26,0)</f>
        <v>7</v>
      </c>
      <c r="I110" t="e">
        <f>-#REF!+J110</f>
        <v>#REF!</v>
      </c>
      <c r="J110">
        <v>1</v>
      </c>
      <c r="K110" s="116" t="s">
        <v>788</v>
      </c>
      <c r="L110">
        <v>50</v>
      </c>
      <c r="M110" t="str">
        <f t="shared" si="256"/>
        <v>TRUE</v>
      </c>
      <c r="N110">
        <f>ROUND(MARGIN!$J26,0)</f>
        <v>7</v>
      </c>
      <c r="P110">
        <f t="shared" si="257"/>
        <v>0</v>
      </c>
      <c r="Q110">
        <v>1</v>
      </c>
      <c r="T110" s="117" t="s">
        <v>788</v>
      </c>
      <c r="U110">
        <v>50</v>
      </c>
      <c r="V110" t="str">
        <f t="shared" si="258"/>
        <v>TRUE</v>
      </c>
      <c r="W110">
        <f>ROUND(MARGIN!$J26,0)</f>
        <v>7</v>
      </c>
      <c r="Z110">
        <f t="shared" si="259"/>
        <v>0</v>
      </c>
      <c r="AA110">
        <v>1</v>
      </c>
      <c r="AD110" s="117" t="s">
        <v>962</v>
      </c>
      <c r="AE110">
        <v>50</v>
      </c>
      <c r="AF110" t="str">
        <f t="shared" si="260"/>
        <v>TRUE</v>
      </c>
      <c r="AG110">
        <f>ROUND(MARGIN!$J26,0)</f>
        <v>7</v>
      </c>
      <c r="AH110">
        <f t="shared" si="261"/>
        <v>7</v>
      </c>
      <c r="AK110">
        <f t="shared" si="262"/>
        <v>0</v>
      </c>
      <c r="AL110">
        <v>1</v>
      </c>
      <c r="AO110" s="117" t="s">
        <v>962</v>
      </c>
      <c r="AP110">
        <v>50</v>
      </c>
      <c r="AQ110" t="str">
        <f t="shared" si="263"/>
        <v>TRUE</v>
      </c>
      <c r="AR110">
        <f>ROUND(MARGIN!$J26,0)</f>
        <v>7</v>
      </c>
      <c r="AS110">
        <f t="shared" si="264"/>
        <v>7</v>
      </c>
      <c r="AV110">
        <f t="shared" si="265"/>
        <v>-2</v>
      </c>
      <c r="AW110">
        <v>-1</v>
      </c>
      <c r="AZ110" s="117" t="s">
        <v>962</v>
      </c>
      <c r="BA110">
        <v>50</v>
      </c>
      <c r="BB110" t="str">
        <f t="shared" si="266"/>
        <v>TRUE</v>
      </c>
      <c r="BC110">
        <f>ROUND(MARGIN!$J26,0)</f>
        <v>7</v>
      </c>
      <c r="BD110">
        <f t="shared" si="267"/>
        <v>7</v>
      </c>
      <c r="BG110">
        <f t="shared" si="268"/>
        <v>1</v>
      </c>
      <c r="BL110" s="117" t="s">
        <v>962</v>
      </c>
      <c r="BM110">
        <v>50</v>
      </c>
      <c r="BN110" t="str">
        <f t="shared" si="269"/>
        <v>FALSE</v>
      </c>
      <c r="BO110">
        <f>ROUND(MARGIN!$J26,0)</f>
        <v>7</v>
      </c>
      <c r="BP110">
        <f t="shared" si="270"/>
        <v>7</v>
      </c>
      <c r="BT110">
        <f t="shared" si="271"/>
        <v>-1</v>
      </c>
      <c r="BU110">
        <v>-1</v>
      </c>
      <c r="BV110">
        <v>1</v>
      </c>
      <c r="BW110">
        <v>-1</v>
      </c>
      <c r="BX110">
        <f t="shared" si="272"/>
        <v>1</v>
      </c>
      <c r="BY110">
        <f t="shared" si="273"/>
        <v>0</v>
      </c>
      <c r="BZ110" s="187">
        <v>-3.29871716555E-3</v>
      </c>
      <c r="CA110" s="117" t="s">
        <v>962</v>
      </c>
      <c r="CB110">
        <v>50</v>
      </c>
      <c r="CC110" t="str">
        <f t="shared" si="274"/>
        <v>TRUE</v>
      </c>
      <c r="CD110">
        <f>ROUND(MARGIN!$J26,0)</f>
        <v>7</v>
      </c>
      <c r="CE110">
        <f t="shared" si="275"/>
        <v>9</v>
      </c>
      <c r="CF110">
        <f t="shared" si="308"/>
        <v>7</v>
      </c>
      <c r="CG110" s="139">
        <f>CF110*10000*MARGIN!$G26/MARGIN!$D26</f>
        <v>78636.324277000007</v>
      </c>
      <c r="CH110" s="145">
        <f t="shared" si="276"/>
        <v>259.39899272829609</v>
      </c>
      <c r="CI110" s="145">
        <f t="shared" si="277"/>
        <v>-259.39899272829609</v>
      </c>
      <c r="CK110">
        <f t="shared" si="278"/>
        <v>0</v>
      </c>
      <c r="CL110">
        <v>-1</v>
      </c>
      <c r="CM110">
        <v>1</v>
      </c>
      <c r="CN110">
        <v>1</v>
      </c>
      <c r="CO110">
        <f t="shared" si="279"/>
        <v>0</v>
      </c>
      <c r="CP110">
        <f t="shared" si="280"/>
        <v>1</v>
      </c>
      <c r="CQ110">
        <v>4.7192939445900002E-3</v>
      </c>
      <c r="CR110" s="117" t="s">
        <v>1189</v>
      </c>
      <c r="CS110">
        <v>50</v>
      </c>
      <c r="CT110" t="str">
        <f t="shared" si="281"/>
        <v>TRUE</v>
      </c>
      <c r="CU110">
        <f>ROUND(MARGIN!$J26,0)</f>
        <v>7</v>
      </c>
      <c r="CV110">
        <f t="shared" si="309"/>
        <v>5</v>
      </c>
      <c r="CW110">
        <f t="shared" si="310"/>
        <v>7</v>
      </c>
      <c r="CX110" s="139">
        <f>CW110*10000*MARGIN!$G26/MARGIN!$D26</f>
        <v>78636.324277000007</v>
      </c>
      <c r="CY110" s="200">
        <f t="shared" si="282"/>
        <v>-371.10792898526176</v>
      </c>
      <c r="CZ110" s="200">
        <f t="shared" si="283"/>
        <v>371.10792898526176</v>
      </c>
      <c r="DB110">
        <f t="shared" si="284"/>
        <v>2</v>
      </c>
      <c r="DC110">
        <v>1</v>
      </c>
      <c r="DD110">
        <v>-1</v>
      </c>
      <c r="DE110">
        <v>-1</v>
      </c>
      <c r="DF110">
        <f t="shared" si="285"/>
        <v>0</v>
      </c>
      <c r="DG110">
        <f t="shared" si="286"/>
        <v>1</v>
      </c>
      <c r="DH110">
        <v>-7.6252058805600003E-3</v>
      </c>
      <c r="DI110" s="117" t="s">
        <v>1189</v>
      </c>
      <c r="DJ110">
        <v>50</v>
      </c>
      <c r="DK110" t="str">
        <f t="shared" si="287"/>
        <v>TRUE</v>
      </c>
      <c r="DL110">
        <f>ROUND(MARGIN!$J26,0)</f>
        <v>7</v>
      </c>
      <c r="DM110">
        <f t="shared" si="311"/>
        <v>5</v>
      </c>
      <c r="DN110">
        <f t="shared" si="312"/>
        <v>7</v>
      </c>
      <c r="DO110" s="139">
        <f>DN110*10000*MARGIN!$G26/MARGIN!$D26</f>
        <v>78636.324277000007</v>
      </c>
      <c r="DP110" s="200">
        <f t="shared" si="288"/>
        <v>-599.61816230260354</v>
      </c>
      <c r="DQ110" s="200">
        <f t="shared" si="289"/>
        <v>599.61816230260354</v>
      </c>
      <c r="DS110">
        <v>0</v>
      </c>
      <c r="DT110">
        <v>1</v>
      </c>
      <c r="DU110">
        <v>-1</v>
      </c>
      <c r="DV110">
        <v>-1</v>
      </c>
      <c r="DW110">
        <v>0</v>
      </c>
      <c r="DX110">
        <v>1</v>
      </c>
      <c r="DY110">
        <v>-1.4384066879799999E-3</v>
      </c>
      <c r="DZ110" s="117" t="s">
        <v>1189</v>
      </c>
      <c r="EA110">
        <v>50</v>
      </c>
      <c r="EB110" t="s">
        <v>1274</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1274</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1274</v>
      </c>
      <c r="FP110">
        <v>7</v>
      </c>
      <c r="FQ110">
        <v>5</v>
      </c>
      <c r="FR110">
        <v>7</v>
      </c>
      <c r="FS110" s="139">
        <v>79145.714479999995</v>
      </c>
      <c r="FT110" s="200">
        <v>0</v>
      </c>
      <c r="FU110" s="200"/>
      <c r="FV110" s="200">
        <v>0</v>
      </c>
      <c r="FX110">
        <v>0</v>
      </c>
      <c r="FZ110">
        <v>-1</v>
      </c>
      <c r="GB110">
        <v>-1</v>
      </c>
      <c r="GE110">
        <v>1</v>
      </c>
      <c r="GG110">
        <v>0</v>
      </c>
      <c r="GJ110" s="117" t="s">
        <v>1189</v>
      </c>
      <c r="GK110">
        <v>50</v>
      </c>
      <c r="GL110" t="s">
        <v>1284</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1284</v>
      </c>
      <c r="HK110">
        <v>7</v>
      </c>
      <c r="HL110">
        <v>5</v>
      </c>
      <c r="HM110">
        <v>7</v>
      </c>
      <c r="HN110" s="139">
        <v>78636.324277000007</v>
      </c>
      <c r="HO110" s="200">
        <v>0</v>
      </c>
      <c r="HP110" s="200"/>
      <c r="HQ110" s="200">
        <v>0</v>
      </c>
      <c r="HR110" s="200">
        <v>0</v>
      </c>
      <c r="HT110">
        <f t="shared" si="290"/>
        <v>0</v>
      </c>
      <c r="HV110">
        <v>-1</v>
      </c>
      <c r="HX110">
        <v>-1</v>
      </c>
      <c r="IA110">
        <f t="shared" si="322"/>
        <v>1</v>
      </c>
      <c r="IC110">
        <f t="shared" si="323"/>
        <v>0</v>
      </c>
      <c r="IF110" s="117" t="s">
        <v>1189</v>
      </c>
      <c r="IG110">
        <v>50</v>
      </c>
      <c r="IH110" t="str">
        <f t="shared" si="324"/>
        <v>FALSE</v>
      </c>
      <c r="II110">
        <f>ROUND(MARGIN!$J26,0)</f>
        <v>7</v>
      </c>
      <c r="IJ110">
        <f t="shared" si="325"/>
        <v>5</v>
      </c>
      <c r="IK110">
        <f t="shared" si="326"/>
        <v>7</v>
      </c>
      <c r="IL110" s="139">
        <f>IK110*10000*MARGIN!$G26/MARGIN!$D26</f>
        <v>78636.324277000007</v>
      </c>
      <c r="IM110" s="139"/>
      <c r="IN110" s="200">
        <f t="shared" si="327"/>
        <v>0</v>
      </c>
      <c r="IO110" s="200"/>
      <c r="IP110" s="200"/>
      <c r="IQ110" s="200">
        <f t="shared" si="294"/>
        <v>0</v>
      </c>
      <c r="IR110" s="200">
        <f t="shared" si="328"/>
        <v>0</v>
      </c>
      <c r="IT110">
        <f t="shared" si="296"/>
        <v>0</v>
      </c>
      <c r="IV110">
        <v>-1</v>
      </c>
      <c r="IX110">
        <v>-1</v>
      </c>
      <c r="JA110">
        <f t="shared" si="329"/>
        <v>1</v>
      </c>
      <c r="JC110">
        <f t="shared" si="330"/>
        <v>0</v>
      </c>
      <c r="JF110" s="117" t="s">
        <v>1189</v>
      </c>
      <c r="JG110">
        <v>50</v>
      </c>
      <c r="JH110" t="str">
        <f t="shared" si="331"/>
        <v>FALSE</v>
      </c>
      <c r="JI110">
        <f>ROUND(MARGIN!$J26,0)</f>
        <v>7</v>
      </c>
      <c r="JJ110">
        <f t="shared" si="332"/>
        <v>5</v>
      </c>
      <c r="JK110">
        <f t="shared" si="333"/>
        <v>7</v>
      </c>
      <c r="JL110" s="139">
        <f>JK110*10000*MARGIN!$G26/MARGIN!$D26</f>
        <v>78636.324277000007</v>
      </c>
      <c r="JM110" s="139"/>
      <c r="JN110" s="200">
        <f t="shared" si="334"/>
        <v>0</v>
      </c>
      <c r="JO110" s="200"/>
      <c r="JP110" s="200"/>
      <c r="JQ110" s="200">
        <f t="shared" si="300"/>
        <v>0</v>
      </c>
      <c r="JR110" s="200">
        <f t="shared" si="335"/>
        <v>0</v>
      </c>
      <c r="JT110">
        <f t="shared" si="302"/>
        <v>0</v>
      </c>
      <c r="JV110">
        <v>-1</v>
      </c>
      <c r="JX110">
        <v>-1</v>
      </c>
      <c r="KA110">
        <f t="shared" si="336"/>
        <v>1</v>
      </c>
      <c r="KC110">
        <f t="shared" si="337"/>
        <v>0</v>
      </c>
      <c r="KF110" s="117" t="s">
        <v>1189</v>
      </c>
      <c r="KG110">
        <v>50</v>
      </c>
      <c r="KH110" t="str">
        <f t="shared" si="338"/>
        <v>FALSE</v>
      </c>
      <c r="KI110">
        <f>ROUND(MARGIN!$J26,0)</f>
        <v>7</v>
      </c>
      <c r="KJ110">
        <f t="shared" si="339"/>
        <v>5</v>
      </c>
      <c r="KK110">
        <f t="shared" si="340"/>
        <v>7</v>
      </c>
      <c r="KL110" s="139">
        <f>KK110*10000*MARGIN!$G26/MARGIN!$D26</f>
        <v>78636.324277000007</v>
      </c>
      <c r="KM110" s="139"/>
      <c r="KN110" s="200">
        <f t="shared" si="341"/>
        <v>0</v>
      </c>
      <c r="KO110" s="200"/>
      <c r="KP110" s="200"/>
      <c r="KQ110" s="200">
        <f t="shared" si="306"/>
        <v>0</v>
      </c>
      <c r="KR110" s="200">
        <f t="shared" si="342"/>
        <v>0</v>
      </c>
    </row>
    <row r="111" spans="1:304" x14ac:dyDescent="0.25">
      <c r="A111" t="s">
        <v>1170</v>
      </c>
      <c r="B111" s="167" t="s">
        <v>11</v>
      </c>
      <c r="D111" s="116" t="s">
        <v>788</v>
      </c>
      <c r="E111">
        <v>50</v>
      </c>
      <c r="F111" t="e">
        <f>IF(#REF!="","FALSE","TRUE")</f>
        <v>#REF!</v>
      </c>
      <c r="G111">
        <f>ROUND(MARGIN!$J21,0)</f>
        <v>5</v>
      </c>
      <c r="I111" t="e">
        <f>-#REF!+J111</f>
        <v>#REF!</v>
      </c>
      <c r="J111">
        <v>1</v>
      </c>
      <c r="K111" s="116" t="s">
        <v>788</v>
      </c>
      <c r="L111">
        <v>50</v>
      </c>
      <c r="M111" t="str">
        <f t="shared" si="256"/>
        <v>TRUE</v>
      </c>
      <c r="N111">
        <f>ROUND(MARGIN!$J21,0)</f>
        <v>5</v>
      </c>
      <c r="P111">
        <f t="shared" si="257"/>
        <v>-2</v>
      </c>
      <c r="Q111">
        <v>-1</v>
      </c>
      <c r="T111" s="117" t="s">
        <v>788</v>
      </c>
      <c r="U111">
        <v>50</v>
      </c>
      <c r="V111" t="str">
        <f t="shared" si="258"/>
        <v>TRUE</v>
      </c>
      <c r="W111">
        <f>ROUND(MARGIN!$J21,0)</f>
        <v>5</v>
      </c>
      <c r="Z111">
        <f t="shared" si="259"/>
        <v>2</v>
      </c>
      <c r="AA111">
        <v>1</v>
      </c>
      <c r="AD111" s="117" t="s">
        <v>963</v>
      </c>
      <c r="AE111">
        <v>50</v>
      </c>
      <c r="AF111" t="str">
        <f t="shared" si="260"/>
        <v>TRUE</v>
      </c>
      <c r="AG111">
        <f>ROUND(MARGIN!$J21,0)</f>
        <v>5</v>
      </c>
      <c r="AH111">
        <f t="shared" si="261"/>
        <v>5</v>
      </c>
      <c r="AK111">
        <f t="shared" si="262"/>
        <v>-2</v>
      </c>
      <c r="AL111">
        <v>-1</v>
      </c>
      <c r="AO111" s="117" t="s">
        <v>963</v>
      </c>
      <c r="AP111">
        <v>50</v>
      </c>
      <c r="AQ111" t="str">
        <f t="shared" si="263"/>
        <v>TRUE</v>
      </c>
      <c r="AR111">
        <f>ROUND(MARGIN!$J21,0)</f>
        <v>5</v>
      </c>
      <c r="AS111">
        <f t="shared" si="264"/>
        <v>5</v>
      </c>
      <c r="AV111">
        <f t="shared" si="265"/>
        <v>2</v>
      </c>
      <c r="AW111">
        <v>1</v>
      </c>
      <c r="AZ111" s="117" t="s">
        <v>963</v>
      </c>
      <c r="BA111">
        <v>50</v>
      </c>
      <c r="BB111" t="str">
        <f t="shared" si="266"/>
        <v>TRUE</v>
      </c>
      <c r="BC111">
        <f>ROUND(MARGIN!$J21,0)</f>
        <v>5</v>
      </c>
      <c r="BD111">
        <f t="shared" si="267"/>
        <v>5</v>
      </c>
      <c r="BG111">
        <f t="shared" si="268"/>
        <v>-1</v>
      </c>
      <c r="BL111" s="117" t="s">
        <v>963</v>
      </c>
      <c r="BM111">
        <v>50</v>
      </c>
      <c r="BN111" t="str">
        <f t="shared" si="269"/>
        <v>FALSE</v>
      </c>
      <c r="BO111">
        <f>ROUND(MARGIN!$J21,0)</f>
        <v>5</v>
      </c>
      <c r="BP111">
        <f t="shared" si="270"/>
        <v>5</v>
      </c>
      <c r="BT111">
        <f t="shared" si="271"/>
        <v>1</v>
      </c>
      <c r="BU111">
        <v>1</v>
      </c>
      <c r="BV111">
        <v>1</v>
      </c>
      <c r="BW111">
        <v>-1</v>
      </c>
      <c r="BX111">
        <f t="shared" si="272"/>
        <v>0</v>
      </c>
      <c r="BY111">
        <f t="shared" si="273"/>
        <v>0</v>
      </c>
      <c r="BZ111" s="187">
        <v>-1.2966804979300001E-4</v>
      </c>
      <c r="CA111" s="117" t="s">
        <v>963</v>
      </c>
      <c r="CB111">
        <v>50</v>
      </c>
      <c r="CC111" t="str">
        <f t="shared" si="274"/>
        <v>TRUE</v>
      </c>
      <c r="CD111">
        <f>ROUND(MARGIN!$J27,0)</f>
        <v>7</v>
      </c>
      <c r="CE111">
        <f t="shared" si="275"/>
        <v>5</v>
      </c>
      <c r="CF111">
        <f t="shared" si="308"/>
        <v>7</v>
      </c>
      <c r="CG111" s="139">
        <f>CF111*10000*MARGIN!$G27/MARGIN!$D27</f>
        <v>78643.345704000007</v>
      </c>
      <c r="CH111" s="145">
        <f t="shared" si="276"/>
        <v>-10.197529266634387</v>
      </c>
      <c r="CI111" s="145">
        <f t="shared" si="277"/>
        <v>-10.197529266634387</v>
      </c>
      <c r="CK111">
        <f t="shared" si="278"/>
        <v>0</v>
      </c>
      <c r="CL111">
        <v>1</v>
      </c>
      <c r="CM111">
        <v>1</v>
      </c>
      <c r="CN111">
        <v>-1</v>
      </c>
      <c r="CO111">
        <f t="shared" si="279"/>
        <v>0</v>
      </c>
      <c r="CP111">
        <f t="shared" si="280"/>
        <v>0</v>
      </c>
      <c r="CQ111">
        <v>-9.9208922318800002E-4</v>
      </c>
      <c r="CR111" s="117" t="s">
        <v>1189</v>
      </c>
      <c r="CS111">
        <v>50</v>
      </c>
      <c r="CT111" t="str">
        <f t="shared" si="281"/>
        <v>TRUE</v>
      </c>
      <c r="CU111">
        <f>ROUND(MARGIN!$J27,0)</f>
        <v>7</v>
      </c>
      <c r="CV111">
        <f t="shared" si="309"/>
        <v>9</v>
      </c>
      <c r="CW111">
        <f t="shared" si="310"/>
        <v>7</v>
      </c>
      <c r="CX111" s="139">
        <f>CW111*10000*MARGIN!$G27/MARGIN!$D27</f>
        <v>78643.345704000007</v>
      </c>
      <c r="CY111" s="200">
        <f t="shared" si="282"/>
        <v>-78.021215748386709</v>
      </c>
      <c r="CZ111" s="200">
        <f t="shared" si="283"/>
        <v>-78.021215748386709</v>
      </c>
      <c r="DB111">
        <f t="shared" si="284"/>
        <v>-2</v>
      </c>
      <c r="DC111">
        <v>-1</v>
      </c>
      <c r="DD111">
        <v>-1</v>
      </c>
      <c r="DE111">
        <v>-1</v>
      </c>
      <c r="DF111">
        <f t="shared" si="285"/>
        <v>1</v>
      </c>
      <c r="DG111">
        <f t="shared" si="286"/>
        <v>1</v>
      </c>
      <c r="DH111">
        <v>-1.19039119344E-2</v>
      </c>
      <c r="DI111" s="117" t="s">
        <v>1189</v>
      </c>
      <c r="DJ111">
        <v>50</v>
      </c>
      <c r="DK111" t="str">
        <f t="shared" si="287"/>
        <v>TRUE</v>
      </c>
      <c r="DL111">
        <f>ROUND(MARGIN!$J27,0)</f>
        <v>7</v>
      </c>
      <c r="DM111">
        <f t="shared" si="311"/>
        <v>9</v>
      </c>
      <c r="DN111">
        <f t="shared" si="312"/>
        <v>7</v>
      </c>
      <c r="DO111" s="139">
        <f>DN111*10000*MARGIN!$G27/MARGIN!$D27</f>
        <v>78643.345704000007</v>
      </c>
      <c r="DP111" s="200">
        <f t="shared" si="288"/>
        <v>936.16346148699063</v>
      </c>
      <c r="DQ111" s="200">
        <f t="shared" si="289"/>
        <v>936.16346148699063</v>
      </c>
      <c r="DS111">
        <v>0</v>
      </c>
      <c r="DT111">
        <v>-1</v>
      </c>
      <c r="DU111">
        <v>-1</v>
      </c>
      <c r="DV111">
        <v>1</v>
      </c>
      <c r="DW111">
        <v>0</v>
      </c>
      <c r="DX111">
        <v>0</v>
      </c>
      <c r="DY111">
        <v>1.30720671602E-3</v>
      </c>
      <c r="DZ111" s="117" t="s">
        <v>1189</v>
      </c>
      <c r="EA111">
        <v>50</v>
      </c>
      <c r="EB111" t="s">
        <v>1274</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1274</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1274</v>
      </c>
      <c r="FP111">
        <v>7</v>
      </c>
      <c r="FQ111">
        <v>5</v>
      </c>
      <c r="FR111">
        <v>7</v>
      </c>
      <c r="FS111" s="139">
        <v>79188.840087000004</v>
      </c>
      <c r="FT111" s="200">
        <v>0</v>
      </c>
      <c r="FU111" s="200"/>
      <c r="FV111" s="200">
        <v>0</v>
      </c>
      <c r="FX111">
        <v>0</v>
      </c>
      <c r="FZ111">
        <v>-1</v>
      </c>
      <c r="GB111">
        <v>-1</v>
      </c>
      <c r="GE111">
        <v>1</v>
      </c>
      <c r="GG111">
        <v>0</v>
      </c>
      <c r="GJ111" s="117" t="s">
        <v>1189</v>
      </c>
      <c r="GK111">
        <v>50</v>
      </c>
      <c r="GL111" t="s">
        <v>1284</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1284</v>
      </c>
      <c r="HK111">
        <v>7</v>
      </c>
      <c r="HL111">
        <v>5</v>
      </c>
      <c r="HM111">
        <v>7</v>
      </c>
      <c r="HN111" s="139">
        <v>78643.345704000007</v>
      </c>
      <c r="HO111" s="200">
        <v>0</v>
      </c>
      <c r="HP111" s="200"/>
      <c r="HQ111" s="200">
        <v>0</v>
      </c>
      <c r="HR111" s="200">
        <v>0</v>
      </c>
      <c r="HT111">
        <f t="shared" si="290"/>
        <v>0</v>
      </c>
      <c r="HV111">
        <v>-1</v>
      </c>
      <c r="HX111">
        <v>-1</v>
      </c>
      <c r="IA111">
        <f t="shared" si="322"/>
        <v>1</v>
      </c>
      <c r="IC111">
        <f t="shared" si="323"/>
        <v>0</v>
      </c>
      <c r="IF111" s="117" t="s">
        <v>1189</v>
      </c>
      <c r="IG111">
        <v>50</v>
      </c>
      <c r="IH111" t="str">
        <f t="shared" si="324"/>
        <v>FALSE</v>
      </c>
      <c r="II111">
        <f>ROUND(MARGIN!$J27,0)</f>
        <v>7</v>
      </c>
      <c r="IJ111">
        <f t="shared" si="325"/>
        <v>5</v>
      </c>
      <c r="IK111">
        <f t="shared" si="326"/>
        <v>7</v>
      </c>
      <c r="IL111" s="139">
        <f>IK111*10000*MARGIN!$G27/MARGIN!$D27</f>
        <v>78643.345704000007</v>
      </c>
      <c r="IM111" s="139"/>
      <c r="IN111" s="200">
        <f t="shared" si="327"/>
        <v>0</v>
      </c>
      <c r="IO111" s="200"/>
      <c r="IP111" s="200"/>
      <c r="IQ111" s="200">
        <f t="shared" si="294"/>
        <v>0</v>
      </c>
      <c r="IR111" s="200">
        <f t="shared" si="328"/>
        <v>0</v>
      </c>
      <c r="IT111">
        <f t="shared" si="296"/>
        <v>0</v>
      </c>
      <c r="IV111">
        <v>-1</v>
      </c>
      <c r="IX111">
        <v>-1</v>
      </c>
      <c r="JA111">
        <f t="shared" si="329"/>
        <v>1</v>
      </c>
      <c r="JC111">
        <f t="shared" si="330"/>
        <v>0</v>
      </c>
      <c r="JF111" s="117" t="s">
        <v>1189</v>
      </c>
      <c r="JG111">
        <v>50</v>
      </c>
      <c r="JH111" t="str">
        <f t="shared" si="331"/>
        <v>FALSE</v>
      </c>
      <c r="JI111">
        <f>ROUND(MARGIN!$J27,0)</f>
        <v>7</v>
      </c>
      <c r="JJ111">
        <f t="shared" si="332"/>
        <v>5</v>
      </c>
      <c r="JK111">
        <f t="shared" si="333"/>
        <v>7</v>
      </c>
      <c r="JL111" s="139">
        <f>JK111*10000*MARGIN!$G27/MARGIN!$D27</f>
        <v>78643.345704000007</v>
      </c>
      <c r="JM111" s="139"/>
      <c r="JN111" s="200">
        <f t="shared" si="334"/>
        <v>0</v>
      </c>
      <c r="JO111" s="200"/>
      <c r="JP111" s="200"/>
      <c r="JQ111" s="200">
        <f t="shared" si="300"/>
        <v>0</v>
      </c>
      <c r="JR111" s="200">
        <f t="shared" si="335"/>
        <v>0</v>
      </c>
      <c r="JT111">
        <f t="shared" si="302"/>
        <v>0</v>
      </c>
      <c r="JV111">
        <v>-1</v>
      </c>
      <c r="JX111">
        <v>-1</v>
      </c>
      <c r="KA111">
        <f t="shared" si="336"/>
        <v>1</v>
      </c>
      <c r="KC111">
        <f t="shared" si="337"/>
        <v>0</v>
      </c>
      <c r="KF111" s="117" t="s">
        <v>1189</v>
      </c>
      <c r="KG111">
        <v>50</v>
      </c>
      <c r="KH111" t="str">
        <f t="shared" si="338"/>
        <v>FALSE</v>
      </c>
      <c r="KI111">
        <f>ROUND(MARGIN!$J27,0)</f>
        <v>7</v>
      </c>
      <c r="KJ111">
        <f t="shared" si="339"/>
        <v>5</v>
      </c>
      <c r="KK111">
        <f t="shared" si="340"/>
        <v>7</v>
      </c>
      <c r="KL111" s="139">
        <f>KK111*10000*MARGIN!$G27/MARGIN!$D27</f>
        <v>78643.345704000007</v>
      </c>
      <c r="KM111" s="139"/>
      <c r="KN111" s="200">
        <f t="shared" si="341"/>
        <v>0</v>
      </c>
      <c r="KO111" s="200"/>
      <c r="KP111" s="200"/>
      <c r="KQ111" s="200">
        <f t="shared" si="306"/>
        <v>0</v>
      </c>
      <c r="KR111" s="200">
        <f t="shared" si="342"/>
        <v>0</v>
      </c>
    </row>
    <row r="112" spans="1:304" x14ac:dyDescent="0.25">
      <c r="A112" t="s">
        <v>1171</v>
      </c>
      <c r="B112" s="167" t="s">
        <v>12</v>
      </c>
      <c r="D112" s="117" t="s">
        <v>788</v>
      </c>
      <c r="E112">
        <v>50</v>
      </c>
      <c r="F112" t="e">
        <f>IF(#REF!="","FALSE","TRUE")</f>
        <v>#REF!</v>
      </c>
      <c r="G112">
        <f>ROUND(MARGIN!$J22,0)</f>
        <v>5</v>
      </c>
      <c r="I112" t="e">
        <f>-#REF!+J112</f>
        <v>#REF!</v>
      </c>
      <c r="J112">
        <v>1</v>
      </c>
      <c r="K112" s="117" t="s">
        <v>788</v>
      </c>
      <c r="L112">
        <v>50</v>
      </c>
      <c r="M112" t="str">
        <f t="shared" si="256"/>
        <v>TRUE</v>
      </c>
      <c r="N112">
        <f>ROUND(MARGIN!$J22,0)</f>
        <v>5</v>
      </c>
      <c r="O112">
        <v>-9</v>
      </c>
      <c r="P112">
        <f t="shared" si="257"/>
        <v>0</v>
      </c>
      <c r="Q112">
        <v>1</v>
      </c>
      <c r="T112" s="117" t="s">
        <v>788</v>
      </c>
      <c r="U112">
        <v>50</v>
      </c>
      <c r="V112" t="str">
        <f t="shared" si="258"/>
        <v>TRUE</v>
      </c>
      <c r="W112">
        <f>ROUND(MARGIN!$J22,0)</f>
        <v>5</v>
      </c>
      <c r="Z112">
        <f t="shared" si="259"/>
        <v>-2</v>
      </c>
      <c r="AA112">
        <v>-1</v>
      </c>
      <c r="AD112" s="117" t="s">
        <v>962</v>
      </c>
      <c r="AE112">
        <v>50</v>
      </c>
      <c r="AF112" t="str">
        <f t="shared" si="260"/>
        <v>TRUE</v>
      </c>
      <c r="AG112">
        <f>ROUND(MARGIN!$J22,0)</f>
        <v>5</v>
      </c>
      <c r="AH112">
        <f t="shared" si="261"/>
        <v>5</v>
      </c>
      <c r="AK112">
        <f t="shared" si="262"/>
        <v>2</v>
      </c>
      <c r="AL112">
        <v>1</v>
      </c>
      <c r="AO112" s="117" t="s">
        <v>962</v>
      </c>
      <c r="AP112">
        <v>50</v>
      </c>
      <c r="AQ112" t="str">
        <f t="shared" si="263"/>
        <v>TRUE</v>
      </c>
      <c r="AR112">
        <f>ROUND(MARGIN!$J22,0)</f>
        <v>5</v>
      </c>
      <c r="AS112">
        <f t="shared" si="264"/>
        <v>5</v>
      </c>
      <c r="AV112">
        <f t="shared" si="265"/>
        <v>0</v>
      </c>
      <c r="AW112">
        <v>1</v>
      </c>
      <c r="AZ112" s="117" t="s">
        <v>962</v>
      </c>
      <c r="BA112">
        <v>50</v>
      </c>
      <c r="BB112" t="str">
        <f t="shared" si="266"/>
        <v>TRUE</v>
      </c>
      <c r="BC112">
        <f>ROUND(MARGIN!$J22,0)</f>
        <v>5</v>
      </c>
      <c r="BD112">
        <f t="shared" si="267"/>
        <v>5</v>
      </c>
      <c r="BG112">
        <f t="shared" si="268"/>
        <v>-1</v>
      </c>
      <c r="BL112" s="117" t="s">
        <v>962</v>
      </c>
      <c r="BM112">
        <v>50</v>
      </c>
      <c r="BN112" t="str">
        <f t="shared" si="269"/>
        <v>FALSE</v>
      </c>
      <c r="BO112">
        <f>ROUND(MARGIN!$J22,0)</f>
        <v>5</v>
      </c>
      <c r="BP112">
        <f t="shared" si="270"/>
        <v>5</v>
      </c>
      <c r="BT112">
        <f t="shared" si="271"/>
        <v>-1</v>
      </c>
      <c r="BU112">
        <v>-1</v>
      </c>
      <c r="BV112">
        <v>1</v>
      </c>
      <c r="BW112">
        <v>1</v>
      </c>
      <c r="BX112">
        <f t="shared" si="272"/>
        <v>0</v>
      </c>
      <c r="BY112">
        <f t="shared" si="273"/>
        <v>1</v>
      </c>
      <c r="BZ112" s="187">
        <v>6.6016997322299997E-3</v>
      </c>
      <c r="CA112" s="117" t="s">
        <v>962</v>
      </c>
      <c r="CB112">
        <v>50</v>
      </c>
      <c r="CC112" t="str">
        <f t="shared" si="274"/>
        <v>TRUE</v>
      </c>
      <c r="CD112">
        <f>ROUND(MARGIN!$J28,0)</f>
        <v>7</v>
      </c>
      <c r="CE112">
        <f t="shared" si="275"/>
        <v>5</v>
      </c>
      <c r="CF112">
        <f t="shared" si="308"/>
        <v>7</v>
      </c>
      <c r="CG112" s="139">
        <f>CF112*10000*MARGIN!$G28/MARGIN!$D28</f>
        <v>78658.911970796136</v>
      </c>
      <c r="CH112" s="145">
        <f t="shared" si="276"/>
        <v>-519.282518095108</v>
      </c>
      <c r="CI112" s="145">
        <f t="shared" si="277"/>
        <v>519.282518095108</v>
      </c>
      <c r="CK112">
        <f t="shared" si="278"/>
        <v>2</v>
      </c>
      <c r="CL112">
        <v>1</v>
      </c>
      <c r="CM112">
        <v>1</v>
      </c>
      <c r="CN112">
        <v>-1</v>
      </c>
      <c r="CO112">
        <f t="shared" si="279"/>
        <v>0</v>
      </c>
      <c r="CP112">
        <f t="shared" si="280"/>
        <v>0</v>
      </c>
      <c r="CQ112">
        <v>-1.02049841142E-2</v>
      </c>
      <c r="CR112" s="117" t="s">
        <v>1189</v>
      </c>
      <c r="CS112">
        <v>50</v>
      </c>
      <c r="CT112" t="str">
        <f t="shared" si="281"/>
        <v>TRUE</v>
      </c>
      <c r="CU112">
        <f>ROUND(MARGIN!$J28,0)</f>
        <v>7</v>
      </c>
      <c r="CV112">
        <f t="shared" si="309"/>
        <v>9</v>
      </c>
      <c r="CW112">
        <f t="shared" si="310"/>
        <v>7</v>
      </c>
      <c r="CX112" s="139">
        <f>CW112*10000*MARGIN!$G28/MARGIN!$D28</f>
        <v>78658.911970796136</v>
      </c>
      <c r="CY112" s="200">
        <f t="shared" si="282"/>
        <v>-802.71294710223083</v>
      </c>
      <c r="CZ112" s="200">
        <f t="shared" si="283"/>
        <v>-802.71294710223083</v>
      </c>
      <c r="DB112">
        <f t="shared" si="284"/>
        <v>-2</v>
      </c>
      <c r="DC112">
        <v>-1</v>
      </c>
      <c r="DD112">
        <v>1</v>
      </c>
      <c r="DE112">
        <v>-1</v>
      </c>
      <c r="DF112">
        <f t="shared" si="285"/>
        <v>1</v>
      </c>
      <c r="DG112">
        <f t="shared" si="286"/>
        <v>0</v>
      </c>
      <c r="DH112">
        <v>-6.04177692852E-3</v>
      </c>
      <c r="DI112" s="117" t="s">
        <v>1189</v>
      </c>
      <c r="DJ112">
        <v>50</v>
      </c>
      <c r="DK112" t="str">
        <f t="shared" si="287"/>
        <v>TRUE</v>
      </c>
      <c r="DL112">
        <f>ROUND(MARGIN!$J28,0)</f>
        <v>7</v>
      </c>
      <c r="DM112">
        <f t="shared" si="311"/>
        <v>5</v>
      </c>
      <c r="DN112">
        <f t="shared" si="312"/>
        <v>7</v>
      </c>
      <c r="DO112" s="139">
        <f>DN112*10000*MARGIN!$G28/MARGIN!$D28</f>
        <v>78658.911970796136</v>
      </c>
      <c r="DP112" s="200">
        <f t="shared" si="288"/>
        <v>475.23959956764173</v>
      </c>
      <c r="DQ112" s="200">
        <f t="shared" si="289"/>
        <v>-475.23959956764173</v>
      </c>
      <c r="DS112">
        <v>0</v>
      </c>
      <c r="DT112">
        <v>-1</v>
      </c>
      <c r="DU112">
        <v>-1</v>
      </c>
      <c r="DV112">
        <v>-1</v>
      </c>
      <c r="DW112">
        <v>1</v>
      </c>
      <c r="DX112">
        <v>1</v>
      </c>
      <c r="DY112">
        <v>-1.3830493472000001E-4</v>
      </c>
      <c r="DZ112" s="117" t="s">
        <v>1189</v>
      </c>
      <c r="EA112">
        <v>50</v>
      </c>
      <c r="EB112" t="s">
        <v>1274</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1274</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1274</v>
      </c>
      <c r="FP112">
        <v>7</v>
      </c>
      <c r="FQ112">
        <v>5</v>
      </c>
      <c r="FR112">
        <v>7</v>
      </c>
      <c r="FS112" s="139">
        <v>79199.783066620541</v>
      </c>
      <c r="FT112" s="200">
        <v>0</v>
      </c>
      <c r="FU112" s="200"/>
      <c r="FV112" s="200">
        <v>0</v>
      </c>
      <c r="FX112">
        <v>0</v>
      </c>
      <c r="FZ112">
        <v>-1</v>
      </c>
      <c r="GB112">
        <v>-1</v>
      </c>
      <c r="GE112">
        <v>1</v>
      </c>
      <c r="GG112">
        <v>0</v>
      </c>
      <c r="GJ112" s="117" t="s">
        <v>1189</v>
      </c>
      <c r="GK112">
        <v>50</v>
      </c>
      <c r="GL112" t="s">
        <v>1284</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1284</v>
      </c>
      <c r="HK112">
        <v>7</v>
      </c>
      <c r="HL112">
        <v>5</v>
      </c>
      <c r="HM112">
        <v>7</v>
      </c>
      <c r="HN112" s="139">
        <v>78658.911970796136</v>
      </c>
      <c r="HO112" s="200">
        <v>0</v>
      </c>
      <c r="HP112" s="200"/>
      <c r="HQ112" s="200">
        <v>0</v>
      </c>
      <c r="HR112" s="200">
        <v>0</v>
      </c>
      <c r="HT112">
        <f t="shared" si="290"/>
        <v>0</v>
      </c>
      <c r="HV112">
        <v>-1</v>
      </c>
      <c r="HX112">
        <v>-1</v>
      </c>
      <c r="IA112">
        <f t="shared" si="322"/>
        <v>1</v>
      </c>
      <c r="IC112">
        <f t="shared" si="323"/>
        <v>0</v>
      </c>
      <c r="IF112" s="117" t="s">
        <v>1189</v>
      </c>
      <c r="IG112">
        <v>50</v>
      </c>
      <c r="IH112" t="str">
        <f t="shared" si="324"/>
        <v>FALSE</v>
      </c>
      <c r="II112">
        <f>ROUND(MARGIN!$J28,0)</f>
        <v>7</v>
      </c>
      <c r="IJ112">
        <f t="shared" si="325"/>
        <v>5</v>
      </c>
      <c r="IK112">
        <f t="shared" si="326"/>
        <v>7</v>
      </c>
      <c r="IL112" s="139">
        <f>IK112*10000*MARGIN!$G28/MARGIN!$D28</f>
        <v>78658.911970796136</v>
      </c>
      <c r="IM112" s="139"/>
      <c r="IN112" s="200">
        <f t="shared" si="327"/>
        <v>0</v>
      </c>
      <c r="IO112" s="200"/>
      <c r="IP112" s="200"/>
      <c r="IQ112" s="200">
        <f t="shared" si="294"/>
        <v>0</v>
      </c>
      <c r="IR112" s="200">
        <f t="shared" si="328"/>
        <v>0</v>
      </c>
      <c r="IT112">
        <f t="shared" si="296"/>
        <v>0</v>
      </c>
      <c r="IV112">
        <v>-1</v>
      </c>
      <c r="IX112">
        <v>-1</v>
      </c>
      <c r="JA112">
        <f t="shared" si="329"/>
        <v>1</v>
      </c>
      <c r="JC112">
        <f t="shared" si="330"/>
        <v>0</v>
      </c>
      <c r="JF112" s="117" t="s">
        <v>1189</v>
      </c>
      <c r="JG112">
        <v>50</v>
      </c>
      <c r="JH112" t="str">
        <f t="shared" si="331"/>
        <v>FALSE</v>
      </c>
      <c r="JI112">
        <f>ROUND(MARGIN!$J28,0)</f>
        <v>7</v>
      </c>
      <c r="JJ112">
        <f t="shared" si="332"/>
        <v>5</v>
      </c>
      <c r="JK112">
        <f t="shared" si="333"/>
        <v>7</v>
      </c>
      <c r="JL112" s="139">
        <f>JK112*10000*MARGIN!$G28/MARGIN!$D28</f>
        <v>78658.911970796136</v>
      </c>
      <c r="JM112" s="139"/>
      <c r="JN112" s="200">
        <f t="shared" si="334"/>
        <v>0</v>
      </c>
      <c r="JO112" s="200"/>
      <c r="JP112" s="200"/>
      <c r="JQ112" s="200">
        <f t="shared" si="300"/>
        <v>0</v>
      </c>
      <c r="JR112" s="200">
        <f t="shared" si="335"/>
        <v>0</v>
      </c>
      <c r="JT112">
        <f t="shared" si="302"/>
        <v>0</v>
      </c>
      <c r="JV112">
        <v>-1</v>
      </c>
      <c r="JX112">
        <v>-1</v>
      </c>
      <c r="KA112">
        <f t="shared" si="336"/>
        <v>1</v>
      </c>
      <c r="KC112">
        <f t="shared" si="337"/>
        <v>0</v>
      </c>
      <c r="KF112" s="117" t="s">
        <v>1189</v>
      </c>
      <c r="KG112">
        <v>50</v>
      </c>
      <c r="KH112" t="str">
        <f t="shared" si="338"/>
        <v>FALSE</v>
      </c>
      <c r="KI112">
        <f>ROUND(MARGIN!$J28,0)</f>
        <v>7</v>
      </c>
      <c r="KJ112">
        <f t="shared" si="339"/>
        <v>5</v>
      </c>
      <c r="KK112">
        <f t="shared" si="340"/>
        <v>7</v>
      </c>
      <c r="KL112" s="139">
        <f>KK112*10000*MARGIN!$G28/MARGIN!$D28</f>
        <v>78658.911970796136</v>
      </c>
      <c r="KM112" s="139"/>
      <c r="KN112" s="200">
        <f t="shared" si="341"/>
        <v>0</v>
      </c>
      <c r="KO112" s="200"/>
      <c r="KP112" s="200"/>
      <c r="KQ112" s="200">
        <f t="shared" si="306"/>
        <v>0</v>
      </c>
      <c r="KR112" s="200">
        <f t="shared" si="342"/>
        <v>0</v>
      </c>
    </row>
    <row r="113" spans="1:304" x14ac:dyDescent="0.25">
      <c r="A113" t="s">
        <v>1172</v>
      </c>
      <c r="B113" s="167" t="s">
        <v>5</v>
      </c>
      <c r="D113" s="117" t="s">
        <v>788</v>
      </c>
      <c r="E113">
        <v>50</v>
      </c>
      <c r="F113" t="e">
        <f>IF(#REF!="","FALSE","TRUE")</f>
        <v>#REF!</v>
      </c>
      <c r="G113">
        <f>ROUND(MARGIN!$J25,0)</f>
        <v>5</v>
      </c>
      <c r="I113" t="e">
        <f>-#REF!+J113</f>
        <v>#REF!</v>
      </c>
      <c r="J113">
        <v>1</v>
      </c>
      <c r="K113" s="117" t="s">
        <v>788</v>
      </c>
      <c r="L113">
        <v>50</v>
      </c>
      <c r="M113" t="str">
        <f t="shared" si="256"/>
        <v>TRUE</v>
      </c>
      <c r="N113">
        <f>ROUND(MARGIN!$J25,0)</f>
        <v>5</v>
      </c>
      <c r="P113">
        <f t="shared" si="257"/>
        <v>0</v>
      </c>
      <c r="Q113">
        <v>1</v>
      </c>
      <c r="S113" t="str">
        <f>FORECAST!B56</f>
        <v>High: Dec-Jan // Low: Sept</v>
      </c>
      <c r="T113" s="117" t="s">
        <v>788</v>
      </c>
      <c r="U113">
        <v>50</v>
      </c>
      <c r="V113" t="str">
        <f t="shared" si="258"/>
        <v>TRUE</v>
      </c>
      <c r="W113">
        <f>ROUND(MARGIN!$J25,0)</f>
        <v>5</v>
      </c>
      <c r="Z113">
        <f t="shared" si="259"/>
        <v>-2</v>
      </c>
      <c r="AA113">
        <v>-1</v>
      </c>
      <c r="AC113" t="s">
        <v>150</v>
      </c>
      <c r="AD113" s="117" t="s">
        <v>962</v>
      </c>
      <c r="AE113">
        <v>50</v>
      </c>
      <c r="AF113" t="str">
        <f t="shared" si="260"/>
        <v>TRUE</v>
      </c>
      <c r="AG113">
        <f>ROUND(MARGIN!$J25,0)</f>
        <v>5</v>
      </c>
      <c r="AH113">
        <f t="shared" si="261"/>
        <v>5</v>
      </c>
      <c r="AK113">
        <f t="shared" si="262"/>
        <v>2</v>
      </c>
      <c r="AL113">
        <v>1</v>
      </c>
      <c r="AN113" t="s">
        <v>150</v>
      </c>
      <c r="AO113" s="117" t="s">
        <v>962</v>
      </c>
      <c r="AP113">
        <v>50</v>
      </c>
      <c r="AQ113" t="str">
        <f t="shared" si="263"/>
        <v>TRUE</v>
      </c>
      <c r="AR113">
        <f>ROUND(MARGIN!$J25,0)</f>
        <v>5</v>
      </c>
      <c r="AS113">
        <f t="shared" si="264"/>
        <v>5</v>
      </c>
      <c r="AV113">
        <f t="shared" si="265"/>
        <v>0</v>
      </c>
      <c r="AW113">
        <v>1</v>
      </c>
      <c r="AY113" t="s">
        <v>150</v>
      </c>
      <c r="AZ113" s="117" t="s">
        <v>962</v>
      </c>
      <c r="BA113">
        <v>50</v>
      </c>
      <c r="BB113" t="str">
        <f t="shared" si="266"/>
        <v>TRUE</v>
      </c>
      <c r="BC113">
        <f>ROUND(MARGIN!$J25,0)</f>
        <v>5</v>
      </c>
      <c r="BD113">
        <f t="shared" si="267"/>
        <v>5</v>
      </c>
      <c r="BG113">
        <f t="shared" si="268"/>
        <v>-1</v>
      </c>
      <c r="BK113" t="s">
        <v>150</v>
      </c>
      <c r="BL113" s="117" t="s">
        <v>962</v>
      </c>
      <c r="BM113">
        <v>50</v>
      </c>
      <c r="BN113" t="str">
        <f t="shared" si="269"/>
        <v>FALSE</v>
      </c>
      <c r="BO113">
        <f>ROUND(MARGIN!$J25,0)</f>
        <v>5</v>
      </c>
      <c r="BP113">
        <f t="shared" si="270"/>
        <v>5</v>
      </c>
      <c r="BT113">
        <f t="shared" si="271"/>
        <v>-1</v>
      </c>
      <c r="BU113">
        <v>-1</v>
      </c>
      <c r="BV113">
        <v>-1</v>
      </c>
      <c r="BW113">
        <v>-1</v>
      </c>
      <c r="BX113">
        <f t="shared" si="272"/>
        <v>1</v>
      </c>
      <c r="BY113">
        <f t="shared" si="273"/>
        <v>1</v>
      </c>
      <c r="BZ113" s="187">
        <v>-2.85019976111E-3</v>
      </c>
      <c r="CA113" s="117" t="s">
        <v>962</v>
      </c>
      <c r="CB113">
        <v>50</v>
      </c>
      <c r="CC113" t="str">
        <f t="shared" si="274"/>
        <v>TRUE</v>
      </c>
      <c r="CD113">
        <f>ROUND(MARGIN!$J29,0)</f>
        <v>7</v>
      </c>
      <c r="CE113">
        <f t="shared" si="275"/>
        <v>9</v>
      </c>
      <c r="CF113">
        <f t="shared" si="308"/>
        <v>7</v>
      </c>
      <c r="CG113" s="139">
        <f>CF113*10000*MARGIN!$G29/MARGIN!$D29</f>
        <v>78662.607382233546</v>
      </c>
      <c r="CH113" s="145">
        <f t="shared" si="276"/>
        <v>224.20414476913177</v>
      </c>
      <c r="CI113" s="145">
        <f t="shared" si="277"/>
        <v>224.20414476913177</v>
      </c>
      <c r="CK113">
        <f t="shared" si="278"/>
        <v>0</v>
      </c>
      <c r="CL113">
        <v>-1</v>
      </c>
      <c r="CM113">
        <v>-1</v>
      </c>
      <c r="CN113">
        <v>1</v>
      </c>
      <c r="CO113">
        <f t="shared" si="279"/>
        <v>0</v>
      </c>
      <c r="CP113">
        <f t="shared" si="280"/>
        <v>0</v>
      </c>
      <c r="CQ113">
        <v>8.7072177382700004E-3</v>
      </c>
      <c r="CR113" s="117" t="s">
        <v>1189</v>
      </c>
      <c r="CS113">
        <v>50</v>
      </c>
      <c r="CT113" t="str">
        <f t="shared" si="281"/>
        <v>TRUE</v>
      </c>
      <c r="CU113">
        <f>ROUND(MARGIN!$J29,0)</f>
        <v>7</v>
      </c>
      <c r="CV113">
        <f t="shared" si="309"/>
        <v>9</v>
      </c>
      <c r="CW113">
        <f t="shared" si="310"/>
        <v>7</v>
      </c>
      <c r="CX113" s="139">
        <f>CW113*10000*MARGIN!$G29/MARGIN!$D29</f>
        <v>78662.607382233546</v>
      </c>
      <c r="CY113" s="200">
        <f t="shared" si="282"/>
        <v>-684.93245033715266</v>
      </c>
      <c r="CZ113" s="200">
        <f t="shared" si="283"/>
        <v>-684.93245033715266</v>
      </c>
      <c r="DB113">
        <f t="shared" si="284"/>
        <v>0</v>
      </c>
      <c r="DC113">
        <v>-1</v>
      </c>
      <c r="DD113">
        <v>1</v>
      </c>
      <c r="DE113">
        <v>-1</v>
      </c>
      <c r="DF113">
        <f t="shared" si="285"/>
        <v>1</v>
      </c>
      <c r="DG113">
        <f t="shared" si="286"/>
        <v>0</v>
      </c>
      <c r="DH113">
        <v>-1.51511428876E-3</v>
      </c>
      <c r="DI113" s="117" t="s">
        <v>1189</v>
      </c>
      <c r="DJ113">
        <v>50</v>
      </c>
      <c r="DK113" t="str">
        <f t="shared" si="287"/>
        <v>TRUE</v>
      </c>
      <c r="DL113">
        <f>ROUND(MARGIN!$J29,0)</f>
        <v>7</v>
      </c>
      <c r="DM113">
        <f t="shared" si="311"/>
        <v>5</v>
      </c>
      <c r="DN113">
        <f t="shared" si="312"/>
        <v>7</v>
      </c>
      <c r="DO113" s="139">
        <f>DN113*10000*MARGIN!$G29/MARGIN!$D29</f>
        <v>78662.607382233546</v>
      </c>
      <c r="DP113" s="200">
        <f t="shared" si="288"/>
        <v>119.18284043593991</v>
      </c>
      <c r="DQ113" s="200">
        <f t="shared" si="289"/>
        <v>-119.18284043593991</v>
      </c>
      <c r="DS113">
        <v>0</v>
      </c>
      <c r="DT113">
        <v>-1</v>
      </c>
      <c r="DU113">
        <v>-1</v>
      </c>
      <c r="DV113">
        <v>-1</v>
      </c>
      <c r="DW113">
        <v>1</v>
      </c>
      <c r="DX113">
        <v>1</v>
      </c>
      <c r="DY113">
        <v>-2.2146032579300001E-4</v>
      </c>
      <c r="DZ113" s="117" t="s">
        <v>1189</v>
      </c>
      <c r="EA113">
        <v>50</v>
      </c>
      <c r="EB113" t="s">
        <v>1274</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1274</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1274</v>
      </c>
      <c r="FP113">
        <v>7</v>
      </c>
      <c r="FQ113">
        <v>9</v>
      </c>
      <c r="FR113">
        <v>7</v>
      </c>
      <c r="FS113" s="139">
        <v>79229.174449010083</v>
      </c>
      <c r="FT113" s="200">
        <v>0</v>
      </c>
      <c r="FU113" s="200"/>
      <c r="FV113" s="200">
        <v>0</v>
      </c>
      <c r="FX113">
        <v>0</v>
      </c>
      <c r="FZ113">
        <v>-1</v>
      </c>
      <c r="GB113">
        <v>-1</v>
      </c>
      <c r="GE113">
        <v>1</v>
      </c>
      <c r="GG113">
        <v>0</v>
      </c>
      <c r="GJ113" s="117" t="s">
        <v>1189</v>
      </c>
      <c r="GK113">
        <v>50</v>
      </c>
      <c r="GL113" t="s">
        <v>1284</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1284</v>
      </c>
      <c r="HK113">
        <v>7</v>
      </c>
      <c r="HL113">
        <v>5</v>
      </c>
      <c r="HM113">
        <v>7</v>
      </c>
      <c r="HN113" s="139">
        <v>78662.607382233546</v>
      </c>
      <c r="HO113" s="200">
        <v>0</v>
      </c>
      <c r="HP113" s="200"/>
      <c r="HQ113" s="200">
        <v>0</v>
      </c>
      <c r="HR113" s="200">
        <v>0</v>
      </c>
      <c r="HT113">
        <f t="shared" si="290"/>
        <v>0</v>
      </c>
      <c r="HV113">
        <v>-1</v>
      </c>
      <c r="HX113">
        <v>-1</v>
      </c>
      <c r="IA113">
        <f t="shared" si="322"/>
        <v>1</v>
      </c>
      <c r="IC113">
        <f t="shared" si="323"/>
        <v>0</v>
      </c>
      <c r="IF113" s="117" t="s">
        <v>1189</v>
      </c>
      <c r="IG113">
        <v>50</v>
      </c>
      <c r="IH113" t="str">
        <f t="shared" si="324"/>
        <v>FALSE</v>
      </c>
      <c r="II113">
        <f>ROUND(MARGIN!$J29,0)</f>
        <v>7</v>
      </c>
      <c r="IJ113">
        <f t="shared" si="325"/>
        <v>5</v>
      </c>
      <c r="IK113">
        <f t="shared" si="326"/>
        <v>7</v>
      </c>
      <c r="IL113" s="139">
        <f>IK113*10000*MARGIN!$G29/MARGIN!$D29</f>
        <v>78662.607382233546</v>
      </c>
      <c r="IM113" s="139"/>
      <c r="IN113" s="200">
        <f t="shared" si="327"/>
        <v>0</v>
      </c>
      <c r="IO113" s="200"/>
      <c r="IP113" s="200"/>
      <c r="IQ113" s="200">
        <f t="shared" si="294"/>
        <v>0</v>
      </c>
      <c r="IR113" s="200">
        <f t="shared" si="328"/>
        <v>0</v>
      </c>
      <c r="IT113">
        <f t="shared" si="296"/>
        <v>0</v>
      </c>
      <c r="IV113">
        <v>-1</v>
      </c>
      <c r="IX113">
        <v>-1</v>
      </c>
      <c r="JA113">
        <f t="shared" si="329"/>
        <v>1</v>
      </c>
      <c r="JC113">
        <f t="shared" si="330"/>
        <v>0</v>
      </c>
      <c r="JF113" s="117" t="s">
        <v>1189</v>
      </c>
      <c r="JG113">
        <v>50</v>
      </c>
      <c r="JH113" t="str">
        <f t="shared" si="331"/>
        <v>FALSE</v>
      </c>
      <c r="JI113">
        <f>ROUND(MARGIN!$J29,0)</f>
        <v>7</v>
      </c>
      <c r="JJ113">
        <f t="shared" si="332"/>
        <v>5</v>
      </c>
      <c r="JK113">
        <f t="shared" si="333"/>
        <v>7</v>
      </c>
      <c r="JL113" s="139">
        <f>JK113*10000*MARGIN!$G29/MARGIN!$D29</f>
        <v>78662.607382233546</v>
      </c>
      <c r="JM113" s="139"/>
      <c r="JN113" s="200">
        <f t="shared" si="334"/>
        <v>0</v>
      </c>
      <c r="JO113" s="200"/>
      <c r="JP113" s="200"/>
      <c r="JQ113" s="200">
        <f t="shared" si="300"/>
        <v>0</v>
      </c>
      <c r="JR113" s="200">
        <f t="shared" si="335"/>
        <v>0</v>
      </c>
      <c r="JT113">
        <f t="shared" si="302"/>
        <v>0</v>
      </c>
      <c r="JV113">
        <v>-1</v>
      </c>
      <c r="JX113">
        <v>-1</v>
      </c>
      <c r="KA113">
        <f t="shared" si="336"/>
        <v>1</v>
      </c>
      <c r="KC113">
        <f t="shared" si="337"/>
        <v>0</v>
      </c>
      <c r="KF113" s="117" t="s">
        <v>1189</v>
      </c>
      <c r="KG113">
        <v>50</v>
      </c>
      <c r="KH113" t="str">
        <f t="shared" si="338"/>
        <v>FALSE</v>
      </c>
      <c r="KI113">
        <f>ROUND(MARGIN!$J29,0)</f>
        <v>7</v>
      </c>
      <c r="KJ113">
        <f t="shared" si="339"/>
        <v>5</v>
      </c>
      <c r="KK113">
        <f t="shared" si="340"/>
        <v>7</v>
      </c>
      <c r="KL113" s="139">
        <f>KK113*10000*MARGIN!$G29/MARGIN!$D29</f>
        <v>78662.607382233546</v>
      </c>
      <c r="KM113" s="139"/>
      <c r="KN113" s="200">
        <f t="shared" si="341"/>
        <v>0</v>
      </c>
      <c r="KO113" s="200"/>
      <c r="KP113" s="200"/>
      <c r="KQ113" s="200">
        <f t="shared" si="306"/>
        <v>0</v>
      </c>
      <c r="KR113" s="200">
        <f t="shared" si="342"/>
        <v>0</v>
      </c>
    </row>
    <row r="114" spans="1:304" x14ac:dyDescent="0.25">
      <c r="A114" t="s">
        <v>1173</v>
      </c>
      <c r="B114" s="167" t="s">
        <v>18</v>
      </c>
      <c r="D114" s="117" t="s">
        <v>788</v>
      </c>
      <c r="E114">
        <v>50</v>
      </c>
      <c r="F114" t="e">
        <f>IF(#REF!="","FALSE","TRUE")</f>
        <v>#REF!</v>
      </c>
      <c r="G114">
        <f>ROUND(MARGIN!$J23,0)</f>
        <v>5</v>
      </c>
      <c r="I114" t="e">
        <f>-#REF!+J114</f>
        <v>#REF!</v>
      </c>
      <c r="J114">
        <v>-1</v>
      </c>
      <c r="K114" s="117" t="s">
        <v>788</v>
      </c>
      <c r="L114">
        <v>50</v>
      </c>
      <c r="M114" t="str">
        <f t="shared" si="256"/>
        <v>TRUE</v>
      </c>
      <c r="N114">
        <f>ROUND(MARGIN!$J23,0)</f>
        <v>5</v>
      </c>
      <c r="P114">
        <f t="shared" si="257"/>
        <v>2</v>
      </c>
      <c r="Q114">
        <v>1</v>
      </c>
      <c r="T114" s="117" t="s">
        <v>788</v>
      </c>
      <c r="U114">
        <v>50</v>
      </c>
      <c r="V114" t="str">
        <f t="shared" si="258"/>
        <v>TRUE</v>
      </c>
      <c r="W114">
        <f>ROUND(MARGIN!$J23,0)</f>
        <v>5</v>
      </c>
      <c r="Z114">
        <f t="shared" si="259"/>
        <v>0</v>
      </c>
      <c r="AA114">
        <v>1</v>
      </c>
      <c r="AD114" s="117" t="s">
        <v>962</v>
      </c>
      <c r="AE114">
        <v>50</v>
      </c>
      <c r="AF114" t="str">
        <f t="shared" si="260"/>
        <v>TRUE</v>
      </c>
      <c r="AG114">
        <f>ROUND(MARGIN!$J23,0)</f>
        <v>5</v>
      </c>
      <c r="AH114">
        <f t="shared" si="261"/>
        <v>5</v>
      </c>
      <c r="AK114">
        <f t="shared" si="262"/>
        <v>-2</v>
      </c>
      <c r="AL114">
        <v>-1</v>
      </c>
      <c r="AO114" s="117" t="s">
        <v>962</v>
      </c>
      <c r="AP114">
        <v>50</v>
      </c>
      <c r="AQ114" t="str">
        <f t="shared" si="263"/>
        <v>TRUE</v>
      </c>
      <c r="AR114">
        <f>ROUND(MARGIN!$J23,0)</f>
        <v>5</v>
      </c>
      <c r="AS114">
        <f t="shared" si="264"/>
        <v>5</v>
      </c>
      <c r="AV114">
        <f t="shared" si="265"/>
        <v>0</v>
      </c>
      <c r="AW114">
        <v>-1</v>
      </c>
      <c r="AZ114" s="117" t="s">
        <v>962</v>
      </c>
      <c r="BA114">
        <v>50</v>
      </c>
      <c r="BB114" t="str">
        <f t="shared" si="266"/>
        <v>TRUE</v>
      </c>
      <c r="BC114">
        <f>ROUND(MARGIN!$J23,0)</f>
        <v>5</v>
      </c>
      <c r="BD114">
        <f t="shared" si="267"/>
        <v>5</v>
      </c>
      <c r="BG114">
        <f t="shared" si="268"/>
        <v>1</v>
      </c>
      <c r="BL114" s="117" t="s">
        <v>962</v>
      </c>
      <c r="BM114">
        <v>50</v>
      </c>
      <c r="BN114" t="str">
        <f t="shared" si="269"/>
        <v>FALSE</v>
      </c>
      <c r="BO114">
        <f>ROUND(MARGIN!$J23,0)</f>
        <v>5</v>
      </c>
      <c r="BP114">
        <f t="shared" si="270"/>
        <v>5</v>
      </c>
      <c r="BT114">
        <f t="shared" si="271"/>
        <v>-1</v>
      </c>
      <c r="BU114">
        <v>-1</v>
      </c>
      <c r="BV114">
        <v>-1</v>
      </c>
      <c r="BW114">
        <v>1</v>
      </c>
      <c r="BX114">
        <f t="shared" si="272"/>
        <v>0</v>
      </c>
      <c r="BY114">
        <f t="shared" si="273"/>
        <v>0</v>
      </c>
      <c r="BZ114" s="187">
        <v>4.3651512407199998E-3</v>
      </c>
      <c r="CA114" s="117" t="s">
        <v>962</v>
      </c>
      <c r="CB114">
        <v>50</v>
      </c>
      <c r="CC114" t="str">
        <f t="shared" si="274"/>
        <v>TRUE</v>
      </c>
      <c r="CD114">
        <f>ROUND(MARGIN!$J30,0)</f>
        <v>7</v>
      </c>
      <c r="CE114">
        <f t="shared" si="275"/>
        <v>5</v>
      </c>
      <c r="CF114">
        <f t="shared" si="308"/>
        <v>7</v>
      </c>
      <c r="CG114" s="139">
        <f>CF114*10000*MARGIN!$G30/MARGIN!$D30</f>
        <v>78663.614043448077</v>
      </c>
      <c r="CH114" s="145">
        <f t="shared" si="276"/>
        <v>-343.37857244127656</v>
      </c>
      <c r="CI114" s="145">
        <f t="shared" si="277"/>
        <v>-343.37857244127656</v>
      </c>
      <c r="CK114">
        <f t="shared" si="278"/>
        <v>2</v>
      </c>
      <c r="CL114">
        <v>1</v>
      </c>
      <c r="CM114">
        <v>-1</v>
      </c>
      <c r="CN114">
        <v>-1</v>
      </c>
      <c r="CO114">
        <f t="shared" si="279"/>
        <v>0</v>
      </c>
      <c r="CP114">
        <f t="shared" si="280"/>
        <v>1</v>
      </c>
      <c r="CQ114">
        <v>-6.4832013850099996E-3</v>
      </c>
      <c r="CR114" s="117" t="s">
        <v>1189</v>
      </c>
      <c r="CS114">
        <v>50</v>
      </c>
      <c r="CT114" t="str">
        <f t="shared" si="281"/>
        <v>TRUE</v>
      </c>
      <c r="CU114">
        <f>ROUND(MARGIN!$J30,0)</f>
        <v>7</v>
      </c>
      <c r="CV114">
        <f t="shared" si="309"/>
        <v>5</v>
      </c>
      <c r="CW114">
        <f t="shared" si="310"/>
        <v>7</v>
      </c>
      <c r="CX114" s="139">
        <f>CW114*10000*MARGIN!$G30/MARGIN!$D30</f>
        <v>78663.614043448077</v>
      </c>
      <c r="CY114" s="200">
        <f t="shared" si="282"/>
        <v>-509.9920515163746</v>
      </c>
      <c r="CZ114" s="200">
        <f t="shared" si="283"/>
        <v>509.9920515163746</v>
      </c>
      <c r="DB114">
        <f t="shared" si="284"/>
        <v>-2</v>
      </c>
      <c r="DC114">
        <v>-1</v>
      </c>
      <c r="DD114">
        <v>-1</v>
      </c>
      <c r="DE114">
        <v>-1</v>
      </c>
      <c r="DF114">
        <f t="shared" si="285"/>
        <v>1</v>
      </c>
      <c r="DG114">
        <f t="shared" si="286"/>
        <v>1</v>
      </c>
      <c r="DH114">
        <v>-5.1641360282400003E-3</v>
      </c>
      <c r="DI114" s="117" t="s">
        <v>1189</v>
      </c>
      <c r="DJ114">
        <v>50</v>
      </c>
      <c r="DK114" t="str">
        <f t="shared" si="287"/>
        <v>TRUE</v>
      </c>
      <c r="DL114">
        <f>ROUND(MARGIN!$J30,0)</f>
        <v>7</v>
      </c>
      <c r="DM114">
        <f t="shared" si="311"/>
        <v>9</v>
      </c>
      <c r="DN114">
        <f t="shared" si="312"/>
        <v>7</v>
      </c>
      <c r="DO114" s="139">
        <f>DN114*10000*MARGIN!$G30/MARGIN!$D30</f>
        <v>78663.614043448077</v>
      </c>
      <c r="DP114" s="200">
        <f t="shared" si="288"/>
        <v>406.22960339333628</v>
      </c>
      <c r="DQ114" s="200">
        <f t="shared" si="289"/>
        <v>406.22960339333628</v>
      </c>
      <c r="DS114">
        <v>2</v>
      </c>
      <c r="DT114">
        <v>1</v>
      </c>
      <c r="DU114">
        <v>-1</v>
      </c>
      <c r="DV114">
        <v>-1</v>
      </c>
      <c r="DW114">
        <v>0</v>
      </c>
      <c r="DX114">
        <v>1</v>
      </c>
      <c r="DY114">
        <v>-3.09267064426E-3</v>
      </c>
      <c r="DZ114" s="117" t="s">
        <v>1189</v>
      </c>
      <c r="EA114">
        <v>50</v>
      </c>
      <c r="EB114" t="s">
        <v>1274</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1274</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1274</v>
      </c>
      <c r="FP114">
        <v>7</v>
      </c>
      <c r="FQ114">
        <v>9</v>
      </c>
      <c r="FR114">
        <v>7</v>
      </c>
      <c r="FS114" s="139">
        <v>79201.605292903725</v>
      </c>
      <c r="FT114" s="200">
        <v>0</v>
      </c>
      <c r="FU114" s="200"/>
      <c r="FV114" s="200">
        <v>0</v>
      </c>
      <c r="FX114">
        <v>0</v>
      </c>
      <c r="FZ114">
        <v>-1</v>
      </c>
      <c r="GB114">
        <v>-1</v>
      </c>
      <c r="GE114">
        <v>1</v>
      </c>
      <c r="GG114">
        <v>0</v>
      </c>
      <c r="GJ114" s="117" t="s">
        <v>1189</v>
      </c>
      <c r="GK114">
        <v>50</v>
      </c>
      <c r="GL114" t="s">
        <v>1284</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1284</v>
      </c>
      <c r="HK114">
        <v>7</v>
      </c>
      <c r="HL114">
        <v>5</v>
      </c>
      <c r="HM114">
        <v>7</v>
      </c>
      <c r="HN114" s="139">
        <v>78663.614043448077</v>
      </c>
      <c r="HO114" s="200">
        <v>0</v>
      </c>
      <c r="HP114" s="200"/>
      <c r="HQ114" s="200">
        <v>0</v>
      </c>
      <c r="HR114" s="200">
        <v>0</v>
      </c>
      <c r="HT114">
        <f t="shared" si="290"/>
        <v>0</v>
      </c>
      <c r="HV114">
        <v>-1</v>
      </c>
      <c r="HX114">
        <v>-1</v>
      </c>
      <c r="IA114">
        <f t="shared" si="322"/>
        <v>1</v>
      </c>
      <c r="IC114">
        <f t="shared" si="323"/>
        <v>0</v>
      </c>
      <c r="IF114" s="117" t="s">
        <v>1189</v>
      </c>
      <c r="IG114">
        <v>50</v>
      </c>
      <c r="IH114" t="str">
        <f t="shared" si="324"/>
        <v>FALSE</v>
      </c>
      <c r="II114">
        <f>ROUND(MARGIN!$J30,0)</f>
        <v>7</v>
      </c>
      <c r="IJ114">
        <f t="shared" si="325"/>
        <v>5</v>
      </c>
      <c r="IK114">
        <f t="shared" si="326"/>
        <v>7</v>
      </c>
      <c r="IL114" s="139">
        <f>IK114*10000*MARGIN!$G30/MARGIN!$D30</f>
        <v>78663.614043448077</v>
      </c>
      <c r="IM114" s="139"/>
      <c r="IN114" s="200">
        <f t="shared" si="327"/>
        <v>0</v>
      </c>
      <c r="IO114" s="200"/>
      <c r="IP114" s="200"/>
      <c r="IQ114" s="200">
        <f t="shared" si="294"/>
        <v>0</v>
      </c>
      <c r="IR114" s="200">
        <f t="shared" si="328"/>
        <v>0</v>
      </c>
      <c r="IT114">
        <f t="shared" si="296"/>
        <v>0</v>
      </c>
      <c r="IV114">
        <v>-1</v>
      </c>
      <c r="IX114">
        <v>-1</v>
      </c>
      <c r="JA114">
        <f t="shared" si="329"/>
        <v>1</v>
      </c>
      <c r="JC114">
        <f t="shared" si="330"/>
        <v>0</v>
      </c>
      <c r="JF114" s="117" t="s">
        <v>1189</v>
      </c>
      <c r="JG114">
        <v>50</v>
      </c>
      <c r="JH114" t="str">
        <f t="shared" si="331"/>
        <v>FALSE</v>
      </c>
      <c r="JI114">
        <f>ROUND(MARGIN!$J30,0)</f>
        <v>7</v>
      </c>
      <c r="JJ114">
        <f t="shared" si="332"/>
        <v>5</v>
      </c>
      <c r="JK114">
        <f t="shared" si="333"/>
        <v>7</v>
      </c>
      <c r="JL114" s="139">
        <f>JK114*10000*MARGIN!$G30/MARGIN!$D30</f>
        <v>78663.614043448077</v>
      </c>
      <c r="JM114" s="139"/>
      <c r="JN114" s="200">
        <f t="shared" si="334"/>
        <v>0</v>
      </c>
      <c r="JO114" s="200"/>
      <c r="JP114" s="200"/>
      <c r="JQ114" s="200">
        <f t="shared" si="300"/>
        <v>0</v>
      </c>
      <c r="JR114" s="200">
        <f t="shared" si="335"/>
        <v>0</v>
      </c>
      <c r="JT114">
        <f t="shared" si="302"/>
        <v>0</v>
      </c>
      <c r="JV114">
        <v>-1</v>
      </c>
      <c r="JX114">
        <v>-1</v>
      </c>
      <c r="KA114">
        <f t="shared" si="336"/>
        <v>1</v>
      </c>
      <c r="KC114">
        <f t="shared" si="337"/>
        <v>0</v>
      </c>
      <c r="KF114" s="117" t="s">
        <v>1189</v>
      </c>
      <c r="KG114">
        <v>50</v>
      </c>
      <c r="KH114" t="str">
        <f t="shared" si="338"/>
        <v>FALSE</v>
      </c>
      <c r="KI114">
        <f>ROUND(MARGIN!$J30,0)</f>
        <v>7</v>
      </c>
      <c r="KJ114">
        <f t="shared" si="339"/>
        <v>5</v>
      </c>
      <c r="KK114">
        <f t="shared" si="340"/>
        <v>7</v>
      </c>
      <c r="KL114" s="139">
        <f>KK114*10000*MARGIN!$G30/MARGIN!$D30</f>
        <v>78663.614043448077</v>
      </c>
      <c r="KM114" s="139"/>
      <c r="KN114" s="200">
        <f t="shared" si="341"/>
        <v>0</v>
      </c>
      <c r="KO114" s="200"/>
      <c r="KP114" s="200"/>
      <c r="KQ114" s="200">
        <f t="shared" si="306"/>
        <v>0</v>
      </c>
      <c r="KR114" s="200">
        <f t="shared" si="342"/>
        <v>0</v>
      </c>
    </row>
    <row r="115" spans="1:304" x14ac:dyDescent="0.25">
      <c r="A115" t="s">
        <v>1174</v>
      </c>
      <c r="B115" s="167" t="s">
        <v>19</v>
      </c>
      <c r="D115" s="117" t="s">
        <v>788</v>
      </c>
      <c r="E115">
        <v>50</v>
      </c>
      <c r="F115" t="e">
        <f>IF(#REF!="","FALSE","TRUE")</f>
        <v>#REF!</v>
      </c>
      <c r="G115">
        <f>ROUND(MARGIN!$J24,0)</f>
        <v>5</v>
      </c>
      <c r="I115" t="e">
        <f>-#REF!+J115</f>
        <v>#REF!</v>
      </c>
      <c r="J115">
        <v>-1</v>
      </c>
      <c r="K115" s="117" t="s">
        <v>788</v>
      </c>
      <c r="L115">
        <v>50</v>
      </c>
      <c r="M115" t="str">
        <f t="shared" si="256"/>
        <v>TRUE</v>
      </c>
      <c r="N115">
        <f>ROUND(MARGIN!$J24,0)</f>
        <v>5</v>
      </c>
      <c r="P115">
        <f t="shared" si="257"/>
        <v>0</v>
      </c>
      <c r="Q115">
        <v>-1</v>
      </c>
      <c r="S115" t="str">
        <f>FORECAST!B52</f>
        <v>High: Mar or Dec/Jan // Low: Aug</v>
      </c>
      <c r="T115" s="117" t="s">
        <v>788</v>
      </c>
      <c r="U115">
        <v>50</v>
      </c>
      <c r="V115" t="str">
        <f t="shared" si="258"/>
        <v>TRUE</v>
      </c>
      <c r="W115">
        <f>ROUND(MARGIN!$J24,0)</f>
        <v>5</v>
      </c>
      <c r="Z115">
        <f t="shared" si="259"/>
        <v>0</v>
      </c>
      <c r="AA115">
        <v>-1</v>
      </c>
      <c r="AB115">
        <v>-1</v>
      </c>
      <c r="AC115" t="s">
        <v>964</v>
      </c>
      <c r="AD115" s="117" t="s">
        <v>962</v>
      </c>
      <c r="AE115">
        <v>50</v>
      </c>
      <c r="AF115" t="str">
        <f t="shared" si="260"/>
        <v>TRUE</v>
      </c>
      <c r="AG115">
        <f>ROUND(MARGIN!$J24,0)</f>
        <v>5</v>
      </c>
      <c r="AH115">
        <f t="shared" si="261"/>
        <v>6</v>
      </c>
      <c r="AK115">
        <f t="shared" si="262"/>
        <v>0</v>
      </c>
      <c r="AL115">
        <v>-1</v>
      </c>
      <c r="AM115">
        <v>-1</v>
      </c>
      <c r="AN115" t="s">
        <v>964</v>
      </c>
      <c r="AO115" s="117" t="s">
        <v>1108</v>
      </c>
      <c r="AP115">
        <v>50</v>
      </c>
      <c r="AQ115" t="str">
        <f t="shared" si="263"/>
        <v>TRUE</v>
      </c>
      <c r="AR115">
        <f>ROUND(MARGIN!$J24,0)</f>
        <v>5</v>
      </c>
      <c r="AS115">
        <f t="shared" si="264"/>
        <v>6</v>
      </c>
      <c r="AV115">
        <f t="shared" si="265"/>
        <v>0</v>
      </c>
      <c r="AW115">
        <v>-1</v>
      </c>
      <c r="AY115" t="s">
        <v>964</v>
      </c>
      <c r="AZ115" s="117" t="s">
        <v>962</v>
      </c>
      <c r="BA115">
        <v>50</v>
      </c>
      <c r="BB115" t="str">
        <f t="shared" si="266"/>
        <v>TRUE</v>
      </c>
      <c r="BC115">
        <f>ROUND(MARGIN!$J24,0)</f>
        <v>5</v>
      </c>
      <c r="BD115">
        <f t="shared" si="267"/>
        <v>5</v>
      </c>
      <c r="BG115">
        <f t="shared" si="268"/>
        <v>1</v>
      </c>
      <c r="BK115" t="s">
        <v>964</v>
      </c>
      <c r="BL115" s="117" t="s">
        <v>962</v>
      </c>
      <c r="BM115">
        <v>50</v>
      </c>
      <c r="BN115" t="str">
        <f t="shared" si="269"/>
        <v>FALSE</v>
      </c>
      <c r="BO115">
        <f>ROUND(MARGIN!$J24,0)</f>
        <v>5</v>
      </c>
      <c r="BP115">
        <f t="shared" si="270"/>
        <v>5</v>
      </c>
      <c r="BT115">
        <f t="shared" si="271"/>
        <v>-1</v>
      </c>
      <c r="BU115">
        <v>-1</v>
      </c>
      <c r="BV115">
        <v>-1</v>
      </c>
      <c r="BW115">
        <v>1</v>
      </c>
      <c r="BX115">
        <f t="shared" si="272"/>
        <v>0</v>
      </c>
      <c r="BY115">
        <f t="shared" si="273"/>
        <v>0</v>
      </c>
      <c r="BZ115" s="187">
        <v>1.30523646901E-2</v>
      </c>
      <c r="CA115" s="117" t="s">
        <v>962</v>
      </c>
      <c r="CB115">
        <v>50</v>
      </c>
      <c r="CC115" t="str">
        <f t="shared" si="274"/>
        <v>TRUE</v>
      </c>
      <c r="CD115">
        <f>ROUND(MARGIN!$J31,0)</f>
        <v>7</v>
      </c>
      <c r="CE115">
        <f t="shared" si="275"/>
        <v>5</v>
      </c>
      <c r="CF115">
        <f t="shared" si="308"/>
        <v>7</v>
      </c>
      <c r="CG115" s="139">
        <f>CF115*10000*MARGIN!$G31/MARGIN!$D31</f>
        <v>78652.044239999988</v>
      </c>
      <c r="CH115" s="145">
        <f t="shared" si="276"/>
        <v>-1026.595165042359</v>
      </c>
      <c r="CI115" s="145">
        <f t="shared" si="277"/>
        <v>-1026.595165042359</v>
      </c>
      <c r="CK115">
        <f t="shared" si="278"/>
        <v>2</v>
      </c>
      <c r="CL115">
        <v>1</v>
      </c>
      <c r="CM115">
        <v>-1</v>
      </c>
      <c r="CN115">
        <v>1</v>
      </c>
      <c r="CO115">
        <f t="shared" si="279"/>
        <v>1</v>
      </c>
      <c r="CP115">
        <f t="shared" si="280"/>
        <v>0</v>
      </c>
      <c r="CQ115">
        <v>3.8563201511900001E-3</v>
      </c>
      <c r="CR115" s="117" t="s">
        <v>1189</v>
      </c>
      <c r="CS115">
        <v>50</v>
      </c>
      <c r="CT115" t="str">
        <f t="shared" si="281"/>
        <v>TRUE</v>
      </c>
      <c r="CU115">
        <f>ROUND(MARGIN!$J31,0)</f>
        <v>7</v>
      </c>
      <c r="CV115">
        <f t="shared" si="309"/>
        <v>5</v>
      </c>
      <c r="CW115">
        <f t="shared" si="310"/>
        <v>7</v>
      </c>
      <c r="CX115" s="139">
        <f>CW115*10000*MARGIN!$G31/MARGIN!$D31</f>
        <v>78652.044239999988</v>
      </c>
      <c r="CY115" s="200">
        <f t="shared" si="282"/>
        <v>303.30746313499935</v>
      </c>
      <c r="CZ115" s="200">
        <f t="shared" si="283"/>
        <v>-303.30746313499935</v>
      </c>
      <c r="DB115">
        <f t="shared" si="284"/>
        <v>-2</v>
      </c>
      <c r="DC115">
        <v>-1</v>
      </c>
      <c r="DD115">
        <v>-1</v>
      </c>
      <c r="DE115">
        <v>-1</v>
      </c>
      <c r="DF115">
        <f t="shared" si="285"/>
        <v>1</v>
      </c>
      <c r="DG115">
        <f t="shared" si="286"/>
        <v>1</v>
      </c>
      <c r="DH115">
        <v>-7.0088405520599998E-3</v>
      </c>
      <c r="DI115" s="117" t="s">
        <v>1189</v>
      </c>
      <c r="DJ115">
        <v>50</v>
      </c>
      <c r="DK115" t="str">
        <f t="shared" si="287"/>
        <v>TRUE</v>
      </c>
      <c r="DL115">
        <f>ROUND(MARGIN!$J31,0)</f>
        <v>7</v>
      </c>
      <c r="DM115">
        <f t="shared" si="311"/>
        <v>9</v>
      </c>
      <c r="DN115">
        <f t="shared" si="312"/>
        <v>7</v>
      </c>
      <c r="DO115" s="139">
        <f>DN115*10000*MARGIN!$G31/MARGIN!$D31</f>
        <v>78652.044239999988</v>
      </c>
      <c r="DP115" s="200">
        <f t="shared" si="288"/>
        <v>551.25963717172908</v>
      </c>
      <c r="DQ115" s="200">
        <f t="shared" si="289"/>
        <v>551.25963717172908</v>
      </c>
      <c r="DS115">
        <v>0</v>
      </c>
      <c r="DT115">
        <v>-1</v>
      </c>
      <c r="DU115">
        <v>-1</v>
      </c>
      <c r="DV115">
        <v>1</v>
      </c>
      <c r="DW115">
        <v>0</v>
      </c>
      <c r="DX115">
        <v>0</v>
      </c>
      <c r="DY115">
        <v>6.03351096536E-3</v>
      </c>
      <c r="DZ115" s="117" t="s">
        <v>1189</v>
      </c>
      <c r="EA115">
        <v>50</v>
      </c>
      <c r="EB115" t="s">
        <v>1274</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1274</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1274</v>
      </c>
      <c r="FP115">
        <v>7</v>
      </c>
      <c r="FQ115">
        <v>9</v>
      </c>
      <c r="FR115">
        <v>7</v>
      </c>
      <c r="FS115" s="139">
        <v>79189.572280000008</v>
      </c>
      <c r="FT115" s="200">
        <v>0</v>
      </c>
      <c r="FU115" s="200"/>
      <c r="FV115" s="200">
        <v>0</v>
      </c>
      <c r="FX115">
        <v>0</v>
      </c>
      <c r="FZ115">
        <v>-1</v>
      </c>
      <c r="GB115">
        <v>-1</v>
      </c>
      <c r="GE115">
        <v>1</v>
      </c>
      <c r="GG115">
        <v>0</v>
      </c>
      <c r="GJ115" s="117" t="s">
        <v>1189</v>
      </c>
      <c r="GK115">
        <v>50</v>
      </c>
      <c r="GL115" t="s">
        <v>1284</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1284</v>
      </c>
      <c r="HK115">
        <v>7</v>
      </c>
      <c r="HL115">
        <v>5</v>
      </c>
      <c r="HM115">
        <v>7</v>
      </c>
      <c r="HN115" s="139">
        <v>78652.044239999988</v>
      </c>
      <c r="HO115" s="200">
        <v>0</v>
      </c>
      <c r="HP115" s="200"/>
      <c r="HQ115" s="200">
        <v>0</v>
      </c>
      <c r="HR115" s="200">
        <v>0</v>
      </c>
      <c r="HT115">
        <f t="shared" si="290"/>
        <v>0</v>
      </c>
      <c r="HV115">
        <v>-1</v>
      </c>
      <c r="HX115">
        <v>-1</v>
      </c>
      <c r="IA115">
        <f t="shared" si="322"/>
        <v>1</v>
      </c>
      <c r="IC115">
        <f t="shared" si="323"/>
        <v>0</v>
      </c>
      <c r="IF115" s="117" t="s">
        <v>1189</v>
      </c>
      <c r="IG115">
        <v>50</v>
      </c>
      <c r="IH115" t="str">
        <f t="shared" si="324"/>
        <v>FALSE</v>
      </c>
      <c r="II115">
        <f>ROUND(MARGIN!$J31,0)</f>
        <v>7</v>
      </c>
      <c r="IJ115">
        <f t="shared" si="325"/>
        <v>5</v>
      </c>
      <c r="IK115">
        <f t="shared" si="326"/>
        <v>7</v>
      </c>
      <c r="IL115" s="139">
        <f>IK115*10000*MARGIN!$G31/MARGIN!$D31</f>
        <v>78652.044239999988</v>
      </c>
      <c r="IM115" s="139"/>
      <c r="IN115" s="200">
        <f t="shared" si="327"/>
        <v>0</v>
      </c>
      <c r="IO115" s="200"/>
      <c r="IP115" s="200"/>
      <c r="IQ115" s="200">
        <f t="shared" si="294"/>
        <v>0</v>
      </c>
      <c r="IR115" s="200">
        <f t="shared" si="328"/>
        <v>0</v>
      </c>
      <c r="IT115">
        <f t="shared" si="296"/>
        <v>0</v>
      </c>
      <c r="IV115">
        <v>-1</v>
      </c>
      <c r="IX115">
        <v>-1</v>
      </c>
      <c r="JA115">
        <f t="shared" si="329"/>
        <v>1</v>
      </c>
      <c r="JC115">
        <f t="shared" si="330"/>
        <v>0</v>
      </c>
      <c r="JF115" s="117" t="s">
        <v>1189</v>
      </c>
      <c r="JG115">
        <v>50</v>
      </c>
      <c r="JH115" t="str">
        <f t="shared" si="331"/>
        <v>FALSE</v>
      </c>
      <c r="JI115">
        <f>ROUND(MARGIN!$J31,0)</f>
        <v>7</v>
      </c>
      <c r="JJ115">
        <f t="shared" si="332"/>
        <v>5</v>
      </c>
      <c r="JK115">
        <f t="shared" si="333"/>
        <v>7</v>
      </c>
      <c r="JL115" s="139">
        <f>JK115*10000*MARGIN!$G31/MARGIN!$D31</f>
        <v>78652.044239999988</v>
      </c>
      <c r="JM115" s="139"/>
      <c r="JN115" s="200">
        <f t="shared" si="334"/>
        <v>0</v>
      </c>
      <c r="JO115" s="200"/>
      <c r="JP115" s="200"/>
      <c r="JQ115" s="200">
        <f t="shared" si="300"/>
        <v>0</v>
      </c>
      <c r="JR115" s="200">
        <f t="shared" si="335"/>
        <v>0</v>
      </c>
      <c r="JT115">
        <f t="shared" si="302"/>
        <v>0</v>
      </c>
      <c r="JV115">
        <v>-1</v>
      </c>
      <c r="JX115">
        <v>-1</v>
      </c>
      <c r="KA115">
        <f t="shared" si="336"/>
        <v>1</v>
      </c>
      <c r="KC115">
        <f t="shared" si="337"/>
        <v>0</v>
      </c>
      <c r="KF115" s="117" t="s">
        <v>1189</v>
      </c>
      <c r="KG115">
        <v>50</v>
      </c>
      <c r="KH115" t="str">
        <f t="shared" si="338"/>
        <v>FALSE</v>
      </c>
      <c r="KI115">
        <f>ROUND(MARGIN!$J31,0)</f>
        <v>7</v>
      </c>
      <c r="KJ115">
        <f t="shared" si="339"/>
        <v>5</v>
      </c>
      <c r="KK115">
        <f t="shared" si="340"/>
        <v>7</v>
      </c>
      <c r="KL115" s="139">
        <f>KK115*10000*MARGIN!$G31/MARGIN!$D31</f>
        <v>78652.044239999988</v>
      </c>
      <c r="KM115" s="139"/>
      <c r="KN115" s="200">
        <f t="shared" si="341"/>
        <v>0</v>
      </c>
      <c r="KO115" s="200"/>
      <c r="KP115" s="200"/>
      <c r="KQ115" s="200">
        <f t="shared" si="306"/>
        <v>0</v>
      </c>
      <c r="KR115" s="200">
        <f t="shared" si="342"/>
        <v>0</v>
      </c>
    </row>
    <row r="116" spans="1:304" x14ac:dyDescent="0.25">
      <c r="A116" t="s">
        <v>1176</v>
      </c>
      <c r="B116" s="167" t="s">
        <v>10</v>
      </c>
      <c r="D116" s="116" t="s">
        <v>788</v>
      </c>
      <c r="E116">
        <v>50</v>
      </c>
      <c r="F116" t="e">
        <f>IF(#REF!="","FALSE","TRUE")</f>
        <v>#REF!</v>
      </c>
      <c r="G116">
        <f>ROUND(MARGIN!$J27,0)</f>
        <v>7</v>
      </c>
      <c r="I116" t="e">
        <f>-#REF!+J116</f>
        <v>#REF!</v>
      </c>
      <c r="J116">
        <v>1</v>
      </c>
      <c r="K116" s="116" t="s">
        <v>788</v>
      </c>
      <c r="L116">
        <v>50</v>
      </c>
      <c r="M116" t="str">
        <f t="shared" si="256"/>
        <v>TRUE</v>
      </c>
      <c r="N116">
        <f>ROUND(MARGIN!$J27,0)</f>
        <v>7</v>
      </c>
      <c r="O116">
        <v>-9</v>
      </c>
      <c r="P116">
        <f t="shared" si="257"/>
        <v>-2</v>
      </c>
      <c r="Q116">
        <v>-1</v>
      </c>
      <c r="S116" t="str">
        <f>FORECAST!B50</f>
        <v>High: Oct or Dec// Low: June or Sept</v>
      </c>
      <c r="T116" s="117" t="s">
        <v>788</v>
      </c>
      <c r="U116">
        <v>50</v>
      </c>
      <c r="V116" t="str">
        <f t="shared" si="258"/>
        <v>TRUE</v>
      </c>
      <c r="W116">
        <f>ROUND(MARGIN!$J27,0)</f>
        <v>7</v>
      </c>
      <c r="Z116">
        <f t="shared" si="259"/>
        <v>0</v>
      </c>
      <c r="AA116">
        <v>-1</v>
      </c>
      <c r="AB116">
        <v>-1</v>
      </c>
      <c r="AC116" t="s">
        <v>955</v>
      </c>
      <c r="AD116" s="117" t="s">
        <v>32</v>
      </c>
      <c r="AE116">
        <v>50</v>
      </c>
      <c r="AF116" t="str">
        <f t="shared" si="260"/>
        <v>TRUE</v>
      </c>
      <c r="AG116">
        <f>ROUND(MARGIN!$J27,0)</f>
        <v>7</v>
      </c>
      <c r="AH116">
        <f t="shared" si="261"/>
        <v>9</v>
      </c>
      <c r="AK116">
        <f t="shared" si="262"/>
        <v>0</v>
      </c>
      <c r="AL116">
        <v>-1</v>
      </c>
      <c r="AM116">
        <v>-1</v>
      </c>
      <c r="AN116" t="s">
        <v>955</v>
      </c>
      <c r="AO116" s="117" t="s">
        <v>32</v>
      </c>
      <c r="AP116">
        <v>50</v>
      </c>
      <c r="AQ116" t="str">
        <f t="shared" si="263"/>
        <v>TRUE</v>
      </c>
      <c r="AR116">
        <f>ROUND(MARGIN!$J27,0)</f>
        <v>7</v>
      </c>
      <c r="AS116">
        <f t="shared" si="264"/>
        <v>9</v>
      </c>
      <c r="AV116">
        <f t="shared" si="265"/>
        <v>0</v>
      </c>
      <c r="AW116">
        <v>-1</v>
      </c>
      <c r="AY116" t="s">
        <v>955</v>
      </c>
      <c r="AZ116" s="117" t="s">
        <v>32</v>
      </c>
      <c r="BA116">
        <v>50</v>
      </c>
      <c r="BB116" t="str">
        <f t="shared" si="266"/>
        <v>TRUE</v>
      </c>
      <c r="BC116">
        <f>ROUND(MARGIN!$J27,0)</f>
        <v>7</v>
      </c>
      <c r="BD116">
        <f t="shared" si="267"/>
        <v>7</v>
      </c>
      <c r="BG116">
        <f t="shared" si="268"/>
        <v>1</v>
      </c>
      <c r="BK116" t="s">
        <v>955</v>
      </c>
      <c r="BL116" s="117" t="s">
        <v>32</v>
      </c>
      <c r="BM116">
        <v>50</v>
      </c>
      <c r="BN116" t="str">
        <f t="shared" si="269"/>
        <v>FALSE</v>
      </c>
      <c r="BO116">
        <f>ROUND(MARGIN!$J27,0)</f>
        <v>7</v>
      </c>
      <c r="BP116">
        <f t="shared" si="270"/>
        <v>7</v>
      </c>
      <c r="BT116">
        <f t="shared" si="271"/>
        <v>1</v>
      </c>
      <c r="BU116">
        <v>1</v>
      </c>
      <c r="BV116">
        <v>1</v>
      </c>
      <c r="BW116">
        <v>1</v>
      </c>
      <c r="BX116">
        <f t="shared" si="272"/>
        <v>1</v>
      </c>
      <c r="BY116">
        <f t="shared" si="273"/>
        <v>1</v>
      </c>
      <c r="BZ116" s="187">
        <v>1.9354433672100001E-2</v>
      </c>
      <c r="CA116" s="117" t="s">
        <v>32</v>
      </c>
      <c r="CB116">
        <v>50</v>
      </c>
      <c r="CC116" t="str">
        <f t="shared" si="274"/>
        <v>TRUE</v>
      </c>
      <c r="CD116">
        <f>ROUND(MARGIN!$J32,0)</f>
        <v>7</v>
      </c>
      <c r="CE116">
        <f t="shared" si="275"/>
        <v>9</v>
      </c>
      <c r="CF116">
        <f t="shared" si="308"/>
        <v>7</v>
      </c>
      <c r="CG116" s="139">
        <f>CF116*10000*MARGIN!$G32/MARGIN!$D32</f>
        <v>78658.3</v>
      </c>
      <c r="CH116" s="145">
        <f t="shared" si="276"/>
        <v>1522.3868501101435</v>
      </c>
      <c r="CI116" s="145">
        <f t="shared" si="277"/>
        <v>1522.3868501101435</v>
      </c>
      <c r="CK116">
        <f t="shared" si="278"/>
        <v>0</v>
      </c>
      <c r="CL116">
        <v>1</v>
      </c>
      <c r="CM116">
        <v>1</v>
      </c>
      <c r="CN116">
        <v>-1</v>
      </c>
      <c r="CO116">
        <f t="shared" si="279"/>
        <v>0</v>
      </c>
      <c r="CP116">
        <f t="shared" si="280"/>
        <v>0</v>
      </c>
      <c r="CQ116">
        <v>-1.1437922873200001E-3</v>
      </c>
      <c r="CR116" s="117" t="s">
        <v>1189</v>
      </c>
      <c r="CS116">
        <v>50</v>
      </c>
      <c r="CT116" t="str">
        <f t="shared" si="281"/>
        <v>TRUE</v>
      </c>
      <c r="CU116">
        <f>ROUND(MARGIN!$J32,0)</f>
        <v>7</v>
      </c>
      <c r="CV116">
        <f t="shared" si="309"/>
        <v>9</v>
      </c>
      <c r="CW116">
        <f t="shared" si="310"/>
        <v>7</v>
      </c>
      <c r="CX116" s="139">
        <f>CW116*10000*MARGIN!$G32/MARGIN!$D32</f>
        <v>78658.3</v>
      </c>
      <c r="CY116" s="200">
        <f t="shared" si="282"/>
        <v>-89.968756873702759</v>
      </c>
      <c r="CZ116" s="200">
        <f t="shared" si="283"/>
        <v>-89.968756873702759</v>
      </c>
      <c r="DB116">
        <f t="shared" si="284"/>
        <v>-2</v>
      </c>
      <c r="DC116">
        <v>-1</v>
      </c>
      <c r="DD116">
        <v>1</v>
      </c>
      <c r="DE116">
        <v>1</v>
      </c>
      <c r="DF116">
        <f t="shared" si="285"/>
        <v>0</v>
      </c>
      <c r="DG116">
        <f t="shared" si="286"/>
        <v>1</v>
      </c>
      <c r="DH116">
        <v>4.1399843209100003E-4</v>
      </c>
      <c r="DI116" s="117" t="s">
        <v>1189</v>
      </c>
      <c r="DJ116">
        <v>50</v>
      </c>
      <c r="DK116" t="str">
        <f t="shared" si="287"/>
        <v>TRUE</v>
      </c>
      <c r="DL116">
        <f>ROUND(MARGIN!$J32,0)</f>
        <v>7</v>
      </c>
      <c r="DM116">
        <f t="shared" si="311"/>
        <v>5</v>
      </c>
      <c r="DN116">
        <f t="shared" si="312"/>
        <v>7</v>
      </c>
      <c r="DO116" s="139">
        <f>DN116*10000*MARGIN!$G32/MARGIN!$D32</f>
        <v>78658.3</v>
      </c>
      <c r="DP116" s="200">
        <f t="shared" si="288"/>
        <v>-32.564412870943507</v>
      </c>
      <c r="DQ116" s="200">
        <f t="shared" si="289"/>
        <v>32.564412870943507</v>
      </c>
      <c r="DS116">
        <v>0</v>
      </c>
      <c r="DT116">
        <v>-1</v>
      </c>
      <c r="DU116">
        <v>-1</v>
      </c>
      <c r="DV116">
        <v>1</v>
      </c>
      <c r="DW116">
        <v>0</v>
      </c>
      <c r="DX116">
        <v>0</v>
      </c>
      <c r="DY116">
        <v>3.14332505679E-3</v>
      </c>
      <c r="DZ116" s="117" t="s">
        <v>1189</v>
      </c>
      <c r="EA116">
        <v>50</v>
      </c>
      <c r="EB116" t="s">
        <v>1274</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1274</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1274</v>
      </c>
      <c r="FP116">
        <v>7</v>
      </c>
      <c r="FQ116">
        <v>5</v>
      </c>
      <c r="FR116">
        <v>7</v>
      </c>
      <c r="FS116" s="139">
        <v>79214.8</v>
      </c>
      <c r="FT116" s="200">
        <v>0</v>
      </c>
      <c r="FU116" s="200"/>
      <c r="FV116" s="200">
        <v>0</v>
      </c>
      <c r="FX116">
        <v>0</v>
      </c>
      <c r="FZ116">
        <v>-1</v>
      </c>
      <c r="GB116">
        <v>-1</v>
      </c>
      <c r="GE116">
        <v>1</v>
      </c>
      <c r="GG116">
        <v>0</v>
      </c>
      <c r="GJ116" s="117" t="s">
        <v>1189</v>
      </c>
      <c r="GK116">
        <v>50</v>
      </c>
      <c r="GL116" t="s">
        <v>1284</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1284</v>
      </c>
      <c r="HK116">
        <v>7</v>
      </c>
      <c r="HL116">
        <v>5</v>
      </c>
      <c r="HM116">
        <v>7</v>
      </c>
      <c r="HN116" s="139">
        <v>78658.3</v>
      </c>
      <c r="HO116" s="200">
        <v>0</v>
      </c>
      <c r="HP116" s="200"/>
      <c r="HQ116" s="200">
        <v>0</v>
      </c>
      <c r="HR116" s="200">
        <v>0</v>
      </c>
      <c r="HT116">
        <f t="shared" si="290"/>
        <v>0</v>
      </c>
      <c r="HV116">
        <v>-1</v>
      </c>
      <c r="HX116">
        <v>-1</v>
      </c>
      <c r="IA116">
        <f t="shared" si="322"/>
        <v>1</v>
      </c>
      <c r="IC116">
        <f t="shared" si="323"/>
        <v>0</v>
      </c>
      <c r="IF116" s="117" t="s">
        <v>1189</v>
      </c>
      <c r="IG116">
        <v>50</v>
      </c>
      <c r="IH116" t="str">
        <f t="shared" si="324"/>
        <v>FALSE</v>
      </c>
      <c r="II116">
        <f>ROUND(MARGIN!$J32,0)</f>
        <v>7</v>
      </c>
      <c r="IJ116">
        <f t="shared" si="325"/>
        <v>5</v>
      </c>
      <c r="IK116">
        <f t="shared" si="326"/>
        <v>7</v>
      </c>
      <c r="IL116" s="139">
        <f>IK116*10000*MARGIN!$G32/MARGIN!$D32</f>
        <v>78658.3</v>
      </c>
      <c r="IM116" s="139"/>
      <c r="IN116" s="200">
        <f t="shared" si="327"/>
        <v>0</v>
      </c>
      <c r="IO116" s="200"/>
      <c r="IP116" s="200"/>
      <c r="IQ116" s="200">
        <f t="shared" si="294"/>
        <v>0</v>
      </c>
      <c r="IR116" s="200">
        <f t="shared" si="328"/>
        <v>0</v>
      </c>
      <c r="IT116">
        <f t="shared" si="296"/>
        <v>0</v>
      </c>
      <c r="IV116">
        <v>-1</v>
      </c>
      <c r="IX116">
        <v>-1</v>
      </c>
      <c r="JA116">
        <f t="shared" si="329"/>
        <v>1</v>
      </c>
      <c r="JC116">
        <f t="shared" si="330"/>
        <v>0</v>
      </c>
      <c r="JF116" s="117" t="s">
        <v>1189</v>
      </c>
      <c r="JG116">
        <v>50</v>
      </c>
      <c r="JH116" t="str">
        <f t="shared" si="331"/>
        <v>FALSE</v>
      </c>
      <c r="JI116">
        <f>ROUND(MARGIN!$J32,0)</f>
        <v>7</v>
      </c>
      <c r="JJ116">
        <f t="shared" si="332"/>
        <v>5</v>
      </c>
      <c r="JK116">
        <f t="shared" si="333"/>
        <v>7</v>
      </c>
      <c r="JL116" s="139">
        <f>JK116*10000*MARGIN!$G32/MARGIN!$D32</f>
        <v>78658.3</v>
      </c>
      <c r="JM116" s="139"/>
      <c r="JN116" s="200">
        <f t="shared" si="334"/>
        <v>0</v>
      </c>
      <c r="JO116" s="200"/>
      <c r="JP116" s="200"/>
      <c r="JQ116" s="200">
        <f t="shared" si="300"/>
        <v>0</v>
      </c>
      <c r="JR116" s="200">
        <f t="shared" si="335"/>
        <v>0</v>
      </c>
      <c r="JT116">
        <f t="shared" si="302"/>
        <v>0</v>
      </c>
      <c r="JV116">
        <v>-1</v>
      </c>
      <c r="JX116">
        <v>-1</v>
      </c>
      <c r="KA116">
        <f t="shared" si="336"/>
        <v>1</v>
      </c>
      <c r="KC116">
        <f t="shared" si="337"/>
        <v>0</v>
      </c>
      <c r="KF116" s="117" t="s">
        <v>1189</v>
      </c>
      <c r="KG116">
        <v>50</v>
      </c>
      <c r="KH116" t="str">
        <f t="shared" si="338"/>
        <v>FALSE</v>
      </c>
      <c r="KI116">
        <f>ROUND(MARGIN!$J32,0)</f>
        <v>7</v>
      </c>
      <c r="KJ116">
        <f t="shared" si="339"/>
        <v>5</v>
      </c>
      <c r="KK116">
        <f t="shared" si="340"/>
        <v>7</v>
      </c>
      <c r="KL116" s="139">
        <f>KK116*10000*MARGIN!$G32/MARGIN!$D32</f>
        <v>78658.3</v>
      </c>
      <c r="KM116" s="139"/>
      <c r="KN116" s="200">
        <f t="shared" si="341"/>
        <v>0</v>
      </c>
      <c r="KO116" s="200"/>
      <c r="KP116" s="200"/>
      <c r="KQ116" s="200">
        <f t="shared" si="306"/>
        <v>0</v>
      </c>
      <c r="KR116" s="200">
        <f t="shared" si="342"/>
        <v>0</v>
      </c>
    </row>
    <row r="117" spans="1:304"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56"/>
        <v>TRUE</v>
      </c>
      <c r="N117">
        <f>ROUND(MARGIN!$J19,0)</f>
        <v>10</v>
      </c>
      <c r="P117">
        <f t="shared" si="257"/>
        <v>-2</v>
      </c>
      <c r="Q117">
        <v>-1</v>
      </c>
      <c r="T117" s="117" t="s">
        <v>788</v>
      </c>
      <c r="U117">
        <v>50</v>
      </c>
      <c r="V117" t="str">
        <f t="shared" si="258"/>
        <v>TRUE</v>
      </c>
      <c r="W117">
        <f>ROUND(MARGIN!$J19,0)</f>
        <v>10</v>
      </c>
      <c r="Z117">
        <f t="shared" si="259"/>
        <v>2</v>
      </c>
      <c r="AA117">
        <v>1</v>
      </c>
      <c r="AD117" s="117" t="s">
        <v>962</v>
      </c>
      <c r="AE117">
        <v>50</v>
      </c>
      <c r="AF117" t="str">
        <f t="shared" si="260"/>
        <v>TRUE</v>
      </c>
      <c r="AG117">
        <f>ROUND(MARGIN!$J19,0)</f>
        <v>10</v>
      </c>
      <c r="AH117">
        <f t="shared" si="261"/>
        <v>10</v>
      </c>
      <c r="AK117">
        <f t="shared" si="262"/>
        <v>0</v>
      </c>
      <c r="AL117">
        <v>1</v>
      </c>
      <c r="AO117" s="117" t="s">
        <v>962</v>
      </c>
      <c r="AP117">
        <v>50</v>
      </c>
      <c r="AQ117" t="str">
        <f t="shared" si="263"/>
        <v>TRUE</v>
      </c>
      <c r="AR117">
        <f>ROUND(MARGIN!$J19,0)</f>
        <v>10</v>
      </c>
      <c r="AS117">
        <f t="shared" si="264"/>
        <v>10</v>
      </c>
      <c r="AV117">
        <f t="shared" si="265"/>
        <v>-2</v>
      </c>
      <c r="AW117">
        <v>-1</v>
      </c>
      <c r="AZ117" s="117" t="s">
        <v>962</v>
      </c>
      <c r="BA117">
        <v>50</v>
      </c>
      <c r="BB117" t="str">
        <f t="shared" si="266"/>
        <v>TRUE</v>
      </c>
      <c r="BC117">
        <f>ROUND(MARGIN!$J19,0)</f>
        <v>10</v>
      </c>
      <c r="BD117">
        <f t="shared" si="267"/>
        <v>10</v>
      </c>
      <c r="BG117">
        <f t="shared" si="268"/>
        <v>1</v>
      </c>
      <c r="BL117" s="117" t="s">
        <v>962</v>
      </c>
      <c r="BM117">
        <v>50</v>
      </c>
      <c r="BN117" t="str">
        <f t="shared" si="269"/>
        <v>FALSE</v>
      </c>
      <c r="BO117">
        <f>ROUND(MARGIN!$J19,0)</f>
        <v>10</v>
      </c>
      <c r="BP117">
        <f t="shared" si="270"/>
        <v>10</v>
      </c>
      <c r="BT117">
        <f t="shared" si="271"/>
        <v>-1</v>
      </c>
      <c r="BU117">
        <v>-1</v>
      </c>
      <c r="BV117">
        <v>-1</v>
      </c>
      <c r="BW117">
        <v>-1</v>
      </c>
      <c r="BX117">
        <f t="shared" si="272"/>
        <v>1</v>
      </c>
      <c r="BY117">
        <f t="shared" si="273"/>
        <v>1</v>
      </c>
      <c r="BZ117" s="187">
        <v>-1.0059926355599999E-2</v>
      </c>
      <c r="CA117" s="117" t="s">
        <v>962</v>
      </c>
      <c r="CB117">
        <v>50</v>
      </c>
      <c r="CC117" t="str">
        <f t="shared" si="274"/>
        <v>TRUE</v>
      </c>
      <c r="CD117">
        <f>ROUND(MARGIN!$J33,0)</f>
        <v>10</v>
      </c>
      <c r="CE117">
        <f t="shared" si="275"/>
        <v>13</v>
      </c>
      <c r="CF117">
        <f t="shared" si="308"/>
        <v>10</v>
      </c>
      <c r="CG117" s="139">
        <f>CF117*10000*MARGIN!$G33/MARGIN!$D33</f>
        <v>77322.760313414517</v>
      </c>
      <c r="CH117" s="145">
        <f t="shared" si="276"/>
        <v>777.8612743646604</v>
      </c>
      <c r="CI117" s="145">
        <f t="shared" si="277"/>
        <v>777.8612743646604</v>
      </c>
      <c r="CK117">
        <f t="shared" si="278"/>
        <v>0</v>
      </c>
      <c r="CL117">
        <v>-1</v>
      </c>
      <c r="CM117">
        <v>-1</v>
      </c>
      <c r="CN117">
        <v>1</v>
      </c>
      <c r="CO117">
        <f t="shared" si="279"/>
        <v>0</v>
      </c>
      <c r="CP117">
        <f t="shared" si="280"/>
        <v>0</v>
      </c>
      <c r="CQ117">
        <v>1.9655750856999998E-2</v>
      </c>
      <c r="CR117" s="117" t="s">
        <v>1189</v>
      </c>
      <c r="CS117">
        <v>50</v>
      </c>
      <c r="CT117" t="str">
        <f t="shared" si="281"/>
        <v>TRUE</v>
      </c>
      <c r="CU117">
        <f>ROUND(MARGIN!$J33,0)</f>
        <v>10</v>
      </c>
      <c r="CV117">
        <f t="shared" si="309"/>
        <v>13</v>
      </c>
      <c r="CW117">
        <f t="shared" si="310"/>
        <v>10</v>
      </c>
      <c r="CX117" s="139">
        <f>CW117*10000*MARGIN!$G33/MARGIN!$D33</f>
        <v>77322.760313414517</v>
      </c>
      <c r="CY117" s="200">
        <f t="shared" si="282"/>
        <v>-1519.8369122960028</v>
      </c>
      <c r="CZ117" s="200">
        <f t="shared" si="283"/>
        <v>-1519.8369122960028</v>
      </c>
      <c r="DB117">
        <f t="shared" si="284"/>
        <v>2</v>
      </c>
      <c r="DC117">
        <v>1</v>
      </c>
      <c r="DD117">
        <v>1</v>
      </c>
      <c r="DE117">
        <v>1</v>
      </c>
      <c r="DF117">
        <f t="shared" si="285"/>
        <v>1</v>
      </c>
      <c r="DG117">
        <f t="shared" si="286"/>
        <v>1</v>
      </c>
      <c r="DH117">
        <v>4.5778047995399997E-3</v>
      </c>
      <c r="DI117" s="117" t="s">
        <v>1189</v>
      </c>
      <c r="DJ117">
        <v>50</v>
      </c>
      <c r="DK117" t="str">
        <f t="shared" si="287"/>
        <v>TRUE</v>
      </c>
      <c r="DL117">
        <f>ROUND(MARGIN!$J33,0)</f>
        <v>10</v>
      </c>
      <c r="DM117">
        <f t="shared" si="311"/>
        <v>13</v>
      </c>
      <c r="DN117">
        <f t="shared" si="312"/>
        <v>10</v>
      </c>
      <c r="DO117" s="139">
        <f>DN117*10000*MARGIN!$G33/MARGIN!$D33</f>
        <v>77322.760313414517</v>
      </c>
      <c r="DP117" s="200">
        <f t="shared" si="288"/>
        <v>353.96850327643</v>
      </c>
      <c r="DQ117" s="200">
        <f t="shared" si="289"/>
        <v>353.96850327643</v>
      </c>
      <c r="DS117">
        <v>0</v>
      </c>
      <c r="DT117">
        <v>1</v>
      </c>
      <c r="DU117">
        <v>1</v>
      </c>
      <c r="DV117">
        <v>-1</v>
      </c>
      <c r="DW117">
        <v>0</v>
      </c>
      <c r="DX117">
        <v>0</v>
      </c>
      <c r="DY117">
        <v>-3.5601124995700002E-5</v>
      </c>
      <c r="DZ117" s="117" t="s">
        <v>1189</v>
      </c>
      <c r="EA117">
        <v>50</v>
      </c>
      <c r="EB117" t="s">
        <v>1274</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1274</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1274</v>
      </c>
      <c r="FP117">
        <v>10</v>
      </c>
      <c r="FQ117">
        <v>13</v>
      </c>
      <c r="FR117">
        <v>10</v>
      </c>
      <c r="FS117" s="139">
        <v>78571.161748225626</v>
      </c>
      <c r="FT117" s="200">
        <v>0</v>
      </c>
      <c r="FU117" s="200"/>
      <c r="FV117" s="200">
        <v>0</v>
      </c>
      <c r="FX117">
        <v>0</v>
      </c>
      <c r="FZ117">
        <v>1</v>
      </c>
      <c r="GB117">
        <v>1</v>
      </c>
      <c r="GE117">
        <v>1</v>
      </c>
      <c r="GG117">
        <v>0</v>
      </c>
      <c r="GJ117" s="117" t="s">
        <v>1189</v>
      </c>
      <c r="GK117">
        <v>50</v>
      </c>
      <c r="GL117" t="s">
        <v>1284</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1284</v>
      </c>
      <c r="HK117">
        <v>10</v>
      </c>
      <c r="HL117">
        <v>8</v>
      </c>
      <c r="HM117">
        <v>10</v>
      </c>
      <c r="HN117" s="139">
        <v>77322.760313414517</v>
      </c>
      <c r="HO117" s="200">
        <v>0</v>
      </c>
      <c r="HP117" s="200"/>
      <c r="HQ117" s="200">
        <v>0</v>
      </c>
      <c r="HR117" s="200">
        <v>0</v>
      </c>
      <c r="HT117">
        <f t="shared" si="290"/>
        <v>0</v>
      </c>
      <c r="HV117">
        <v>1</v>
      </c>
      <c r="HX117">
        <v>1</v>
      </c>
      <c r="IA117">
        <f t="shared" si="322"/>
        <v>1</v>
      </c>
      <c r="IC117">
        <f t="shared" si="323"/>
        <v>0</v>
      </c>
      <c r="IF117" s="117" t="s">
        <v>1189</v>
      </c>
      <c r="IG117">
        <v>50</v>
      </c>
      <c r="IH117" t="str">
        <f t="shared" si="324"/>
        <v>FALSE</v>
      </c>
      <c r="II117">
        <f>ROUND(MARGIN!$J33,0)</f>
        <v>10</v>
      </c>
      <c r="IJ117">
        <f t="shared" si="325"/>
        <v>8</v>
      </c>
      <c r="IK117">
        <f t="shared" si="326"/>
        <v>10</v>
      </c>
      <c r="IL117" s="139">
        <f>IK117*10000*MARGIN!$G33/MARGIN!$D33</f>
        <v>77322.760313414517</v>
      </c>
      <c r="IM117" s="139"/>
      <c r="IN117" s="200">
        <f t="shared" si="327"/>
        <v>0</v>
      </c>
      <c r="IO117" s="200"/>
      <c r="IP117" s="200"/>
      <c r="IQ117" s="200">
        <f t="shared" si="294"/>
        <v>0</v>
      </c>
      <c r="IR117" s="200">
        <f t="shared" si="328"/>
        <v>0</v>
      </c>
      <c r="IT117">
        <f t="shared" si="296"/>
        <v>0</v>
      </c>
      <c r="IV117">
        <v>1</v>
      </c>
      <c r="IX117">
        <v>1</v>
      </c>
      <c r="JA117">
        <f t="shared" si="329"/>
        <v>1</v>
      </c>
      <c r="JC117">
        <f t="shared" si="330"/>
        <v>0</v>
      </c>
      <c r="JF117" s="117" t="s">
        <v>1189</v>
      </c>
      <c r="JG117">
        <v>50</v>
      </c>
      <c r="JH117" t="str">
        <f t="shared" si="331"/>
        <v>FALSE</v>
      </c>
      <c r="JI117">
        <f>ROUND(MARGIN!$J33,0)</f>
        <v>10</v>
      </c>
      <c r="JJ117">
        <f t="shared" si="332"/>
        <v>8</v>
      </c>
      <c r="JK117">
        <f t="shared" si="333"/>
        <v>10</v>
      </c>
      <c r="JL117" s="139">
        <f>JK117*10000*MARGIN!$G33/MARGIN!$D33</f>
        <v>77322.760313414517</v>
      </c>
      <c r="JM117" s="139"/>
      <c r="JN117" s="200">
        <f t="shared" si="334"/>
        <v>0</v>
      </c>
      <c r="JO117" s="200"/>
      <c r="JP117" s="200"/>
      <c r="JQ117" s="200">
        <f t="shared" si="300"/>
        <v>0</v>
      </c>
      <c r="JR117" s="200">
        <f t="shared" si="335"/>
        <v>0</v>
      </c>
      <c r="JT117">
        <f t="shared" si="302"/>
        <v>0</v>
      </c>
      <c r="JV117">
        <v>1</v>
      </c>
      <c r="JX117">
        <v>1</v>
      </c>
      <c r="KA117">
        <f t="shared" si="336"/>
        <v>1</v>
      </c>
      <c r="KC117">
        <f t="shared" si="337"/>
        <v>0</v>
      </c>
      <c r="KF117" s="117" t="s">
        <v>1189</v>
      </c>
      <c r="KG117">
        <v>50</v>
      </c>
      <c r="KH117" t="str">
        <f t="shared" si="338"/>
        <v>FALSE</v>
      </c>
      <c r="KI117">
        <f>ROUND(MARGIN!$J33,0)</f>
        <v>10</v>
      </c>
      <c r="KJ117">
        <f t="shared" si="339"/>
        <v>8</v>
      </c>
      <c r="KK117">
        <f t="shared" si="340"/>
        <v>10</v>
      </c>
      <c r="KL117" s="139">
        <f>KK117*10000*MARGIN!$G33/MARGIN!$D33</f>
        <v>77322.760313414517</v>
      </c>
      <c r="KM117" s="139"/>
      <c r="KN117" s="200">
        <f t="shared" si="341"/>
        <v>0</v>
      </c>
      <c r="KO117" s="200"/>
      <c r="KP117" s="200"/>
      <c r="KQ117" s="200">
        <f t="shared" si="306"/>
        <v>0</v>
      </c>
      <c r="KR117" s="200">
        <f t="shared" si="342"/>
        <v>0</v>
      </c>
    </row>
    <row r="118" spans="1:304"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56"/>
        <v>TRUE</v>
      </c>
      <c r="N118">
        <f>ROUND(MARGIN!$J36,0)</f>
        <v>11</v>
      </c>
      <c r="P118">
        <f t="shared" si="257"/>
        <v>0</v>
      </c>
      <c r="Q118">
        <v>-1</v>
      </c>
      <c r="T118" s="117" t="s">
        <v>788</v>
      </c>
      <c r="U118">
        <v>50</v>
      </c>
      <c r="V118" t="str">
        <f t="shared" si="258"/>
        <v>TRUE</v>
      </c>
      <c r="W118">
        <f>ROUND(MARGIN!$J36,0)</f>
        <v>11</v>
      </c>
      <c r="Z118">
        <f t="shared" si="259"/>
        <v>2</v>
      </c>
      <c r="AA118">
        <v>1</v>
      </c>
      <c r="AD118" s="117" t="s">
        <v>962</v>
      </c>
      <c r="AE118">
        <v>50</v>
      </c>
      <c r="AF118" t="str">
        <f t="shared" si="260"/>
        <v>TRUE</v>
      </c>
      <c r="AG118">
        <f>ROUND(MARGIN!$J36,0)</f>
        <v>11</v>
      </c>
      <c r="AH118">
        <f t="shared" si="261"/>
        <v>11</v>
      </c>
      <c r="AK118">
        <f t="shared" si="262"/>
        <v>-2</v>
      </c>
      <c r="AL118">
        <v>-1</v>
      </c>
      <c r="AO118" s="117" t="s">
        <v>962</v>
      </c>
      <c r="AP118">
        <v>50</v>
      </c>
      <c r="AQ118" t="str">
        <f t="shared" si="263"/>
        <v>TRUE</v>
      </c>
      <c r="AR118">
        <f>ROUND(MARGIN!$J36,0)</f>
        <v>11</v>
      </c>
      <c r="AS118">
        <f t="shared" si="264"/>
        <v>11</v>
      </c>
      <c r="AV118">
        <f t="shared" si="265"/>
        <v>0</v>
      </c>
      <c r="AW118">
        <v>-1</v>
      </c>
      <c r="AZ118" s="117" t="s">
        <v>962</v>
      </c>
      <c r="BA118">
        <v>50</v>
      </c>
      <c r="BB118" t="str">
        <f t="shared" si="266"/>
        <v>TRUE</v>
      </c>
      <c r="BC118">
        <f>ROUND(MARGIN!$J36,0)</f>
        <v>11</v>
      </c>
      <c r="BD118">
        <f t="shared" si="267"/>
        <v>11</v>
      </c>
      <c r="BG118">
        <f t="shared" si="268"/>
        <v>1</v>
      </c>
      <c r="BL118" s="117" t="s">
        <v>962</v>
      </c>
      <c r="BM118">
        <v>50</v>
      </c>
      <c r="BN118" t="str">
        <f t="shared" si="269"/>
        <v>FALSE</v>
      </c>
      <c r="BO118">
        <f>ROUND(MARGIN!$J36,0)</f>
        <v>11</v>
      </c>
      <c r="BP118">
        <f t="shared" si="270"/>
        <v>11</v>
      </c>
      <c r="BT118">
        <f t="shared" si="271"/>
        <v>-1</v>
      </c>
      <c r="BU118">
        <v>-1</v>
      </c>
      <c r="BV118">
        <v>1</v>
      </c>
      <c r="BW118">
        <v>-1</v>
      </c>
      <c r="BX118">
        <f t="shared" si="272"/>
        <v>1</v>
      </c>
      <c r="BY118">
        <f t="shared" si="273"/>
        <v>0</v>
      </c>
      <c r="BZ118" s="187">
        <v>-1.6326420466E-3</v>
      </c>
      <c r="CA118" s="117" t="s">
        <v>962</v>
      </c>
      <c r="CB118">
        <v>50</v>
      </c>
      <c r="CC118" t="str">
        <f t="shared" si="274"/>
        <v>TRUE</v>
      </c>
      <c r="CD118">
        <f>ROUND(MARGIN!$J34,0)</f>
        <v>11</v>
      </c>
      <c r="CE118">
        <f t="shared" si="275"/>
        <v>14</v>
      </c>
      <c r="CF118">
        <f t="shared" si="308"/>
        <v>11</v>
      </c>
      <c r="CG118" s="139">
        <f>CF118*10000*MARGIN!$G34/MARGIN!$D34</f>
        <v>77245.067497403943</v>
      </c>
      <c r="CH118" s="145">
        <f t="shared" si="276"/>
        <v>126.11354508871672</v>
      </c>
      <c r="CI118" s="145">
        <f t="shared" si="277"/>
        <v>-126.11354508871672</v>
      </c>
      <c r="CK118">
        <f t="shared" si="278"/>
        <v>0</v>
      </c>
      <c r="CL118">
        <v>-1</v>
      </c>
      <c r="CM118">
        <v>1</v>
      </c>
      <c r="CN118">
        <v>1</v>
      </c>
      <c r="CO118">
        <f t="shared" si="279"/>
        <v>0</v>
      </c>
      <c r="CP118">
        <f t="shared" si="280"/>
        <v>1</v>
      </c>
      <c r="CQ118">
        <v>5.7168342523499999E-3</v>
      </c>
      <c r="CR118" s="117" t="s">
        <v>1189</v>
      </c>
      <c r="CS118">
        <v>50</v>
      </c>
      <c r="CT118" t="str">
        <f t="shared" si="281"/>
        <v>TRUE</v>
      </c>
      <c r="CU118">
        <f>ROUND(MARGIN!$J34,0)</f>
        <v>11</v>
      </c>
      <c r="CV118">
        <f t="shared" si="309"/>
        <v>8</v>
      </c>
      <c r="CW118">
        <f t="shared" si="310"/>
        <v>11</v>
      </c>
      <c r="CX118" s="139">
        <f>CW118*10000*MARGIN!$G34/MARGIN!$D34</f>
        <v>77245.067497403943</v>
      </c>
      <c r="CY118" s="200">
        <f t="shared" si="282"/>
        <v>-441.59724769424656</v>
      </c>
      <c r="CZ118" s="200">
        <f t="shared" si="283"/>
        <v>441.59724769424656</v>
      </c>
      <c r="DB118">
        <f t="shared" si="284"/>
        <v>2</v>
      </c>
      <c r="DC118">
        <v>1</v>
      </c>
      <c r="DD118">
        <v>1</v>
      </c>
      <c r="DE118">
        <v>1</v>
      </c>
      <c r="DF118">
        <f t="shared" si="285"/>
        <v>1</v>
      </c>
      <c r="DG118">
        <f t="shared" si="286"/>
        <v>1</v>
      </c>
      <c r="DH118">
        <v>6.5040650406499997E-3</v>
      </c>
      <c r="DI118" s="117" t="s">
        <v>1189</v>
      </c>
      <c r="DJ118">
        <v>50</v>
      </c>
      <c r="DK118" t="str">
        <f t="shared" si="287"/>
        <v>TRUE</v>
      </c>
      <c r="DL118">
        <f>ROUND(MARGIN!$J34,0)</f>
        <v>11</v>
      </c>
      <c r="DM118">
        <f t="shared" si="311"/>
        <v>14</v>
      </c>
      <c r="DN118">
        <f t="shared" si="312"/>
        <v>11</v>
      </c>
      <c r="DO118" s="139">
        <f>DN118*10000*MARGIN!$G34/MARGIN!$D34</f>
        <v>77245.067497403943</v>
      </c>
      <c r="DP118" s="200">
        <f t="shared" si="288"/>
        <v>502.40694307251454</v>
      </c>
      <c r="DQ118" s="200">
        <f t="shared" si="289"/>
        <v>502.40694307251454</v>
      </c>
      <c r="DS118">
        <v>-2</v>
      </c>
      <c r="DT118">
        <v>-1</v>
      </c>
      <c r="DU118">
        <v>1</v>
      </c>
      <c r="DV118">
        <v>-1</v>
      </c>
      <c r="DW118">
        <v>1</v>
      </c>
      <c r="DX118">
        <v>0</v>
      </c>
      <c r="DY118">
        <v>-2.9906941347700002E-3</v>
      </c>
      <c r="DZ118" s="117" t="s">
        <v>1189</v>
      </c>
      <c r="EA118">
        <v>50</v>
      </c>
      <c r="EB118" t="s">
        <v>1274</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1274</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1274</v>
      </c>
      <c r="FP118">
        <v>11</v>
      </c>
      <c r="FQ118">
        <v>14</v>
      </c>
      <c r="FR118">
        <v>11</v>
      </c>
      <c r="FS118" s="139">
        <v>78112.532685842365</v>
      </c>
      <c r="FT118" s="200">
        <v>0</v>
      </c>
      <c r="FU118" s="200"/>
      <c r="FV118" s="200">
        <v>0</v>
      </c>
      <c r="FX118">
        <v>0</v>
      </c>
      <c r="FZ118">
        <v>1</v>
      </c>
      <c r="GB118">
        <v>1</v>
      </c>
      <c r="GE118">
        <v>1</v>
      </c>
      <c r="GG118">
        <v>0</v>
      </c>
      <c r="GJ118" s="117" t="s">
        <v>1189</v>
      </c>
      <c r="GK118">
        <v>50</v>
      </c>
      <c r="GL118" t="s">
        <v>1284</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1284</v>
      </c>
      <c r="HK118">
        <v>11</v>
      </c>
      <c r="HL118">
        <v>8</v>
      </c>
      <c r="HM118">
        <v>11</v>
      </c>
      <c r="HN118" s="139">
        <v>77245.067497403943</v>
      </c>
      <c r="HO118" s="200">
        <v>0</v>
      </c>
      <c r="HP118" s="200"/>
      <c r="HQ118" s="200">
        <v>0</v>
      </c>
      <c r="HR118" s="200">
        <v>0</v>
      </c>
      <c r="HT118">
        <f t="shared" si="290"/>
        <v>0</v>
      </c>
      <c r="HV118">
        <v>1</v>
      </c>
      <c r="HX118">
        <v>1</v>
      </c>
      <c r="IA118">
        <f t="shared" si="322"/>
        <v>1</v>
      </c>
      <c r="IC118">
        <f t="shared" si="323"/>
        <v>0</v>
      </c>
      <c r="IF118" s="117" t="s">
        <v>1189</v>
      </c>
      <c r="IG118">
        <v>50</v>
      </c>
      <c r="IH118" t="str">
        <f t="shared" si="324"/>
        <v>FALSE</v>
      </c>
      <c r="II118">
        <f>ROUND(MARGIN!$J34,0)</f>
        <v>11</v>
      </c>
      <c r="IJ118">
        <f t="shared" si="325"/>
        <v>8</v>
      </c>
      <c r="IK118">
        <f t="shared" si="326"/>
        <v>11</v>
      </c>
      <c r="IL118" s="139">
        <f>IK118*10000*MARGIN!$G34/MARGIN!$D34</f>
        <v>77245.067497403943</v>
      </c>
      <c r="IM118" s="139"/>
      <c r="IN118" s="200">
        <f t="shared" si="327"/>
        <v>0</v>
      </c>
      <c r="IO118" s="200"/>
      <c r="IP118" s="200"/>
      <c r="IQ118" s="200">
        <f t="shared" si="294"/>
        <v>0</v>
      </c>
      <c r="IR118" s="200">
        <f t="shared" si="328"/>
        <v>0</v>
      </c>
      <c r="IT118">
        <f t="shared" si="296"/>
        <v>0</v>
      </c>
      <c r="IV118">
        <v>1</v>
      </c>
      <c r="IX118">
        <v>1</v>
      </c>
      <c r="JA118">
        <f t="shared" si="329"/>
        <v>1</v>
      </c>
      <c r="JC118">
        <f t="shared" si="330"/>
        <v>0</v>
      </c>
      <c r="JF118" s="117" t="s">
        <v>1189</v>
      </c>
      <c r="JG118">
        <v>50</v>
      </c>
      <c r="JH118" t="str">
        <f t="shared" si="331"/>
        <v>FALSE</v>
      </c>
      <c r="JI118">
        <f>ROUND(MARGIN!$J34,0)</f>
        <v>11</v>
      </c>
      <c r="JJ118">
        <f t="shared" si="332"/>
        <v>8</v>
      </c>
      <c r="JK118">
        <f t="shared" si="333"/>
        <v>11</v>
      </c>
      <c r="JL118" s="139">
        <f>JK118*10000*MARGIN!$G34/MARGIN!$D34</f>
        <v>77245.067497403943</v>
      </c>
      <c r="JM118" s="139"/>
      <c r="JN118" s="200">
        <f t="shared" si="334"/>
        <v>0</v>
      </c>
      <c r="JO118" s="200"/>
      <c r="JP118" s="200"/>
      <c r="JQ118" s="200">
        <f t="shared" si="300"/>
        <v>0</v>
      </c>
      <c r="JR118" s="200">
        <f t="shared" si="335"/>
        <v>0</v>
      </c>
      <c r="JT118">
        <f t="shared" si="302"/>
        <v>0</v>
      </c>
      <c r="JV118">
        <v>1</v>
      </c>
      <c r="JX118">
        <v>1</v>
      </c>
      <c r="KA118">
        <f t="shared" si="336"/>
        <v>1</v>
      </c>
      <c r="KC118">
        <f t="shared" si="337"/>
        <v>0</v>
      </c>
      <c r="KF118" s="117" t="s">
        <v>1189</v>
      </c>
      <c r="KG118">
        <v>50</v>
      </c>
      <c r="KH118" t="str">
        <f t="shared" si="338"/>
        <v>FALSE</v>
      </c>
      <c r="KI118">
        <f>ROUND(MARGIN!$J34,0)</f>
        <v>11</v>
      </c>
      <c r="KJ118">
        <f t="shared" si="339"/>
        <v>8</v>
      </c>
      <c r="KK118">
        <f t="shared" si="340"/>
        <v>11</v>
      </c>
      <c r="KL118" s="139">
        <f>KK118*10000*MARGIN!$G34/MARGIN!$D34</f>
        <v>77245.067497403943</v>
      </c>
      <c r="KM118" s="139"/>
      <c r="KN118" s="200">
        <f t="shared" si="341"/>
        <v>0</v>
      </c>
      <c r="KO118" s="200"/>
      <c r="KP118" s="200"/>
      <c r="KQ118" s="200">
        <f t="shared" si="306"/>
        <v>0</v>
      </c>
      <c r="KR118" s="200">
        <f t="shared" si="342"/>
        <v>0</v>
      </c>
    </row>
    <row r="119" spans="1:304"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56"/>
        <v>TRUE</v>
      </c>
      <c r="N119">
        <f>ROUND(MARGIN!$J20,0)</f>
        <v>11</v>
      </c>
      <c r="P119">
        <f t="shared" si="257"/>
        <v>-2</v>
      </c>
      <c r="Q119">
        <v>-1</v>
      </c>
      <c r="T119" s="117" t="s">
        <v>788</v>
      </c>
      <c r="U119">
        <v>50</v>
      </c>
      <c r="V119" t="str">
        <f t="shared" si="258"/>
        <v>TRUE</v>
      </c>
      <c r="W119">
        <f>ROUND(MARGIN!$J20,0)</f>
        <v>11</v>
      </c>
      <c r="Z119">
        <f t="shared" si="259"/>
        <v>0</v>
      </c>
      <c r="AA119">
        <v>-1</v>
      </c>
      <c r="AD119" s="117" t="s">
        <v>962</v>
      </c>
      <c r="AE119">
        <v>50</v>
      </c>
      <c r="AF119" t="str">
        <f t="shared" si="260"/>
        <v>TRUE</v>
      </c>
      <c r="AG119">
        <f>ROUND(MARGIN!$J20,0)</f>
        <v>11</v>
      </c>
      <c r="AH119">
        <f t="shared" si="261"/>
        <v>11</v>
      </c>
      <c r="AK119">
        <f t="shared" si="262"/>
        <v>2</v>
      </c>
      <c r="AL119">
        <v>1</v>
      </c>
      <c r="AO119" s="117" t="s">
        <v>962</v>
      </c>
      <c r="AP119">
        <v>50</v>
      </c>
      <c r="AQ119" t="str">
        <f t="shared" si="263"/>
        <v>TRUE</v>
      </c>
      <c r="AR119">
        <f>ROUND(MARGIN!$J20,0)</f>
        <v>11</v>
      </c>
      <c r="AS119">
        <f t="shared" si="264"/>
        <v>11</v>
      </c>
      <c r="AV119">
        <f t="shared" si="265"/>
        <v>0</v>
      </c>
      <c r="AW119">
        <v>1</v>
      </c>
      <c r="AZ119" s="117" t="s">
        <v>962</v>
      </c>
      <c r="BA119">
        <v>50</v>
      </c>
      <c r="BB119" t="str">
        <f t="shared" si="266"/>
        <v>TRUE</v>
      </c>
      <c r="BC119">
        <f>ROUND(MARGIN!$J20,0)</f>
        <v>11</v>
      </c>
      <c r="BD119">
        <f t="shared" si="267"/>
        <v>11</v>
      </c>
      <c r="BG119">
        <f t="shared" si="268"/>
        <v>-1</v>
      </c>
      <c r="BL119" s="117" t="s">
        <v>962</v>
      </c>
      <c r="BM119">
        <v>50</v>
      </c>
      <c r="BN119" t="str">
        <f t="shared" si="269"/>
        <v>FALSE</v>
      </c>
      <c r="BO119">
        <f>ROUND(MARGIN!$J20,0)</f>
        <v>11</v>
      </c>
      <c r="BP119">
        <f t="shared" si="270"/>
        <v>11</v>
      </c>
      <c r="BT119">
        <f t="shared" si="271"/>
        <v>-1</v>
      </c>
      <c r="BU119">
        <v>-1</v>
      </c>
      <c r="BV119">
        <v>-1</v>
      </c>
      <c r="BW119">
        <v>-1</v>
      </c>
      <c r="BX119">
        <f t="shared" si="272"/>
        <v>1</v>
      </c>
      <c r="BY119">
        <f t="shared" si="273"/>
        <v>1</v>
      </c>
      <c r="BZ119" s="187">
        <v>-6.7889156845799999E-3</v>
      </c>
      <c r="CA119" s="117" t="s">
        <v>962</v>
      </c>
      <c r="CB119">
        <v>50</v>
      </c>
      <c r="CC119" t="str">
        <f t="shared" si="274"/>
        <v>TRUE</v>
      </c>
      <c r="CD119">
        <f>ROUND(MARGIN!$J35,0)</f>
        <v>7</v>
      </c>
      <c r="CE119">
        <f t="shared" si="275"/>
        <v>9</v>
      </c>
      <c r="CF119">
        <f t="shared" si="308"/>
        <v>7</v>
      </c>
      <c r="CG119" s="139">
        <f>CF119*10000*MARGIN!$G35/MARGIN!$D35</f>
        <v>72503.823279524207</v>
      </c>
      <c r="CH119" s="145">
        <f t="shared" si="276"/>
        <v>492.22234305437843</v>
      </c>
      <c r="CI119" s="145">
        <f t="shared" si="277"/>
        <v>492.22234305437843</v>
      </c>
      <c r="CK119">
        <f t="shared" si="278"/>
        <v>0</v>
      </c>
      <c r="CL119">
        <v>-1</v>
      </c>
      <c r="CM119">
        <v>-1</v>
      </c>
      <c r="CN119">
        <v>1</v>
      </c>
      <c r="CO119">
        <f t="shared" si="279"/>
        <v>0</v>
      </c>
      <c r="CP119">
        <f t="shared" si="280"/>
        <v>0</v>
      </c>
      <c r="CQ119">
        <v>1.50816848239E-2</v>
      </c>
      <c r="CR119" s="117" t="s">
        <v>1189</v>
      </c>
      <c r="CS119">
        <v>50</v>
      </c>
      <c r="CT119" t="str">
        <f t="shared" si="281"/>
        <v>TRUE</v>
      </c>
      <c r="CU119">
        <f>ROUND(MARGIN!$J35,0)</f>
        <v>7</v>
      </c>
      <c r="CV119">
        <f t="shared" si="309"/>
        <v>9</v>
      </c>
      <c r="CW119">
        <f t="shared" si="310"/>
        <v>7</v>
      </c>
      <c r="CX119" s="139">
        <f>CW119*10000*MARGIN!$G35/MARGIN!$D35</f>
        <v>72503.823279524207</v>
      </c>
      <c r="CY119" s="200">
        <f t="shared" si="282"/>
        <v>-1093.4798112295277</v>
      </c>
      <c r="CZ119" s="200">
        <f t="shared" si="283"/>
        <v>-1093.4798112295277</v>
      </c>
      <c r="DB119">
        <f t="shared" si="284"/>
        <v>2</v>
      </c>
      <c r="DC119">
        <v>1</v>
      </c>
      <c r="DD119">
        <v>-1</v>
      </c>
      <c r="DE119">
        <v>1</v>
      </c>
      <c r="DF119">
        <f t="shared" si="285"/>
        <v>1</v>
      </c>
      <c r="DG119">
        <f t="shared" si="286"/>
        <v>0</v>
      </c>
      <c r="DH119">
        <v>3.5022791894200002E-3</v>
      </c>
      <c r="DI119" s="117" t="s">
        <v>1189</v>
      </c>
      <c r="DJ119">
        <v>50</v>
      </c>
      <c r="DK119" t="str">
        <f t="shared" si="287"/>
        <v>TRUE</v>
      </c>
      <c r="DL119">
        <f>ROUND(MARGIN!$J35,0)</f>
        <v>7</v>
      </c>
      <c r="DM119">
        <f t="shared" si="311"/>
        <v>5</v>
      </c>
      <c r="DN119">
        <f t="shared" si="312"/>
        <v>7</v>
      </c>
      <c r="DO119" s="139">
        <f>DN119*10000*MARGIN!$G35/MARGIN!$D35</f>
        <v>72503.823279524207</v>
      </c>
      <c r="DP119" s="200">
        <f t="shared" si="288"/>
        <v>253.92863142526298</v>
      </c>
      <c r="DQ119" s="200">
        <f t="shared" si="289"/>
        <v>-253.92863142526298</v>
      </c>
      <c r="DS119">
        <v>-2</v>
      </c>
      <c r="DT119">
        <v>-1</v>
      </c>
      <c r="DU119">
        <v>1</v>
      </c>
      <c r="DV119">
        <v>1</v>
      </c>
      <c r="DW119">
        <v>0</v>
      </c>
      <c r="DX119">
        <v>1</v>
      </c>
      <c r="DY119">
        <v>2.9683466309299998E-3</v>
      </c>
      <c r="DZ119" s="117" t="s">
        <v>1189</v>
      </c>
      <c r="EA119">
        <v>50</v>
      </c>
      <c r="EB119" t="s">
        <v>1274</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1274</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1274</v>
      </c>
      <c r="FP119">
        <v>7</v>
      </c>
      <c r="FQ119">
        <v>9</v>
      </c>
      <c r="FR119">
        <v>7</v>
      </c>
      <c r="FS119" s="139">
        <v>72549.495704146437</v>
      </c>
      <c r="FT119" s="200">
        <v>0</v>
      </c>
      <c r="FU119" s="200"/>
      <c r="FV119" s="200">
        <v>0</v>
      </c>
      <c r="FX119">
        <v>0</v>
      </c>
      <c r="FZ119">
        <v>1</v>
      </c>
      <c r="GB119">
        <v>1</v>
      </c>
      <c r="GE119">
        <v>1</v>
      </c>
      <c r="GG119">
        <v>0</v>
      </c>
      <c r="GJ119" s="117" t="s">
        <v>1189</v>
      </c>
      <c r="GK119">
        <v>50</v>
      </c>
      <c r="GL119" t="s">
        <v>1284</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1284</v>
      </c>
      <c r="HK119">
        <v>7</v>
      </c>
      <c r="HL119">
        <v>5</v>
      </c>
      <c r="HM119">
        <v>7</v>
      </c>
      <c r="HN119" s="139">
        <v>72503.823279524207</v>
      </c>
      <c r="HO119" s="200">
        <v>0</v>
      </c>
      <c r="HP119" s="200"/>
      <c r="HQ119" s="200">
        <v>0</v>
      </c>
      <c r="HR119" s="200">
        <v>0</v>
      </c>
      <c r="HT119">
        <f t="shared" si="290"/>
        <v>0</v>
      </c>
      <c r="HV119">
        <v>1</v>
      </c>
      <c r="HX119">
        <v>1</v>
      </c>
      <c r="IA119">
        <f t="shared" si="322"/>
        <v>1</v>
      </c>
      <c r="IC119">
        <f t="shared" si="323"/>
        <v>0</v>
      </c>
      <c r="IF119" s="117" t="s">
        <v>1189</v>
      </c>
      <c r="IG119">
        <v>50</v>
      </c>
      <c r="IH119" t="str">
        <f t="shared" si="324"/>
        <v>FALSE</v>
      </c>
      <c r="II119">
        <f>ROUND(MARGIN!$J35,0)</f>
        <v>7</v>
      </c>
      <c r="IJ119">
        <f t="shared" si="325"/>
        <v>5</v>
      </c>
      <c r="IK119">
        <f t="shared" si="326"/>
        <v>7</v>
      </c>
      <c r="IL119" s="139">
        <f>IK119*10000*MARGIN!$G35/MARGIN!$D35</f>
        <v>72503.823279524207</v>
      </c>
      <c r="IM119" s="139"/>
      <c r="IN119" s="200">
        <f t="shared" si="327"/>
        <v>0</v>
      </c>
      <c r="IO119" s="200"/>
      <c r="IP119" s="200"/>
      <c r="IQ119" s="200">
        <f t="shared" si="294"/>
        <v>0</v>
      </c>
      <c r="IR119" s="200">
        <f t="shared" si="328"/>
        <v>0</v>
      </c>
      <c r="IT119">
        <f t="shared" si="296"/>
        <v>0</v>
      </c>
      <c r="IV119">
        <v>1</v>
      </c>
      <c r="IX119">
        <v>1</v>
      </c>
      <c r="JA119">
        <f t="shared" si="329"/>
        <v>1</v>
      </c>
      <c r="JC119">
        <f t="shared" si="330"/>
        <v>0</v>
      </c>
      <c r="JF119" s="117" t="s">
        <v>1189</v>
      </c>
      <c r="JG119">
        <v>50</v>
      </c>
      <c r="JH119" t="str">
        <f t="shared" si="331"/>
        <v>FALSE</v>
      </c>
      <c r="JI119">
        <f>ROUND(MARGIN!$J35,0)</f>
        <v>7</v>
      </c>
      <c r="JJ119">
        <f t="shared" si="332"/>
        <v>5</v>
      </c>
      <c r="JK119">
        <f t="shared" si="333"/>
        <v>7</v>
      </c>
      <c r="JL119" s="139">
        <f>JK119*10000*MARGIN!$G35/MARGIN!$D35</f>
        <v>72503.823279524207</v>
      </c>
      <c r="JM119" s="139"/>
      <c r="JN119" s="200">
        <f t="shared" si="334"/>
        <v>0</v>
      </c>
      <c r="JO119" s="200"/>
      <c r="JP119" s="200"/>
      <c r="JQ119" s="200">
        <f t="shared" si="300"/>
        <v>0</v>
      </c>
      <c r="JR119" s="200">
        <f t="shared" si="335"/>
        <v>0</v>
      </c>
      <c r="JT119">
        <f t="shared" si="302"/>
        <v>0</v>
      </c>
      <c r="JV119">
        <v>1</v>
      </c>
      <c r="JX119">
        <v>1</v>
      </c>
      <c r="KA119">
        <f t="shared" si="336"/>
        <v>1</v>
      </c>
      <c r="KC119">
        <f t="shared" si="337"/>
        <v>0</v>
      </c>
      <c r="KF119" s="117" t="s">
        <v>1189</v>
      </c>
      <c r="KG119">
        <v>50</v>
      </c>
      <c r="KH119" t="str">
        <f t="shared" si="338"/>
        <v>FALSE</v>
      </c>
      <c r="KI119">
        <f>ROUND(MARGIN!$J35,0)</f>
        <v>7</v>
      </c>
      <c r="KJ119">
        <f t="shared" si="339"/>
        <v>5</v>
      </c>
      <c r="KK119">
        <f t="shared" si="340"/>
        <v>7</v>
      </c>
      <c r="KL119" s="139">
        <f>KK119*10000*MARGIN!$G35/MARGIN!$D35</f>
        <v>72503.823279524207</v>
      </c>
      <c r="KM119" s="139"/>
      <c r="KN119" s="200">
        <f t="shared" si="341"/>
        <v>0</v>
      </c>
      <c r="KO119" s="200"/>
      <c r="KP119" s="200"/>
      <c r="KQ119" s="200">
        <f t="shared" si="306"/>
        <v>0</v>
      </c>
      <c r="KR119" s="200">
        <f t="shared" si="342"/>
        <v>0</v>
      </c>
    </row>
    <row r="120" spans="1:304"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56"/>
        <v>TRUE</v>
      </c>
      <c r="N120">
        <f>ROUND(MARGIN!$J37,0)</f>
        <v>8</v>
      </c>
      <c r="P120">
        <f t="shared" si="257"/>
        <v>2</v>
      </c>
      <c r="Q120">
        <v>1</v>
      </c>
      <c r="S120" t="str">
        <f>FORECAST!B61</f>
        <v>High: Jan // Low : Mar or Aug</v>
      </c>
      <c r="T120" s="117" t="s">
        <v>788</v>
      </c>
      <c r="U120">
        <v>50</v>
      </c>
      <c r="V120" t="str">
        <f t="shared" si="258"/>
        <v>TRUE</v>
      </c>
      <c r="W120">
        <f>ROUND(MARGIN!$J37,0)</f>
        <v>8</v>
      </c>
      <c r="Z120">
        <f t="shared" si="259"/>
        <v>-2</v>
      </c>
      <c r="AA120">
        <v>-1</v>
      </c>
      <c r="AB120">
        <v>-1</v>
      </c>
      <c r="AC120" t="s">
        <v>969</v>
      </c>
      <c r="AD120" s="117" t="s">
        <v>985</v>
      </c>
      <c r="AE120">
        <v>50</v>
      </c>
      <c r="AF120" t="str">
        <f t="shared" si="260"/>
        <v>TRUE</v>
      </c>
      <c r="AG120">
        <f>ROUND(MARGIN!$J37,0)</f>
        <v>8</v>
      </c>
      <c r="AH120">
        <f t="shared" si="261"/>
        <v>10</v>
      </c>
      <c r="AK120">
        <f t="shared" si="262"/>
        <v>0</v>
      </c>
      <c r="AL120">
        <v>-1</v>
      </c>
      <c r="AN120" t="s">
        <v>969</v>
      </c>
      <c r="AO120" s="117" t="s">
        <v>985</v>
      </c>
      <c r="AP120">
        <v>50</v>
      </c>
      <c r="AQ120" t="str">
        <f t="shared" si="263"/>
        <v>TRUE</v>
      </c>
      <c r="AR120">
        <f>ROUND(MARGIN!$J37,0)</f>
        <v>8</v>
      </c>
      <c r="AS120">
        <f t="shared" si="264"/>
        <v>8</v>
      </c>
      <c r="AV120">
        <f t="shared" si="265"/>
        <v>2</v>
      </c>
      <c r="AW120">
        <v>1</v>
      </c>
      <c r="AY120" t="s">
        <v>969</v>
      </c>
      <c r="AZ120" s="117" t="s">
        <v>985</v>
      </c>
      <c r="BA120">
        <v>50</v>
      </c>
      <c r="BB120" t="str">
        <f t="shared" si="266"/>
        <v>TRUE</v>
      </c>
      <c r="BC120">
        <f>ROUND(MARGIN!$J37,0)</f>
        <v>8</v>
      </c>
      <c r="BD120">
        <f t="shared" si="267"/>
        <v>8</v>
      </c>
      <c r="BG120">
        <f t="shared" si="268"/>
        <v>-1</v>
      </c>
      <c r="BK120" t="s">
        <v>969</v>
      </c>
      <c r="BL120" s="117" t="s">
        <v>985</v>
      </c>
      <c r="BM120">
        <v>50</v>
      </c>
      <c r="BN120" t="str">
        <f t="shared" si="269"/>
        <v>FALSE</v>
      </c>
      <c r="BO120">
        <f>ROUND(MARGIN!$J37,0)</f>
        <v>8</v>
      </c>
      <c r="BP120">
        <f t="shared" si="270"/>
        <v>8</v>
      </c>
      <c r="BT120">
        <f t="shared" si="271"/>
        <v>1</v>
      </c>
      <c r="BU120">
        <v>1</v>
      </c>
      <c r="BV120">
        <v>-1</v>
      </c>
      <c r="BW120">
        <v>1</v>
      </c>
      <c r="BX120">
        <f t="shared" si="272"/>
        <v>1</v>
      </c>
      <c r="BY120">
        <f t="shared" si="273"/>
        <v>0</v>
      </c>
      <c r="BZ120" s="187">
        <v>2.2282936000799999E-2</v>
      </c>
      <c r="CA120" s="117" t="s">
        <v>985</v>
      </c>
      <c r="CB120">
        <v>50</v>
      </c>
      <c r="CC120" t="str">
        <f t="shared" si="274"/>
        <v>TRUE</v>
      </c>
      <c r="CD120">
        <f>ROUND(MARGIN!$J36,0)</f>
        <v>11</v>
      </c>
      <c r="CE120">
        <f t="shared" si="275"/>
        <v>14</v>
      </c>
      <c r="CF120">
        <f t="shared" si="308"/>
        <v>11</v>
      </c>
      <c r="CG120" s="139">
        <f>CF120*10000*MARGIN!$G36/MARGIN!$D36</f>
        <v>77251.899999999994</v>
      </c>
      <c r="CH120" s="145">
        <f t="shared" si="276"/>
        <v>1721.3991436402014</v>
      </c>
      <c r="CI120" s="145">
        <f t="shared" si="277"/>
        <v>-1721.3991436402014</v>
      </c>
      <c r="CK120">
        <f t="shared" si="278"/>
        <v>-2</v>
      </c>
      <c r="CL120">
        <v>-1</v>
      </c>
      <c r="CM120">
        <v>-1</v>
      </c>
      <c r="CN120">
        <v>-1</v>
      </c>
      <c r="CO120">
        <f t="shared" si="279"/>
        <v>1</v>
      </c>
      <c r="CP120">
        <f t="shared" si="280"/>
        <v>1</v>
      </c>
      <c r="CQ120">
        <v>-5.8192999597699996E-3</v>
      </c>
      <c r="CR120" s="117" t="s">
        <v>1189</v>
      </c>
      <c r="CS120">
        <v>50</v>
      </c>
      <c r="CT120" t="str">
        <f t="shared" si="281"/>
        <v>TRUE</v>
      </c>
      <c r="CU120">
        <f>ROUND(MARGIN!$J36,0)</f>
        <v>11</v>
      </c>
      <c r="CV120">
        <f t="shared" si="309"/>
        <v>14</v>
      </c>
      <c r="CW120">
        <f t="shared" si="310"/>
        <v>11</v>
      </c>
      <c r="CX120" s="139">
        <f>CW120*10000*MARGIN!$G36/MARGIN!$D36</f>
        <v>77251.899999999994</v>
      </c>
      <c r="CY120" s="200">
        <f t="shared" si="282"/>
        <v>449.55197856215602</v>
      </c>
      <c r="CZ120" s="200">
        <f t="shared" si="283"/>
        <v>449.55197856215602</v>
      </c>
      <c r="DB120">
        <f t="shared" si="284"/>
        <v>0</v>
      </c>
      <c r="DC120">
        <v>-1</v>
      </c>
      <c r="DD120">
        <v>1</v>
      </c>
      <c r="DE120">
        <v>1</v>
      </c>
      <c r="DF120">
        <f t="shared" si="285"/>
        <v>0</v>
      </c>
      <c r="DG120">
        <f t="shared" si="286"/>
        <v>1</v>
      </c>
      <c r="DH120">
        <v>8.4693095922899995E-3</v>
      </c>
      <c r="DI120" s="117" t="s">
        <v>1189</v>
      </c>
      <c r="DJ120">
        <v>50</v>
      </c>
      <c r="DK120" t="str">
        <f t="shared" si="287"/>
        <v>TRUE</v>
      </c>
      <c r="DL120">
        <f>ROUND(MARGIN!$J36,0)</f>
        <v>11</v>
      </c>
      <c r="DM120">
        <f t="shared" si="311"/>
        <v>8</v>
      </c>
      <c r="DN120">
        <f t="shared" si="312"/>
        <v>11</v>
      </c>
      <c r="DO120" s="139">
        <f>DN120*10000*MARGIN!$G36/MARGIN!$D36</f>
        <v>77251.899999999994</v>
      </c>
      <c r="DP120" s="200">
        <f t="shared" si="288"/>
        <v>-654.27025769262775</v>
      </c>
      <c r="DQ120" s="200">
        <f t="shared" si="289"/>
        <v>654.27025769262775</v>
      </c>
      <c r="DS120">
        <v>2</v>
      </c>
      <c r="DT120">
        <v>1</v>
      </c>
      <c r="DU120">
        <v>1</v>
      </c>
      <c r="DV120">
        <v>1</v>
      </c>
      <c r="DW120">
        <v>1</v>
      </c>
      <c r="DX120">
        <v>1</v>
      </c>
      <c r="DY120">
        <v>4.1417659114000001E-3</v>
      </c>
      <c r="DZ120" s="117" t="s">
        <v>1189</v>
      </c>
      <c r="EA120">
        <v>50</v>
      </c>
      <c r="EB120" t="s">
        <v>1274</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1274</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1274</v>
      </c>
      <c r="FP120">
        <v>11</v>
      </c>
      <c r="FQ120">
        <v>8</v>
      </c>
      <c r="FR120">
        <v>11</v>
      </c>
      <c r="FS120" s="139">
        <v>78113.2</v>
      </c>
      <c r="FT120" s="200">
        <v>0</v>
      </c>
      <c r="FU120" s="200"/>
      <c r="FV120" s="200">
        <v>0</v>
      </c>
      <c r="FX120">
        <v>0</v>
      </c>
      <c r="FZ120">
        <v>1</v>
      </c>
      <c r="GB120">
        <v>1</v>
      </c>
      <c r="GE120">
        <v>1</v>
      </c>
      <c r="GG120">
        <v>0</v>
      </c>
      <c r="GJ120" s="117" t="s">
        <v>1189</v>
      </c>
      <c r="GK120">
        <v>50</v>
      </c>
      <c r="GL120" t="s">
        <v>1284</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1284</v>
      </c>
      <c r="HK120">
        <v>11</v>
      </c>
      <c r="HL120">
        <v>8</v>
      </c>
      <c r="HM120">
        <v>11</v>
      </c>
      <c r="HN120" s="139">
        <v>77251.899999999994</v>
      </c>
      <c r="HO120" s="200">
        <v>0</v>
      </c>
      <c r="HP120" s="200"/>
      <c r="HQ120" s="200">
        <v>0</v>
      </c>
      <c r="HR120" s="200">
        <v>0</v>
      </c>
      <c r="HT120">
        <f t="shared" si="290"/>
        <v>0</v>
      </c>
      <c r="HV120">
        <v>1</v>
      </c>
      <c r="HX120">
        <v>1</v>
      </c>
      <c r="IA120">
        <f t="shared" si="322"/>
        <v>1</v>
      </c>
      <c r="IC120">
        <f t="shared" si="323"/>
        <v>0</v>
      </c>
      <c r="IF120" s="117" t="s">
        <v>1189</v>
      </c>
      <c r="IG120">
        <v>50</v>
      </c>
      <c r="IH120" t="str">
        <f t="shared" si="324"/>
        <v>FALSE</v>
      </c>
      <c r="II120">
        <f>ROUND(MARGIN!$J36,0)</f>
        <v>11</v>
      </c>
      <c r="IJ120">
        <f t="shared" si="325"/>
        <v>8</v>
      </c>
      <c r="IK120">
        <f t="shared" si="326"/>
        <v>11</v>
      </c>
      <c r="IL120" s="139">
        <f>IK120*10000*MARGIN!$G36/MARGIN!$D36</f>
        <v>77251.899999999994</v>
      </c>
      <c r="IM120" s="139"/>
      <c r="IN120" s="200">
        <f t="shared" si="327"/>
        <v>0</v>
      </c>
      <c r="IO120" s="200"/>
      <c r="IP120" s="200"/>
      <c r="IQ120" s="200">
        <f t="shared" si="294"/>
        <v>0</v>
      </c>
      <c r="IR120" s="200">
        <f t="shared" si="328"/>
        <v>0</v>
      </c>
      <c r="IT120">
        <f t="shared" si="296"/>
        <v>0</v>
      </c>
      <c r="IV120">
        <v>1</v>
      </c>
      <c r="IX120">
        <v>1</v>
      </c>
      <c r="JA120">
        <f t="shared" si="329"/>
        <v>1</v>
      </c>
      <c r="JC120">
        <f t="shared" si="330"/>
        <v>0</v>
      </c>
      <c r="JF120" s="117" t="s">
        <v>1189</v>
      </c>
      <c r="JG120">
        <v>50</v>
      </c>
      <c r="JH120" t="str">
        <f t="shared" si="331"/>
        <v>FALSE</v>
      </c>
      <c r="JI120">
        <f>ROUND(MARGIN!$J36,0)</f>
        <v>11</v>
      </c>
      <c r="JJ120">
        <f t="shared" si="332"/>
        <v>8</v>
      </c>
      <c r="JK120">
        <f t="shared" si="333"/>
        <v>11</v>
      </c>
      <c r="JL120" s="139">
        <f>JK120*10000*MARGIN!$G36/MARGIN!$D36</f>
        <v>77251.899999999994</v>
      </c>
      <c r="JM120" s="139"/>
      <c r="JN120" s="200">
        <f t="shared" si="334"/>
        <v>0</v>
      </c>
      <c r="JO120" s="200"/>
      <c r="JP120" s="200"/>
      <c r="JQ120" s="200">
        <f t="shared" si="300"/>
        <v>0</v>
      </c>
      <c r="JR120" s="200">
        <f t="shared" si="335"/>
        <v>0</v>
      </c>
      <c r="JT120">
        <f t="shared" si="302"/>
        <v>0</v>
      </c>
      <c r="JV120">
        <v>1</v>
      </c>
      <c r="JX120">
        <v>1</v>
      </c>
      <c r="KA120">
        <f t="shared" si="336"/>
        <v>1</v>
      </c>
      <c r="KC120">
        <f t="shared" si="337"/>
        <v>0</v>
      </c>
      <c r="KF120" s="117" t="s">
        <v>1189</v>
      </c>
      <c r="KG120">
        <v>50</v>
      </c>
      <c r="KH120" t="str">
        <f t="shared" si="338"/>
        <v>FALSE</v>
      </c>
      <c r="KI120">
        <f>ROUND(MARGIN!$J36,0)</f>
        <v>11</v>
      </c>
      <c r="KJ120">
        <f t="shared" si="339"/>
        <v>8</v>
      </c>
      <c r="KK120">
        <f t="shared" si="340"/>
        <v>11</v>
      </c>
      <c r="KL120" s="139">
        <f>KK120*10000*MARGIN!$G36/MARGIN!$D36</f>
        <v>77251.899999999994</v>
      </c>
      <c r="KM120" s="139"/>
      <c r="KN120" s="200">
        <f t="shared" si="341"/>
        <v>0</v>
      </c>
      <c r="KO120" s="200"/>
      <c r="KP120" s="200"/>
      <c r="KQ120" s="200">
        <f t="shared" si="306"/>
        <v>0</v>
      </c>
      <c r="KR120" s="200">
        <f t="shared" si="342"/>
        <v>0</v>
      </c>
    </row>
    <row r="121" spans="1:304" x14ac:dyDescent="0.25">
      <c r="A121" t="s">
        <v>1187</v>
      </c>
      <c r="B121" s="167" t="s">
        <v>16</v>
      </c>
      <c r="D121" s="117" t="s">
        <v>788</v>
      </c>
      <c r="E121">
        <v>50</v>
      </c>
      <c r="F121" t="e">
        <f>IF(#REF!="","FALSE","TRUE")</f>
        <v>#REF!</v>
      </c>
      <c r="G121">
        <f>ROUND(MARGIN!$J39,0)</f>
        <v>8</v>
      </c>
      <c r="I121" t="e">
        <f>-#REF!+J121</f>
        <v>#REF!</v>
      </c>
      <c r="J121">
        <v>-1</v>
      </c>
      <c r="K121" s="117" t="s">
        <v>788</v>
      </c>
      <c r="L121">
        <v>50</v>
      </c>
      <c r="M121" t="str">
        <f t="shared" si="256"/>
        <v>TRUE</v>
      </c>
      <c r="N121">
        <f>ROUND(MARGIN!$J39,0)</f>
        <v>8</v>
      </c>
      <c r="O121">
        <v>10</v>
      </c>
      <c r="P121">
        <f t="shared" si="257"/>
        <v>0</v>
      </c>
      <c r="Q121">
        <v>-1</v>
      </c>
      <c r="S121" t="s">
        <v>929</v>
      </c>
      <c r="T121" s="117" t="s">
        <v>788</v>
      </c>
      <c r="U121">
        <v>50</v>
      </c>
      <c r="V121" t="str">
        <f t="shared" si="258"/>
        <v>TRUE</v>
      </c>
      <c r="W121">
        <f>ROUND(MARGIN!$J39,0)</f>
        <v>8</v>
      </c>
      <c r="Z121">
        <f t="shared" si="259"/>
        <v>2</v>
      </c>
      <c r="AA121">
        <v>1</v>
      </c>
      <c r="AC121" t="s">
        <v>929</v>
      </c>
      <c r="AD121" s="117" t="s">
        <v>962</v>
      </c>
      <c r="AE121">
        <v>50</v>
      </c>
      <c r="AF121" t="str">
        <f t="shared" si="260"/>
        <v>TRUE</v>
      </c>
      <c r="AG121">
        <f>ROUND(MARGIN!$J39,0)</f>
        <v>8</v>
      </c>
      <c r="AH121">
        <f t="shared" si="261"/>
        <v>8</v>
      </c>
      <c r="AK121">
        <f t="shared" si="262"/>
        <v>-2</v>
      </c>
      <c r="AL121">
        <v>-1</v>
      </c>
      <c r="AN121" t="s">
        <v>929</v>
      </c>
      <c r="AO121" s="117" t="s">
        <v>962</v>
      </c>
      <c r="AP121">
        <v>50</v>
      </c>
      <c r="AQ121" t="str">
        <f t="shared" si="263"/>
        <v>TRUE</v>
      </c>
      <c r="AR121">
        <f>ROUND(MARGIN!$J39,0)</f>
        <v>8</v>
      </c>
      <c r="AS121">
        <f t="shared" si="264"/>
        <v>8</v>
      </c>
      <c r="AV121">
        <f t="shared" si="265"/>
        <v>2</v>
      </c>
      <c r="AW121">
        <v>1</v>
      </c>
      <c r="AY121" t="s">
        <v>929</v>
      </c>
      <c r="AZ121" s="117" t="s">
        <v>962</v>
      </c>
      <c r="BA121">
        <v>50</v>
      </c>
      <c r="BB121" t="str">
        <f t="shared" si="266"/>
        <v>TRUE</v>
      </c>
      <c r="BC121">
        <f>ROUND(MARGIN!$J39,0)</f>
        <v>8</v>
      </c>
      <c r="BD121">
        <f t="shared" si="267"/>
        <v>8</v>
      </c>
      <c r="BG121">
        <f t="shared" si="268"/>
        <v>-1</v>
      </c>
      <c r="BK121" t="s">
        <v>929</v>
      </c>
      <c r="BL121" s="117" t="s">
        <v>962</v>
      </c>
      <c r="BM121">
        <v>50</v>
      </c>
      <c r="BN121" t="str">
        <f t="shared" si="269"/>
        <v>FALSE</v>
      </c>
      <c r="BO121">
        <f>ROUND(MARGIN!$J39,0)</f>
        <v>8</v>
      </c>
      <c r="BP121">
        <f t="shared" si="270"/>
        <v>8</v>
      </c>
      <c r="BT121">
        <f t="shared" si="271"/>
        <v>1</v>
      </c>
      <c r="BU121">
        <v>1</v>
      </c>
      <c r="BV121">
        <v>-1</v>
      </c>
      <c r="BW121">
        <v>-1</v>
      </c>
      <c r="BX121">
        <f t="shared" si="272"/>
        <v>0</v>
      </c>
      <c r="BY121">
        <f t="shared" si="273"/>
        <v>1</v>
      </c>
      <c r="BZ121" s="187">
        <v>-1.4703060781400001E-2</v>
      </c>
      <c r="CA121" s="117" t="s">
        <v>962</v>
      </c>
      <c r="CB121">
        <v>50</v>
      </c>
      <c r="CC121" t="str">
        <f t="shared" si="274"/>
        <v>TRUE</v>
      </c>
      <c r="CD121">
        <f>ROUND(MARGIN!$J37,0)</f>
        <v>8</v>
      </c>
      <c r="CE121">
        <f t="shared" si="275"/>
        <v>6</v>
      </c>
      <c r="CF121">
        <f t="shared" si="308"/>
        <v>8</v>
      </c>
      <c r="CG121" s="139">
        <f>CF121*10000*MARGIN!$G37/MARGIN!$D37</f>
        <v>80000</v>
      </c>
      <c r="CH121" s="145">
        <f t="shared" si="276"/>
        <v>-1176.2448625120001</v>
      </c>
      <c r="CI121" s="145">
        <f t="shared" si="277"/>
        <v>1176.2448625120001</v>
      </c>
      <c r="CK121">
        <f t="shared" si="278"/>
        <v>-2</v>
      </c>
      <c r="CL121">
        <v>-1</v>
      </c>
      <c r="CM121">
        <v>-1</v>
      </c>
      <c r="CN121">
        <v>-1</v>
      </c>
      <c r="CO121">
        <f t="shared" si="279"/>
        <v>1</v>
      </c>
      <c r="CP121">
        <f t="shared" si="280"/>
        <v>1</v>
      </c>
      <c r="CQ121">
        <v>-5.4934355494999998E-3</v>
      </c>
      <c r="CR121" s="117" t="s">
        <v>1189</v>
      </c>
      <c r="CS121">
        <v>50</v>
      </c>
      <c r="CT121" t="str">
        <f t="shared" si="281"/>
        <v>TRUE</v>
      </c>
      <c r="CU121">
        <f>ROUND(MARGIN!$J37,0)</f>
        <v>8</v>
      </c>
      <c r="CV121">
        <f t="shared" si="309"/>
        <v>10</v>
      </c>
      <c r="CW121">
        <f t="shared" si="310"/>
        <v>8</v>
      </c>
      <c r="CX121" s="139">
        <f>CW121*10000*MARGIN!$G37/MARGIN!$D37</f>
        <v>80000</v>
      </c>
      <c r="CY121" s="200">
        <f t="shared" si="282"/>
        <v>439.47484395999999</v>
      </c>
      <c r="CZ121" s="200">
        <f t="shared" si="283"/>
        <v>439.47484395999999</v>
      </c>
      <c r="DB121">
        <f t="shared" si="284"/>
        <v>0</v>
      </c>
      <c r="DC121">
        <v>-1</v>
      </c>
      <c r="DD121">
        <v>1</v>
      </c>
      <c r="DE121">
        <v>-1</v>
      </c>
      <c r="DF121">
        <f t="shared" si="285"/>
        <v>1</v>
      </c>
      <c r="DG121">
        <f t="shared" si="286"/>
        <v>0</v>
      </c>
      <c r="DH121">
        <v>-5.4310300407100004E-3</v>
      </c>
      <c r="DI121" s="117" t="s">
        <v>1189</v>
      </c>
      <c r="DJ121">
        <v>50</v>
      </c>
      <c r="DK121" t="str">
        <f t="shared" si="287"/>
        <v>TRUE</v>
      </c>
      <c r="DL121">
        <f>ROUND(MARGIN!$J37,0)</f>
        <v>8</v>
      </c>
      <c r="DM121">
        <f t="shared" si="311"/>
        <v>6</v>
      </c>
      <c r="DN121">
        <f t="shared" si="312"/>
        <v>8</v>
      </c>
      <c r="DO121" s="139">
        <f>DN121*10000*MARGIN!$G37/MARGIN!$D37</f>
        <v>80000</v>
      </c>
      <c r="DP121" s="200">
        <f t="shared" si="288"/>
        <v>434.48240325680001</v>
      </c>
      <c r="DQ121" s="200">
        <f t="shared" si="289"/>
        <v>-434.48240325680001</v>
      </c>
      <c r="DS121">
        <v>0</v>
      </c>
      <c r="DT121">
        <v>-1</v>
      </c>
      <c r="DU121">
        <v>-1</v>
      </c>
      <c r="DV121">
        <v>-1</v>
      </c>
      <c r="DW121">
        <v>1</v>
      </c>
      <c r="DX121">
        <v>1</v>
      </c>
      <c r="DY121">
        <v>-6.1963775023799999E-3</v>
      </c>
      <c r="DZ121" s="117" t="s">
        <v>1189</v>
      </c>
      <c r="EA121">
        <v>50</v>
      </c>
      <c r="EB121" t="s">
        <v>1274</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1274</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1274</v>
      </c>
      <c r="FP121">
        <v>8</v>
      </c>
      <c r="FQ121">
        <v>10</v>
      </c>
      <c r="FR121">
        <v>8</v>
      </c>
      <c r="FS121" s="139">
        <v>80000</v>
      </c>
      <c r="FT121" s="200">
        <v>0</v>
      </c>
      <c r="FU121" s="200"/>
      <c r="FV121" s="200">
        <v>0</v>
      </c>
      <c r="FX121">
        <v>0</v>
      </c>
      <c r="FZ121">
        <v>-1</v>
      </c>
      <c r="GB121">
        <v>-1</v>
      </c>
      <c r="GE121">
        <v>1</v>
      </c>
      <c r="GG121">
        <v>0</v>
      </c>
      <c r="GJ121" s="117" t="s">
        <v>1189</v>
      </c>
      <c r="GK121">
        <v>50</v>
      </c>
      <c r="GL121" t="s">
        <v>1284</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1284</v>
      </c>
      <c r="HK121">
        <v>8</v>
      </c>
      <c r="HL121">
        <v>6</v>
      </c>
      <c r="HM121">
        <v>8</v>
      </c>
      <c r="HN121" s="139">
        <v>80000</v>
      </c>
      <c r="HO121" s="200">
        <v>0</v>
      </c>
      <c r="HP121" s="200"/>
      <c r="HQ121" s="200">
        <v>0</v>
      </c>
      <c r="HR121" s="200">
        <v>0</v>
      </c>
      <c r="HT121">
        <f t="shared" si="290"/>
        <v>0</v>
      </c>
      <c r="HV121">
        <v>-1</v>
      </c>
      <c r="HX121">
        <v>-1</v>
      </c>
      <c r="IA121">
        <f t="shared" si="322"/>
        <v>1</v>
      </c>
      <c r="IC121">
        <f t="shared" si="323"/>
        <v>0</v>
      </c>
      <c r="IF121" s="117" t="s">
        <v>1189</v>
      </c>
      <c r="IG121">
        <v>50</v>
      </c>
      <c r="IH121" t="str">
        <f t="shared" si="324"/>
        <v>FALSE</v>
      </c>
      <c r="II121">
        <f>ROUND(MARGIN!$J37,0)</f>
        <v>8</v>
      </c>
      <c r="IJ121">
        <f t="shared" si="325"/>
        <v>6</v>
      </c>
      <c r="IK121">
        <f t="shared" si="326"/>
        <v>8</v>
      </c>
      <c r="IL121" s="139">
        <f>IK121*10000*MARGIN!$G37/MARGIN!$D37</f>
        <v>80000</v>
      </c>
      <c r="IM121" s="139"/>
      <c r="IN121" s="200">
        <f t="shared" si="327"/>
        <v>0</v>
      </c>
      <c r="IO121" s="200"/>
      <c r="IP121" s="200"/>
      <c r="IQ121" s="200">
        <f t="shared" si="294"/>
        <v>0</v>
      </c>
      <c r="IR121" s="200">
        <f t="shared" si="328"/>
        <v>0</v>
      </c>
      <c r="IT121">
        <f t="shared" si="296"/>
        <v>0</v>
      </c>
      <c r="IV121">
        <v>-1</v>
      </c>
      <c r="IX121">
        <v>-1</v>
      </c>
      <c r="JA121">
        <f t="shared" si="329"/>
        <v>1</v>
      </c>
      <c r="JC121">
        <f t="shared" si="330"/>
        <v>0</v>
      </c>
      <c r="JF121" s="117" t="s">
        <v>1189</v>
      </c>
      <c r="JG121">
        <v>50</v>
      </c>
      <c r="JH121" t="str">
        <f t="shared" si="331"/>
        <v>FALSE</v>
      </c>
      <c r="JI121">
        <f>ROUND(MARGIN!$J37,0)</f>
        <v>8</v>
      </c>
      <c r="JJ121">
        <f t="shared" si="332"/>
        <v>6</v>
      </c>
      <c r="JK121">
        <f t="shared" si="333"/>
        <v>8</v>
      </c>
      <c r="JL121" s="139">
        <f>JK121*10000*MARGIN!$G37/MARGIN!$D37</f>
        <v>80000</v>
      </c>
      <c r="JM121" s="139"/>
      <c r="JN121" s="200">
        <f t="shared" si="334"/>
        <v>0</v>
      </c>
      <c r="JO121" s="200"/>
      <c r="JP121" s="200"/>
      <c r="JQ121" s="200">
        <f t="shared" si="300"/>
        <v>0</v>
      </c>
      <c r="JR121" s="200">
        <f t="shared" si="335"/>
        <v>0</v>
      </c>
      <c r="JT121">
        <f t="shared" si="302"/>
        <v>0</v>
      </c>
      <c r="JV121">
        <v>-1</v>
      </c>
      <c r="JX121">
        <v>-1</v>
      </c>
      <c r="KA121">
        <f t="shared" si="336"/>
        <v>1</v>
      </c>
      <c r="KC121">
        <f t="shared" si="337"/>
        <v>0</v>
      </c>
      <c r="KF121" s="117" t="s">
        <v>1189</v>
      </c>
      <c r="KG121">
        <v>50</v>
      </c>
      <c r="KH121" t="str">
        <f t="shared" si="338"/>
        <v>FALSE</v>
      </c>
      <c r="KI121">
        <f>ROUND(MARGIN!$J37,0)</f>
        <v>8</v>
      </c>
      <c r="KJ121">
        <f t="shared" si="339"/>
        <v>6</v>
      </c>
      <c r="KK121">
        <f t="shared" si="340"/>
        <v>8</v>
      </c>
      <c r="KL121" s="139">
        <f>KK121*10000*MARGIN!$G37/MARGIN!$D37</f>
        <v>80000</v>
      </c>
      <c r="KM121" s="139"/>
      <c r="KN121" s="200">
        <f t="shared" si="341"/>
        <v>0</v>
      </c>
      <c r="KO121" s="200"/>
      <c r="KP121" s="200"/>
      <c r="KQ121" s="200">
        <f t="shared" si="306"/>
        <v>0</v>
      </c>
      <c r="KR121" s="200">
        <f t="shared" si="342"/>
        <v>0</v>
      </c>
    </row>
    <row r="122" spans="1:304" x14ac:dyDescent="0.25">
      <c r="A122" t="s">
        <v>1186</v>
      </c>
      <c r="B122" s="167" t="s">
        <v>15</v>
      </c>
      <c r="D122" s="117" t="s">
        <v>788</v>
      </c>
      <c r="E122">
        <v>50</v>
      </c>
      <c r="F122" t="e">
        <f>IF(#REF!="","FALSE","TRUE")</f>
        <v>#REF!</v>
      </c>
      <c r="G122">
        <f>ROUND(MARGIN!$J38,0)</f>
        <v>8</v>
      </c>
      <c r="I122" t="e">
        <f>-#REF!+J122</f>
        <v>#REF!</v>
      </c>
      <c r="J122">
        <v>1</v>
      </c>
      <c r="K122" s="117" t="s">
        <v>788</v>
      </c>
      <c r="L122">
        <v>50</v>
      </c>
      <c r="M122" t="str">
        <f t="shared" si="256"/>
        <v>TRUE</v>
      </c>
      <c r="N122">
        <f>ROUND(MARGIN!$J38,0)</f>
        <v>8</v>
      </c>
      <c r="P122">
        <f t="shared" si="257"/>
        <v>0</v>
      </c>
      <c r="Q122">
        <v>1</v>
      </c>
      <c r="R122">
        <v>-1</v>
      </c>
      <c r="S122" t="s">
        <v>943</v>
      </c>
      <c r="T122" s="117" t="s">
        <v>788</v>
      </c>
      <c r="U122">
        <v>50</v>
      </c>
      <c r="V122" t="str">
        <f t="shared" si="258"/>
        <v>TRUE</v>
      </c>
      <c r="W122">
        <f>ROUND(MARGIN!$J38,0)</f>
        <v>8</v>
      </c>
      <c r="Z122">
        <f t="shared" si="259"/>
        <v>0</v>
      </c>
      <c r="AA122">
        <v>1</v>
      </c>
      <c r="AB122">
        <v>1</v>
      </c>
      <c r="AC122" t="s">
        <v>970</v>
      </c>
      <c r="AD122" s="117" t="s">
        <v>32</v>
      </c>
      <c r="AE122">
        <v>50</v>
      </c>
      <c r="AF122" t="str">
        <f t="shared" si="260"/>
        <v>TRUE</v>
      </c>
      <c r="AG122">
        <f>ROUND(MARGIN!$J38,0)</f>
        <v>8</v>
      </c>
      <c r="AH122">
        <f t="shared" si="261"/>
        <v>10</v>
      </c>
      <c r="AK122">
        <f t="shared" si="262"/>
        <v>0</v>
      </c>
      <c r="AL122">
        <v>1</v>
      </c>
      <c r="AM122">
        <v>1</v>
      </c>
      <c r="AN122" t="s">
        <v>970</v>
      </c>
      <c r="AO122" s="117" t="s">
        <v>32</v>
      </c>
      <c r="AP122">
        <v>50</v>
      </c>
      <c r="AQ122" t="str">
        <f t="shared" si="263"/>
        <v>TRUE</v>
      </c>
      <c r="AR122">
        <f>ROUND(MARGIN!$J38,0)</f>
        <v>8</v>
      </c>
      <c r="AS122">
        <f t="shared" si="264"/>
        <v>10</v>
      </c>
      <c r="AV122">
        <f t="shared" si="265"/>
        <v>0</v>
      </c>
      <c r="AW122">
        <v>1</v>
      </c>
      <c r="AY122" t="s">
        <v>970</v>
      </c>
      <c r="AZ122" s="118" t="s">
        <v>962</v>
      </c>
      <c r="BA122">
        <v>50</v>
      </c>
      <c r="BB122" t="str">
        <f t="shared" si="266"/>
        <v>TRUE</v>
      </c>
      <c r="BC122">
        <f>ROUND(MARGIN!$J38,0)</f>
        <v>8</v>
      </c>
      <c r="BD122">
        <f t="shared" si="267"/>
        <v>8</v>
      </c>
      <c r="BG122">
        <f t="shared" si="268"/>
        <v>-1</v>
      </c>
      <c r="BK122" t="s">
        <v>970</v>
      </c>
      <c r="BL122" s="118" t="s">
        <v>962</v>
      </c>
      <c r="BM122">
        <v>50</v>
      </c>
      <c r="BN122" t="str">
        <f t="shared" si="269"/>
        <v>FALSE</v>
      </c>
      <c r="BO122">
        <f>ROUND(MARGIN!$J38,0)</f>
        <v>8</v>
      </c>
      <c r="BP122">
        <f t="shared" si="270"/>
        <v>8</v>
      </c>
      <c r="BT122">
        <f t="shared" si="271"/>
        <v>1</v>
      </c>
      <c r="BU122">
        <v>1</v>
      </c>
      <c r="BV122">
        <v>-1</v>
      </c>
      <c r="BW122">
        <v>-1</v>
      </c>
      <c r="BX122">
        <f t="shared" si="272"/>
        <v>0</v>
      </c>
      <c r="BY122">
        <f t="shared" si="273"/>
        <v>1</v>
      </c>
      <c r="BZ122" s="187">
        <v>-1.18205836986E-2</v>
      </c>
      <c r="CA122" s="118" t="s">
        <v>962</v>
      </c>
      <c r="CB122">
        <v>50</v>
      </c>
      <c r="CC122" t="str">
        <f t="shared" si="274"/>
        <v>TRUE</v>
      </c>
      <c r="CD122">
        <f>ROUND(MARGIN!$J38,0)</f>
        <v>8</v>
      </c>
      <c r="CE122">
        <f t="shared" si="275"/>
        <v>6</v>
      </c>
      <c r="CF122">
        <f t="shared" si="308"/>
        <v>8</v>
      </c>
      <c r="CG122" s="139">
        <f>CF122*10000*MARGIN!$G38/MARGIN!$D38</f>
        <v>80000</v>
      </c>
      <c r="CH122" s="145">
        <f t="shared" si="276"/>
        <v>-945.64669588799995</v>
      </c>
      <c r="CI122" s="145">
        <f t="shared" si="277"/>
        <v>945.64669588799995</v>
      </c>
      <c r="CK122">
        <f t="shared" si="278"/>
        <v>-2</v>
      </c>
      <c r="CL122">
        <v>-1</v>
      </c>
      <c r="CM122">
        <v>-1</v>
      </c>
      <c r="CN122">
        <v>-1</v>
      </c>
      <c r="CO122">
        <f t="shared" si="279"/>
        <v>1</v>
      </c>
      <c r="CP122">
        <f t="shared" si="280"/>
        <v>1</v>
      </c>
      <c r="CQ122">
        <v>-9.6437678695599997E-3</v>
      </c>
      <c r="CR122" s="118" t="s">
        <v>1189</v>
      </c>
      <c r="CS122">
        <v>50</v>
      </c>
      <c r="CT122" t="str">
        <f t="shared" si="281"/>
        <v>TRUE</v>
      </c>
      <c r="CU122">
        <f>ROUND(MARGIN!$J38,0)</f>
        <v>8</v>
      </c>
      <c r="CV122">
        <f t="shared" si="309"/>
        <v>10</v>
      </c>
      <c r="CW122">
        <f t="shared" si="310"/>
        <v>8</v>
      </c>
      <c r="CX122" s="139">
        <f>CW122*10000*MARGIN!$G38/MARGIN!$D38</f>
        <v>80000</v>
      </c>
      <c r="CY122" s="200">
        <f t="shared" si="282"/>
        <v>771.50142956479999</v>
      </c>
      <c r="CZ122" s="200">
        <f t="shared" si="283"/>
        <v>771.50142956479999</v>
      </c>
      <c r="DB122">
        <f t="shared" si="284"/>
        <v>0</v>
      </c>
      <c r="DC122">
        <v>-1</v>
      </c>
      <c r="DD122">
        <v>1</v>
      </c>
      <c r="DE122">
        <v>-1</v>
      </c>
      <c r="DF122">
        <f t="shared" si="285"/>
        <v>1</v>
      </c>
      <c r="DG122">
        <f t="shared" si="286"/>
        <v>0</v>
      </c>
      <c r="DH122">
        <v>-6.3825470888400002E-3</v>
      </c>
      <c r="DI122" s="118" t="s">
        <v>1189</v>
      </c>
      <c r="DJ122">
        <v>50</v>
      </c>
      <c r="DK122" t="str">
        <f t="shared" si="287"/>
        <v>TRUE</v>
      </c>
      <c r="DL122">
        <f>ROUND(MARGIN!$J38,0)</f>
        <v>8</v>
      </c>
      <c r="DM122">
        <f t="shared" si="311"/>
        <v>6</v>
      </c>
      <c r="DN122">
        <f t="shared" si="312"/>
        <v>8</v>
      </c>
      <c r="DO122" s="139">
        <f>DN122*10000*MARGIN!$G38/MARGIN!$D38</f>
        <v>80000</v>
      </c>
      <c r="DP122" s="200">
        <f t="shared" si="288"/>
        <v>510.60376710719999</v>
      </c>
      <c r="DQ122" s="200">
        <f t="shared" si="289"/>
        <v>-510.60376710719999</v>
      </c>
      <c r="DS122">
        <v>0</v>
      </c>
      <c r="DT122">
        <v>-1</v>
      </c>
      <c r="DU122">
        <v>-1</v>
      </c>
      <c r="DV122">
        <v>-1</v>
      </c>
      <c r="DW122">
        <v>1</v>
      </c>
      <c r="DX122">
        <v>1</v>
      </c>
      <c r="DY122">
        <v>-3.3060057796199999E-3</v>
      </c>
      <c r="DZ122" s="118" t="s">
        <v>1189</v>
      </c>
      <c r="EA122">
        <v>50</v>
      </c>
      <c r="EB122" t="s">
        <v>1274</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1274</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1274</v>
      </c>
      <c r="FP122">
        <v>8</v>
      </c>
      <c r="FQ122">
        <v>10</v>
      </c>
      <c r="FR122">
        <v>8</v>
      </c>
      <c r="FS122" s="139">
        <v>80000</v>
      </c>
      <c r="FT122" s="200">
        <v>0</v>
      </c>
      <c r="FU122" s="200"/>
      <c r="FV122" s="200">
        <v>0</v>
      </c>
      <c r="FX122">
        <v>0</v>
      </c>
      <c r="FZ122">
        <v>-1</v>
      </c>
      <c r="GB122">
        <v>-1</v>
      </c>
      <c r="GE122">
        <v>1</v>
      </c>
      <c r="GG122">
        <v>0</v>
      </c>
      <c r="GJ122" s="118" t="s">
        <v>1189</v>
      </c>
      <c r="GK122">
        <v>50</v>
      </c>
      <c r="GL122" t="s">
        <v>1284</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1284</v>
      </c>
      <c r="HK122">
        <v>8</v>
      </c>
      <c r="HL122">
        <v>6</v>
      </c>
      <c r="HM122">
        <v>8</v>
      </c>
      <c r="HN122" s="139">
        <v>80000</v>
      </c>
      <c r="HO122" s="200">
        <v>0</v>
      </c>
      <c r="HP122" s="200"/>
      <c r="HQ122" s="200">
        <v>0</v>
      </c>
      <c r="HR122" s="200">
        <v>0</v>
      </c>
      <c r="HT122">
        <f t="shared" si="290"/>
        <v>0</v>
      </c>
      <c r="HV122">
        <v>-1</v>
      </c>
      <c r="HX122">
        <v>-1</v>
      </c>
      <c r="IA122">
        <f t="shared" si="322"/>
        <v>1</v>
      </c>
      <c r="IC122">
        <f t="shared" si="323"/>
        <v>0</v>
      </c>
      <c r="IF122" s="118" t="s">
        <v>1189</v>
      </c>
      <c r="IG122">
        <v>50</v>
      </c>
      <c r="IH122" t="str">
        <f t="shared" si="324"/>
        <v>FALSE</v>
      </c>
      <c r="II122">
        <f>ROUND(MARGIN!$J38,0)</f>
        <v>8</v>
      </c>
      <c r="IJ122">
        <f t="shared" si="325"/>
        <v>6</v>
      </c>
      <c r="IK122">
        <f t="shared" si="326"/>
        <v>8</v>
      </c>
      <c r="IL122" s="139">
        <f>IK122*10000*MARGIN!$G38/MARGIN!$D38</f>
        <v>80000</v>
      </c>
      <c r="IM122" s="139"/>
      <c r="IN122" s="200">
        <f t="shared" si="327"/>
        <v>0</v>
      </c>
      <c r="IO122" s="200"/>
      <c r="IP122" s="200"/>
      <c r="IQ122" s="200">
        <f t="shared" si="294"/>
        <v>0</v>
      </c>
      <c r="IR122" s="200">
        <f t="shared" si="328"/>
        <v>0</v>
      </c>
      <c r="IT122">
        <f t="shared" si="296"/>
        <v>0</v>
      </c>
      <c r="IV122">
        <v>-1</v>
      </c>
      <c r="IX122">
        <v>-1</v>
      </c>
      <c r="JA122">
        <f t="shared" si="329"/>
        <v>1</v>
      </c>
      <c r="JC122">
        <f t="shared" si="330"/>
        <v>0</v>
      </c>
      <c r="JF122" s="118" t="s">
        <v>1189</v>
      </c>
      <c r="JG122">
        <v>50</v>
      </c>
      <c r="JH122" t="str">
        <f t="shared" si="331"/>
        <v>FALSE</v>
      </c>
      <c r="JI122">
        <f>ROUND(MARGIN!$J38,0)</f>
        <v>8</v>
      </c>
      <c r="JJ122">
        <f t="shared" si="332"/>
        <v>6</v>
      </c>
      <c r="JK122">
        <f t="shared" si="333"/>
        <v>8</v>
      </c>
      <c r="JL122" s="139">
        <f>JK122*10000*MARGIN!$G38/MARGIN!$D38</f>
        <v>80000</v>
      </c>
      <c r="JM122" s="139"/>
      <c r="JN122" s="200">
        <f t="shared" si="334"/>
        <v>0</v>
      </c>
      <c r="JO122" s="200"/>
      <c r="JP122" s="200"/>
      <c r="JQ122" s="200">
        <f t="shared" si="300"/>
        <v>0</v>
      </c>
      <c r="JR122" s="200">
        <f t="shared" si="335"/>
        <v>0</v>
      </c>
      <c r="JT122">
        <f t="shared" si="302"/>
        <v>0</v>
      </c>
      <c r="JV122">
        <v>-1</v>
      </c>
      <c r="JX122">
        <v>-1</v>
      </c>
      <c r="KA122">
        <f t="shared" si="336"/>
        <v>1</v>
      </c>
      <c r="KC122">
        <f t="shared" si="337"/>
        <v>0</v>
      </c>
      <c r="KF122" s="118" t="s">
        <v>1189</v>
      </c>
      <c r="KG122">
        <v>50</v>
      </c>
      <c r="KH122" t="str">
        <f t="shared" si="338"/>
        <v>FALSE</v>
      </c>
      <c r="KI122">
        <f>ROUND(MARGIN!$J38,0)</f>
        <v>8</v>
      </c>
      <c r="KJ122">
        <f t="shared" si="339"/>
        <v>6</v>
      </c>
      <c r="KK122">
        <f t="shared" si="340"/>
        <v>8</v>
      </c>
      <c r="KL122" s="139">
        <f>KK122*10000*MARGIN!$G38/MARGIN!$D38</f>
        <v>80000</v>
      </c>
      <c r="KM122" s="139"/>
      <c r="KN122" s="200">
        <f t="shared" si="341"/>
        <v>0</v>
      </c>
      <c r="KO122" s="200"/>
      <c r="KP122" s="200"/>
      <c r="KQ122" s="200">
        <f t="shared" si="306"/>
        <v>0</v>
      </c>
      <c r="KR122" s="200">
        <f t="shared" si="342"/>
        <v>0</v>
      </c>
    </row>
    <row r="123" spans="1:304" x14ac:dyDescent="0.25">
      <c r="A123" t="s">
        <v>1188</v>
      </c>
      <c r="B123" s="167" t="s">
        <v>8</v>
      </c>
      <c r="D123" s="117" t="s">
        <v>788</v>
      </c>
      <c r="E123">
        <v>50</v>
      </c>
      <c r="F123" t="e">
        <f>IF(#REF!="","FALSE","TRUE")</f>
        <v>#REF!</v>
      </c>
      <c r="G123">
        <f>ROUND(MARGIN!$J18,0)</f>
        <v>11</v>
      </c>
      <c r="I123" t="e">
        <f>-#REF!+J123</f>
        <v>#REF!</v>
      </c>
      <c r="J123">
        <v>1</v>
      </c>
      <c r="K123" s="117" t="s">
        <v>788</v>
      </c>
      <c r="L123">
        <v>50</v>
      </c>
      <c r="M123" t="str">
        <f t="shared" si="256"/>
        <v>TRUE</v>
      </c>
      <c r="N123">
        <f>ROUND(MARGIN!$J18,0)</f>
        <v>11</v>
      </c>
      <c r="P123">
        <f t="shared" si="257"/>
        <v>0</v>
      </c>
      <c r="Q123">
        <v>1</v>
      </c>
      <c r="R123">
        <v>1</v>
      </c>
      <c r="S123" t="s">
        <v>944</v>
      </c>
      <c r="T123" s="117" t="s">
        <v>788</v>
      </c>
      <c r="U123">
        <v>50</v>
      </c>
      <c r="V123" t="str">
        <f t="shared" si="258"/>
        <v>TRUE</v>
      </c>
      <c r="W123">
        <f>ROUND(MARGIN!$J18,0)</f>
        <v>11</v>
      </c>
      <c r="Z123">
        <f t="shared" si="259"/>
        <v>0</v>
      </c>
      <c r="AA123">
        <v>1</v>
      </c>
      <c r="AC123" t="s">
        <v>944</v>
      </c>
      <c r="AD123" s="117" t="s">
        <v>962</v>
      </c>
      <c r="AE123">
        <v>50</v>
      </c>
      <c r="AF123" t="str">
        <f t="shared" si="260"/>
        <v>TRUE</v>
      </c>
      <c r="AG123">
        <f>ROUND(MARGIN!$J18,0)</f>
        <v>11</v>
      </c>
      <c r="AH123">
        <f t="shared" si="261"/>
        <v>11</v>
      </c>
      <c r="AK123">
        <f t="shared" si="262"/>
        <v>0</v>
      </c>
      <c r="AL123">
        <v>1</v>
      </c>
      <c r="AN123" t="s">
        <v>944</v>
      </c>
      <c r="AO123" s="117" t="s">
        <v>962</v>
      </c>
      <c r="AP123">
        <v>50</v>
      </c>
      <c r="AQ123" t="str">
        <f t="shared" si="263"/>
        <v>TRUE</v>
      </c>
      <c r="AR123">
        <f>ROUND(MARGIN!$J18,0)</f>
        <v>11</v>
      </c>
      <c r="AS123">
        <f t="shared" si="264"/>
        <v>11</v>
      </c>
      <c r="AV123">
        <f t="shared" si="265"/>
        <v>0</v>
      </c>
      <c r="AW123">
        <v>1</v>
      </c>
      <c r="AY123" t="s">
        <v>944</v>
      </c>
      <c r="AZ123" s="117" t="s">
        <v>962</v>
      </c>
      <c r="BA123">
        <v>50</v>
      </c>
      <c r="BB123" t="str">
        <f t="shared" si="266"/>
        <v>TRUE</v>
      </c>
      <c r="BC123">
        <f>ROUND(MARGIN!$J18,0)</f>
        <v>11</v>
      </c>
      <c r="BD123">
        <f t="shared" si="267"/>
        <v>11</v>
      </c>
      <c r="BG123">
        <f t="shared" si="268"/>
        <v>-1</v>
      </c>
      <c r="BK123" t="s">
        <v>944</v>
      </c>
      <c r="BL123" s="117" t="s">
        <v>962</v>
      </c>
      <c r="BM123">
        <v>50</v>
      </c>
      <c r="BN123" t="str">
        <f t="shared" si="269"/>
        <v>FALSE</v>
      </c>
      <c r="BO123">
        <f>ROUND(MARGIN!$J18,0)</f>
        <v>11</v>
      </c>
      <c r="BP123">
        <f t="shared" si="270"/>
        <v>11</v>
      </c>
      <c r="BT123">
        <f t="shared" si="271"/>
        <v>-1</v>
      </c>
      <c r="BU123">
        <v>-1</v>
      </c>
      <c r="BV123">
        <v>-1</v>
      </c>
      <c r="BW123">
        <v>-1</v>
      </c>
      <c r="BX123">
        <f t="shared" si="272"/>
        <v>1</v>
      </c>
      <c r="BY123">
        <f t="shared" si="273"/>
        <v>1</v>
      </c>
      <c r="BZ123" s="187">
        <v>-2.1595355758499999E-2</v>
      </c>
      <c r="CA123" s="117" t="s">
        <v>962</v>
      </c>
      <c r="CB123">
        <v>50</v>
      </c>
      <c r="CC123" t="str">
        <f t="shared" si="274"/>
        <v>TRUE</v>
      </c>
      <c r="CD123">
        <f>ROUND(MARGIN!$J39,0)</f>
        <v>8</v>
      </c>
      <c r="CE123">
        <f t="shared" si="275"/>
        <v>10</v>
      </c>
      <c r="CF123">
        <f t="shared" si="308"/>
        <v>8</v>
      </c>
      <c r="CG123" s="139">
        <f>CF123*10000*MARGIN!$G39/MARGIN!$D39</f>
        <v>80000</v>
      </c>
      <c r="CH123" s="145">
        <f t="shared" si="276"/>
        <v>1727.62846068</v>
      </c>
      <c r="CI123" s="145">
        <f t="shared" si="277"/>
        <v>1727.62846068</v>
      </c>
      <c r="CK123">
        <f t="shared" si="278"/>
        <v>0</v>
      </c>
      <c r="CL123">
        <v>-1</v>
      </c>
      <c r="CM123">
        <v>-1</v>
      </c>
      <c r="CN123">
        <v>1</v>
      </c>
      <c r="CO123">
        <f t="shared" si="279"/>
        <v>0</v>
      </c>
      <c r="CP123">
        <f t="shared" si="280"/>
        <v>0</v>
      </c>
      <c r="CQ123">
        <v>9.6418344834099997E-3</v>
      </c>
      <c r="CR123" s="117" t="s">
        <v>1189</v>
      </c>
      <c r="CS123">
        <v>50</v>
      </c>
      <c r="CT123" t="str">
        <f t="shared" si="281"/>
        <v>TRUE</v>
      </c>
      <c r="CU123">
        <f>ROUND(MARGIN!$J39,0)</f>
        <v>8</v>
      </c>
      <c r="CV123">
        <f t="shared" si="309"/>
        <v>10</v>
      </c>
      <c r="CW123">
        <f t="shared" si="310"/>
        <v>8</v>
      </c>
      <c r="CX123" s="139">
        <f>CW123*10000*MARGIN!$G39/MARGIN!$D39</f>
        <v>80000</v>
      </c>
      <c r="CY123" s="200">
        <f t="shared" si="282"/>
        <v>-771.34675867279998</v>
      </c>
      <c r="CZ123" s="200">
        <f t="shared" si="283"/>
        <v>-771.34675867279998</v>
      </c>
      <c r="DB123">
        <f t="shared" si="284"/>
        <v>2</v>
      </c>
      <c r="DC123">
        <v>1</v>
      </c>
      <c r="DD123">
        <v>-1</v>
      </c>
      <c r="DE123">
        <v>-1</v>
      </c>
      <c r="DF123">
        <f t="shared" si="285"/>
        <v>0</v>
      </c>
      <c r="DG123">
        <f t="shared" si="286"/>
        <v>1</v>
      </c>
      <c r="DH123">
        <v>-1.89693329118E-3</v>
      </c>
      <c r="DI123" s="117" t="s">
        <v>1189</v>
      </c>
      <c r="DJ123">
        <v>50</v>
      </c>
      <c r="DK123" t="str">
        <f t="shared" si="287"/>
        <v>TRUE</v>
      </c>
      <c r="DL123">
        <f>ROUND(MARGIN!$J39,0)</f>
        <v>8</v>
      </c>
      <c r="DM123">
        <f t="shared" si="311"/>
        <v>6</v>
      </c>
      <c r="DN123">
        <f t="shared" si="312"/>
        <v>8</v>
      </c>
      <c r="DO123" s="139">
        <f>DN123*10000*MARGIN!$G39/MARGIN!$D39</f>
        <v>80000</v>
      </c>
      <c r="DP123" s="200">
        <f t="shared" si="288"/>
        <v>-151.75466329439999</v>
      </c>
      <c r="DQ123" s="200">
        <f t="shared" si="289"/>
        <v>151.75466329439999</v>
      </c>
      <c r="DS123">
        <v>0</v>
      </c>
      <c r="DT123">
        <v>1</v>
      </c>
      <c r="DU123">
        <v>-1</v>
      </c>
      <c r="DV123">
        <v>-1</v>
      </c>
      <c r="DW123">
        <v>0</v>
      </c>
      <c r="DX123">
        <v>1</v>
      </c>
      <c r="DY123">
        <v>-3.30730962008E-3</v>
      </c>
      <c r="DZ123" s="117" t="s">
        <v>1189</v>
      </c>
      <c r="EA123">
        <v>50</v>
      </c>
      <c r="EB123" t="s">
        <v>1274</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1274</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1274</v>
      </c>
      <c r="FP123">
        <v>8</v>
      </c>
      <c r="FQ123">
        <v>10</v>
      </c>
      <c r="FR123">
        <v>8</v>
      </c>
      <c r="FS123" s="139">
        <v>80000</v>
      </c>
      <c r="FT123" s="200">
        <v>0</v>
      </c>
      <c r="FU123" s="200"/>
      <c r="FV123" s="200">
        <v>0</v>
      </c>
      <c r="FX123">
        <v>0</v>
      </c>
      <c r="FZ123">
        <v>-1</v>
      </c>
      <c r="GB123">
        <v>-1</v>
      </c>
      <c r="GE123">
        <v>1</v>
      </c>
      <c r="GG123">
        <v>0</v>
      </c>
      <c r="GJ123" s="117" t="s">
        <v>1189</v>
      </c>
      <c r="GK123">
        <v>50</v>
      </c>
      <c r="GL123" t="s">
        <v>1284</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1284</v>
      </c>
      <c r="HK123">
        <v>8</v>
      </c>
      <c r="HL123">
        <v>6</v>
      </c>
      <c r="HM123">
        <v>8</v>
      </c>
      <c r="HN123" s="139">
        <v>80000</v>
      </c>
      <c r="HO123" s="200">
        <v>0</v>
      </c>
      <c r="HP123" s="200"/>
      <c r="HQ123" s="200">
        <v>0</v>
      </c>
      <c r="HR123" s="200">
        <v>0</v>
      </c>
      <c r="HT123">
        <f t="shared" si="290"/>
        <v>0</v>
      </c>
      <c r="HV123">
        <v>-1</v>
      </c>
      <c r="HX123">
        <v>-1</v>
      </c>
      <c r="IA123">
        <f t="shared" si="322"/>
        <v>1</v>
      </c>
      <c r="IC123">
        <f t="shared" si="323"/>
        <v>0</v>
      </c>
      <c r="IF123" s="117" t="s">
        <v>1189</v>
      </c>
      <c r="IG123">
        <v>50</v>
      </c>
      <c r="IH123" t="str">
        <f t="shared" si="324"/>
        <v>FALSE</v>
      </c>
      <c r="II123">
        <f>ROUND(MARGIN!$J39,0)</f>
        <v>8</v>
      </c>
      <c r="IJ123">
        <f t="shared" si="325"/>
        <v>6</v>
      </c>
      <c r="IK123">
        <f t="shared" si="326"/>
        <v>8</v>
      </c>
      <c r="IL123" s="139">
        <f>IK123*10000*MARGIN!$G39/MARGIN!$D39</f>
        <v>80000</v>
      </c>
      <c r="IM123" s="139"/>
      <c r="IN123" s="200">
        <f t="shared" si="327"/>
        <v>0</v>
      </c>
      <c r="IO123" s="200"/>
      <c r="IP123" s="200"/>
      <c r="IQ123" s="200">
        <f t="shared" si="294"/>
        <v>0</v>
      </c>
      <c r="IR123" s="200">
        <f t="shared" si="328"/>
        <v>0</v>
      </c>
      <c r="IT123">
        <f t="shared" si="296"/>
        <v>0</v>
      </c>
      <c r="IV123">
        <v>-1</v>
      </c>
      <c r="IX123">
        <v>-1</v>
      </c>
      <c r="JA123">
        <f t="shared" si="329"/>
        <v>1</v>
      </c>
      <c r="JC123">
        <f t="shared" si="330"/>
        <v>0</v>
      </c>
      <c r="JF123" s="117" t="s">
        <v>1189</v>
      </c>
      <c r="JG123">
        <v>50</v>
      </c>
      <c r="JH123" t="str">
        <f t="shared" si="331"/>
        <v>FALSE</v>
      </c>
      <c r="JI123">
        <f>ROUND(MARGIN!$J39,0)</f>
        <v>8</v>
      </c>
      <c r="JJ123">
        <f t="shared" si="332"/>
        <v>6</v>
      </c>
      <c r="JK123">
        <f t="shared" si="333"/>
        <v>8</v>
      </c>
      <c r="JL123" s="139">
        <f>JK123*10000*MARGIN!$G39/MARGIN!$D39</f>
        <v>80000</v>
      </c>
      <c r="JM123" s="139"/>
      <c r="JN123" s="200">
        <f t="shared" si="334"/>
        <v>0</v>
      </c>
      <c r="JO123" s="200"/>
      <c r="JP123" s="200"/>
      <c r="JQ123" s="200">
        <f t="shared" si="300"/>
        <v>0</v>
      </c>
      <c r="JR123" s="200">
        <f t="shared" si="335"/>
        <v>0</v>
      </c>
      <c r="JT123">
        <f t="shared" si="302"/>
        <v>0</v>
      </c>
      <c r="JV123">
        <v>-1</v>
      </c>
      <c r="JX123">
        <v>-1</v>
      </c>
      <c r="KA123">
        <f t="shared" si="336"/>
        <v>1</v>
      </c>
      <c r="KC123">
        <f t="shared" si="337"/>
        <v>0</v>
      </c>
      <c r="KF123" s="117" t="s">
        <v>1189</v>
      </c>
      <c r="KG123">
        <v>50</v>
      </c>
      <c r="KH123" t="str">
        <f t="shared" si="338"/>
        <v>FALSE</v>
      </c>
      <c r="KI123">
        <f>ROUND(MARGIN!$J39,0)</f>
        <v>8</v>
      </c>
      <c r="KJ123">
        <f t="shared" si="339"/>
        <v>6</v>
      </c>
      <c r="KK123">
        <f t="shared" si="340"/>
        <v>8</v>
      </c>
      <c r="KL123" s="139">
        <f>KK123*10000*MARGIN!$G39/MARGIN!$D39</f>
        <v>80000</v>
      </c>
      <c r="KM123" s="139"/>
      <c r="KN123" s="200">
        <f t="shared" si="341"/>
        <v>0</v>
      </c>
      <c r="KO123" s="200"/>
      <c r="KP123" s="200"/>
      <c r="KQ123" s="200">
        <f t="shared" si="306"/>
        <v>0</v>
      </c>
      <c r="KR123" s="200">
        <f t="shared" si="342"/>
        <v>0</v>
      </c>
    </row>
  </sheetData>
  <sortState ref="EJ2:EV9">
    <sortCondition ref="EJ2:EJ9"/>
  </sortState>
  <conditionalFormatting sqref="O15:O92 H15:I92 Y15:Y92">
    <cfRule type="colorScale" priority="682">
      <colorScale>
        <cfvo type="min"/>
        <cfvo type="percentile" val="50"/>
        <cfvo type="max"/>
        <color rgb="FFF8696B"/>
        <color rgb="FFFFEB84"/>
        <color rgb="FF63BE7B"/>
      </colorScale>
    </cfRule>
  </conditionalFormatting>
  <conditionalFormatting sqref="G96:G123">
    <cfRule type="colorScale" priority="604">
      <colorScale>
        <cfvo type="min"/>
        <cfvo type="percentile" val="50"/>
        <cfvo type="max"/>
        <color rgb="FFF8696B"/>
        <color rgb="FFFFEB84"/>
        <color rgb="FF63BE7B"/>
      </colorScale>
    </cfRule>
  </conditionalFormatting>
  <conditionalFormatting sqref="D96:E123">
    <cfRule type="colorScale" priority="602">
      <colorScale>
        <cfvo type="min"/>
        <cfvo type="percentile" val="50"/>
        <cfvo type="max"/>
        <color rgb="FFF8696B"/>
        <color rgb="FFFFEB84"/>
        <color rgb="FF63BE7B"/>
      </colorScale>
    </cfRule>
  </conditionalFormatting>
  <conditionalFormatting sqref="D94:E95">
    <cfRule type="colorScale" priority="601">
      <colorScale>
        <cfvo type="min"/>
        <cfvo type="percentile" val="50"/>
        <cfvo type="max"/>
        <color rgb="FFF8696B"/>
        <color rgb="FFFFEB84"/>
        <color rgb="FF63BE7B"/>
      </colorScale>
    </cfRule>
  </conditionalFormatting>
  <conditionalFormatting sqref="F96:F123">
    <cfRule type="colorScale" priority="600">
      <colorScale>
        <cfvo type="min"/>
        <cfvo type="percentile" val="50"/>
        <cfvo type="max"/>
        <color rgb="FFF8696B"/>
        <color rgb="FFFFEB84"/>
        <color rgb="FF63BE7B"/>
      </colorScale>
    </cfRule>
  </conditionalFormatting>
  <conditionalFormatting sqref="N96:N123">
    <cfRule type="colorScale" priority="594">
      <colorScale>
        <cfvo type="min"/>
        <cfvo type="percentile" val="50"/>
        <cfvo type="max"/>
        <color rgb="FFF8696B"/>
        <color rgb="FFFFEB84"/>
        <color rgb="FF63BE7B"/>
      </colorScale>
    </cfRule>
  </conditionalFormatting>
  <conditionalFormatting sqref="J96:J123">
    <cfRule type="colorScale" priority="593">
      <colorScale>
        <cfvo type="min"/>
        <cfvo type="percentile" val="50"/>
        <cfvo type="max"/>
        <color rgb="FFF8696B"/>
        <color rgb="FFFFEB84"/>
        <color rgb="FF63BE7B"/>
      </colorScale>
    </cfRule>
  </conditionalFormatting>
  <conditionalFormatting sqref="K96:L123">
    <cfRule type="colorScale" priority="592">
      <colorScale>
        <cfvo type="min"/>
        <cfvo type="percentile" val="50"/>
        <cfvo type="max"/>
        <color rgb="FFF8696B"/>
        <color rgb="FFFFEB84"/>
        <color rgb="FF63BE7B"/>
      </colorScale>
    </cfRule>
  </conditionalFormatting>
  <conditionalFormatting sqref="K94:L95">
    <cfRule type="colorScale" priority="591">
      <colorScale>
        <cfvo type="min"/>
        <cfvo type="percentile" val="50"/>
        <cfvo type="max"/>
        <color rgb="FFF8696B"/>
        <color rgb="FFFFEB84"/>
        <color rgb="FF63BE7B"/>
      </colorScale>
    </cfRule>
  </conditionalFormatting>
  <conditionalFormatting sqref="M96:M123">
    <cfRule type="colorScale" priority="590">
      <colorScale>
        <cfvo type="min"/>
        <cfvo type="percentile" val="50"/>
        <cfvo type="max"/>
        <color rgb="FFF8696B"/>
        <color rgb="FFFFEB84"/>
        <color rgb="FF63BE7B"/>
      </colorScale>
    </cfRule>
  </conditionalFormatting>
  <conditionalFormatting sqref="J82:J92 J15:J24">
    <cfRule type="colorScale" priority="587">
      <colorScale>
        <cfvo type="min"/>
        <cfvo type="percentile" val="50"/>
        <cfvo type="max"/>
        <color rgb="FFF8696B"/>
        <color rgb="FFFFEB84"/>
        <color rgb="FF63BE7B"/>
      </colorScale>
    </cfRule>
  </conditionalFormatting>
  <conditionalFormatting sqref="O96:O123">
    <cfRule type="colorScale" priority="584">
      <colorScale>
        <cfvo type="min"/>
        <cfvo type="percentile" val="50"/>
        <cfvo type="max"/>
        <color rgb="FFF8696B"/>
        <color rgb="FFFFEB84"/>
        <color rgb="FF63BE7B"/>
      </colorScale>
    </cfRule>
  </conditionalFormatting>
  <conditionalFormatting sqref="I96:I123">
    <cfRule type="colorScale" priority="582">
      <colorScale>
        <cfvo type="min"/>
        <cfvo type="percentile" val="50"/>
        <cfvo type="max"/>
        <color rgb="FFF8696B"/>
        <color rgb="FFFFEB84"/>
        <color rgb="FF63BE7B"/>
      </colorScale>
    </cfRule>
  </conditionalFormatting>
  <conditionalFormatting sqref="W96:W123">
    <cfRule type="colorScale" priority="579">
      <colorScale>
        <cfvo type="min"/>
        <cfvo type="percentile" val="50"/>
        <cfvo type="max"/>
        <color rgb="FFF8696B"/>
        <color rgb="FFFFEB84"/>
        <color rgb="FF63BE7B"/>
      </colorScale>
    </cfRule>
  </conditionalFormatting>
  <conditionalFormatting sqref="Q96:S123">
    <cfRule type="colorScale" priority="578">
      <colorScale>
        <cfvo type="min"/>
        <cfvo type="percentile" val="50"/>
        <cfvo type="max"/>
        <color rgb="FFF8696B"/>
        <color rgb="FFFFEB84"/>
        <color rgb="FF63BE7B"/>
      </colorScale>
    </cfRule>
  </conditionalFormatting>
  <conditionalFormatting sqref="T96:U123">
    <cfRule type="colorScale" priority="577">
      <colorScale>
        <cfvo type="min"/>
        <cfvo type="percentile" val="50"/>
        <cfvo type="max"/>
        <color rgb="FFF8696B"/>
        <color rgb="FFFFEB84"/>
        <color rgb="FF63BE7B"/>
      </colorScale>
    </cfRule>
  </conditionalFormatting>
  <conditionalFormatting sqref="T94:U95">
    <cfRule type="colorScale" priority="576">
      <colorScale>
        <cfvo type="min"/>
        <cfvo type="percentile" val="50"/>
        <cfvo type="max"/>
        <color rgb="FFF8696B"/>
        <color rgb="FFFFEB84"/>
        <color rgb="FF63BE7B"/>
      </colorScale>
    </cfRule>
  </conditionalFormatting>
  <conditionalFormatting sqref="V96:V123">
    <cfRule type="colorScale" priority="575">
      <colorScale>
        <cfvo type="min"/>
        <cfvo type="percentile" val="50"/>
        <cfvo type="max"/>
        <color rgb="FFF8696B"/>
        <color rgb="FFFFEB84"/>
        <color rgb="FF63BE7B"/>
      </colorScale>
    </cfRule>
  </conditionalFormatting>
  <conditionalFormatting sqref="Q82:S92 Q15:S24">
    <cfRule type="colorScale" priority="572">
      <colorScale>
        <cfvo type="min"/>
        <cfvo type="percentile" val="50"/>
        <cfvo type="max"/>
        <color rgb="FFF8696B"/>
        <color rgb="FFFFEB84"/>
        <color rgb="FF63BE7B"/>
      </colorScale>
    </cfRule>
  </conditionalFormatting>
  <conditionalFormatting sqref="X96:X123">
    <cfRule type="colorScale" priority="569">
      <colorScale>
        <cfvo type="min"/>
        <cfvo type="percentile" val="50"/>
        <cfvo type="max"/>
        <color rgb="FFF8696B"/>
        <color rgb="FFFFEB84"/>
        <color rgb="FF63BE7B"/>
      </colorScale>
    </cfRule>
  </conditionalFormatting>
  <conditionalFormatting sqref="P96:P123">
    <cfRule type="colorScale" priority="567">
      <colorScale>
        <cfvo type="min"/>
        <cfvo type="percentile" val="50"/>
        <cfvo type="max"/>
        <color rgb="FFF8696B"/>
        <color rgb="FFFFEB84"/>
        <color rgb="FF63BE7B"/>
      </colorScale>
    </cfRule>
  </conditionalFormatting>
  <conditionalFormatting sqref="AG96:AG123">
    <cfRule type="colorScale" priority="564">
      <colorScale>
        <cfvo type="min"/>
        <cfvo type="percentile" val="50"/>
        <cfvo type="max"/>
        <color rgb="FFF8696B"/>
        <color rgb="FFFFEB84"/>
        <color rgb="FF63BE7B"/>
      </colorScale>
    </cfRule>
  </conditionalFormatting>
  <conditionalFormatting sqref="AA96:AC123">
    <cfRule type="colorScale" priority="563">
      <colorScale>
        <cfvo type="min"/>
        <cfvo type="percentile" val="50"/>
        <cfvo type="max"/>
        <color rgb="FFF8696B"/>
        <color rgb="FFFFEB84"/>
        <color rgb="FF63BE7B"/>
      </colorScale>
    </cfRule>
  </conditionalFormatting>
  <conditionalFormatting sqref="AD96:AE123">
    <cfRule type="colorScale" priority="562">
      <colorScale>
        <cfvo type="min"/>
        <cfvo type="percentile" val="50"/>
        <cfvo type="max"/>
        <color rgb="FFF8696B"/>
        <color rgb="FFFFEB84"/>
        <color rgb="FF63BE7B"/>
      </colorScale>
    </cfRule>
  </conditionalFormatting>
  <conditionalFormatting sqref="AD94:AE95">
    <cfRule type="colorScale" priority="561">
      <colorScale>
        <cfvo type="min"/>
        <cfvo type="percentile" val="50"/>
        <cfvo type="max"/>
        <color rgb="FFF8696B"/>
        <color rgb="FFFFEB84"/>
        <color rgb="FF63BE7B"/>
      </colorScale>
    </cfRule>
  </conditionalFormatting>
  <conditionalFormatting sqref="AF96:AF123">
    <cfRule type="colorScale" priority="560">
      <colorScale>
        <cfvo type="min"/>
        <cfvo type="percentile" val="50"/>
        <cfvo type="max"/>
        <color rgb="FFF8696B"/>
        <color rgb="FFFFEB84"/>
        <color rgb="FF63BE7B"/>
      </colorScale>
    </cfRule>
  </conditionalFormatting>
  <conditionalFormatting sqref="AA82:AC92 AA15:AC24">
    <cfRule type="colorScale" priority="557">
      <colorScale>
        <cfvo type="min"/>
        <cfvo type="percentile" val="50"/>
        <cfvo type="max"/>
        <color rgb="FFF8696B"/>
        <color rgb="FFFFEB84"/>
        <color rgb="FF63BE7B"/>
      </colorScale>
    </cfRule>
  </conditionalFormatting>
  <conditionalFormatting sqref="Z96:Z123">
    <cfRule type="colorScale" priority="550">
      <colorScale>
        <cfvo type="min"/>
        <cfvo type="percentile" val="50"/>
        <cfvo type="max"/>
        <color rgb="FFF8696B"/>
        <color rgb="FFFFEB84"/>
        <color rgb="FF63BE7B"/>
      </colorScale>
    </cfRule>
  </conditionalFormatting>
  <conditionalFormatting sqref="AH96:AH123">
    <cfRule type="colorScale" priority="548">
      <colorScale>
        <cfvo type="min"/>
        <cfvo type="percentile" val="50"/>
        <cfvo type="max"/>
        <color rgb="FFF8696B"/>
        <color rgb="FFFFEB84"/>
        <color rgb="FF63BE7B"/>
      </colorScale>
    </cfRule>
  </conditionalFormatting>
  <conditionalFormatting sqref="AR96:AR123">
    <cfRule type="colorScale" priority="531">
      <colorScale>
        <cfvo type="min"/>
        <cfvo type="percentile" val="50"/>
        <cfvo type="max"/>
        <color rgb="FFF8696B"/>
        <color rgb="FFFFEB84"/>
        <color rgb="FF63BE7B"/>
      </colorScale>
    </cfRule>
  </conditionalFormatting>
  <conditionalFormatting sqref="AL96:AN123">
    <cfRule type="colorScale" priority="530">
      <colorScale>
        <cfvo type="min"/>
        <cfvo type="percentile" val="50"/>
        <cfvo type="max"/>
        <color rgb="FFF8696B"/>
        <color rgb="FFFFEB84"/>
        <color rgb="FF63BE7B"/>
      </colorScale>
    </cfRule>
  </conditionalFormatting>
  <conditionalFormatting sqref="AO96:AP123">
    <cfRule type="colorScale" priority="529">
      <colorScale>
        <cfvo type="min"/>
        <cfvo type="percentile" val="50"/>
        <cfvo type="max"/>
        <color rgb="FFF8696B"/>
        <color rgb="FFFFEB84"/>
        <color rgb="FF63BE7B"/>
      </colorScale>
    </cfRule>
  </conditionalFormatting>
  <conditionalFormatting sqref="AO94:AP95">
    <cfRule type="colorScale" priority="528">
      <colorScale>
        <cfvo type="min"/>
        <cfvo type="percentile" val="50"/>
        <cfvo type="max"/>
        <color rgb="FFF8696B"/>
        <color rgb="FFFFEB84"/>
        <color rgb="FF63BE7B"/>
      </colorScale>
    </cfRule>
  </conditionalFormatting>
  <conditionalFormatting sqref="AQ96:AQ123">
    <cfRule type="colorScale" priority="527">
      <colorScale>
        <cfvo type="min"/>
        <cfvo type="percentile" val="50"/>
        <cfvo type="max"/>
        <color rgb="FFF8696B"/>
        <color rgb="FFFFEB84"/>
        <color rgb="FF63BE7B"/>
      </colorScale>
    </cfRule>
  </conditionalFormatting>
  <conditionalFormatting sqref="AL82:AN92 AL15:AN24">
    <cfRule type="colorScale" priority="524">
      <colorScale>
        <cfvo type="min"/>
        <cfvo type="percentile" val="50"/>
        <cfvo type="max"/>
        <color rgb="FFF8696B"/>
        <color rgb="FFFFEB84"/>
        <color rgb="FF63BE7B"/>
      </colorScale>
    </cfRule>
  </conditionalFormatting>
  <conditionalFormatting sqref="AK96:AK123">
    <cfRule type="colorScale" priority="520">
      <colorScale>
        <cfvo type="min"/>
        <cfvo type="percentile" val="50"/>
        <cfvo type="max"/>
        <color rgb="FFF8696B"/>
        <color rgb="FFFFEB84"/>
        <color rgb="FF63BE7B"/>
      </colorScale>
    </cfRule>
  </conditionalFormatting>
  <conditionalFormatting sqref="AS96:AS123">
    <cfRule type="colorScale" priority="518">
      <colorScale>
        <cfvo type="min"/>
        <cfvo type="percentile" val="50"/>
        <cfvo type="max"/>
        <color rgb="FFF8696B"/>
        <color rgb="FFFFEB84"/>
        <color rgb="FF63BE7B"/>
      </colorScale>
    </cfRule>
  </conditionalFormatting>
  <conditionalFormatting sqref="BC96:BC123">
    <cfRule type="colorScale" priority="516">
      <colorScale>
        <cfvo type="min"/>
        <cfvo type="percentile" val="50"/>
        <cfvo type="max"/>
        <color rgb="FFF8696B"/>
        <color rgb="FFFFEB84"/>
        <color rgb="FF63BE7B"/>
      </colorScale>
    </cfRule>
  </conditionalFormatting>
  <conditionalFormatting sqref="AW96:AY123">
    <cfRule type="colorScale" priority="515">
      <colorScale>
        <cfvo type="min"/>
        <cfvo type="percentile" val="50"/>
        <cfvo type="max"/>
        <color rgb="FFF8696B"/>
        <color rgb="FFFFEB84"/>
        <color rgb="FF63BE7B"/>
      </colorScale>
    </cfRule>
  </conditionalFormatting>
  <conditionalFormatting sqref="AZ96:BA123">
    <cfRule type="colorScale" priority="514">
      <colorScale>
        <cfvo type="min"/>
        <cfvo type="percentile" val="50"/>
        <cfvo type="max"/>
        <color rgb="FFF8696B"/>
        <color rgb="FFFFEB84"/>
        <color rgb="FF63BE7B"/>
      </colorScale>
    </cfRule>
  </conditionalFormatting>
  <conditionalFormatting sqref="AZ94:BA95">
    <cfRule type="colorScale" priority="513">
      <colorScale>
        <cfvo type="min"/>
        <cfvo type="percentile" val="50"/>
        <cfvo type="max"/>
        <color rgb="FFF8696B"/>
        <color rgb="FFFFEB84"/>
        <color rgb="FF63BE7B"/>
      </colorScale>
    </cfRule>
  </conditionalFormatting>
  <conditionalFormatting sqref="BB96:BB123">
    <cfRule type="colorScale" priority="512">
      <colorScale>
        <cfvo type="min"/>
        <cfvo type="percentile" val="50"/>
        <cfvo type="max"/>
        <color rgb="FFF8696B"/>
        <color rgb="FFFFEB84"/>
        <color rgb="FF63BE7B"/>
      </colorScale>
    </cfRule>
  </conditionalFormatting>
  <conditionalFormatting sqref="AW82:AY92 AW15:AY24 AX81:AX91 AX14:AX23">
    <cfRule type="colorScale" priority="509">
      <colorScale>
        <cfvo type="min"/>
        <cfvo type="percentile" val="50"/>
        <cfvo type="max"/>
        <color rgb="FFF8696B"/>
        <color rgb="FFFFEB84"/>
        <color rgb="FF63BE7B"/>
      </colorScale>
    </cfRule>
  </conditionalFormatting>
  <conditionalFormatting sqref="AV96:AV123">
    <cfRule type="colorScale" priority="505">
      <colorScale>
        <cfvo type="min"/>
        <cfvo type="percentile" val="50"/>
        <cfvo type="max"/>
        <color rgb="FFF8696B"/>
        <color rgb="FFFFEB84"/>
        <color rgb="FF63BE7B"/>
      </colorScale>
    </cfRule>
  </conditionalFormatting>
  <conditionalFormatting sqref="BD96:BD123">
    <cfRule type="colorScale" priority="503">
      <colorScale>
        <cfvo type="min"/>
        <cfvo type="percentile" val="50"/>
        <cfvo type="max"/>
        <color rgb="FFF8696B"/>
        <color rgb="FFFFEB84"/>
        <color rgb="FF63BE7B"/>
      </colorScale>
    </cfRule>
  </conditionalFormatting>
  <conditionalFormatting sqref="BO96:BO123">
    <cfRule type="colorScale" priority="501">
      <colorScale>
        <cfvo type="min"/>
        <cfvo type="percentile" val="50"/>
        <cfvo type="max"/>
        <color rgb="FFF8696B"/>
        <color rgb="FFFFEB84"/>
        <color rgb="FF63BE7B"/>
      </colorScale>
    </cfRule>
  </conditionalFormatting>
  <conditionalFormatting sqref="BH96:BK123">
    <cfRule type="colorScale" priority="500">
      <colorScale>
        <cfvo type="min"/>
        <cfvo type="percentile" val="50"/>
        <cfvo type="max"/>
        <color rgb="FFF8696B"/>
        <color rgb="FFFFEB84"/>
        <color rgb="FF63BE7B"/>
      </colorScale>
    </cfRule>
  </conditionalFormatting>
  <conditionalFormatting sqref="BL96:BM123">
    <cfRule type="colorScale" priority="499">
      <colorScale>
        <cfvo type="min"/>
        <cfvo type="percentile" val="50"/>
        <cfvo type="max"/>
        <color rgb="FFF8696B"/>
        <color rgb="FFFFEB84"/>
        <color rgb="FF63BE7B"/>
      </colorScale>
    </cfRule>
  </conditionalFormatting>
  <conditionalFormatting sqref="BL94:BM95">
    <cfRule type="colorScale" priority="498">
      <colorScale>
        <cfvo type="min"/>
        <cfvo type="percentile" val="50"/>
        <cfvo type="max"/>
        <color rgb="FFF8696B"/>
        <color rgb="FFFFEB84"/>
        <color rgb="FF63BE7B"/>
      </colorScale>
    </cfRule>
  </conditionalFormatting>
  <conditionalFormatting sqref="BN96:BN123">
    <cfRule type="colorScale" priority="497">
      <colorScale>
        <cfvo type="min"/>
        <cfvo type="percentile" val="50"/>
        <cfvo type="max"/>
        <color rgb="FFF8696B"/>
        <color rgb="FFFFEB84"/>
        <color rgb="FF63BE7B"/>
      </colorScale>
    </cfRule>
  </conditionalFormatting>
  <conditionalFormatting sqref="BH82:BI92 BH15:BI24 BK15:BK24 BK82:BK92">
    <cfRule type="colorScale" priority="494">
      <colorScale>
        <cfvo type="min"/>
        <cfvo type="percentile" val="50"/>
        <cfvo type="max"/>
        <color rgb="FFF8696B"/>
        <color rgb="FFFFEB84"/>
        <color rgb="FF63BE7B"/>
      </colorScale>
    </cfRule>
  </conditionalFormatting>
  <conditionalFormatting sqref="BG96:BG123">
    <cfRule type="colorScale" priority="490">
      <colorScale>
        <cfvo type="min"/>
        <cfvo type="percentile" val="50"/>
        <cfvo type="max"/>
        <color rgb="FFF8696B"/>
        <color rgb="FFFFEB84"/>
        <color rgb="FF63BE7B"/>
      </colorScale>
    </cfRule>
  </conditionalFormatting>
  <conditionalFormatting sqref="BP96:BP123">
    <cfRule type="colorScale" priority="488">
      <colorScale>
        <cfvo type="min"/>
        <cfvo type="percentile" val="50"/>
        <cfvo type="max"/>
        <color rgb="FFF8696B"/>
        <color rgb="FFFFEB84"/>
        <color rgb="FF63BE7B"/>
      </colorScale>
    </cfRule>
  </conditionalFormatting>
  <conditionalFormatting sqref="G15:G92">
    <cfRule type="colorScale" priority="1024">
      <colorScale>
        <cfvo type="min"/>
        <cfvo type="percentile" val="50"/>
        <cfvo type="max"/>
        <color rgb="FFF8696B"/>
        <color rgb="FFFFEB84"/>
        <color rgb="FF63BE7B"/>
      </colorScale>
    </cfRule>
  </conditionalFormatting>
  <conditionalFormatting sqref="F15:F92">
    <cfRule type="colorScale" priority="1026">
      <colorScale>
        <cfvo type="min"/>
        <cfvo type="percentile" val="50"/>
        <cfvo type="max"/>
        <color rgb="FFF8696B"/>
        <color rgb="FFFFEB84"/>
        <color rgb="FF63BE7B"/>
      </colorScale>
    </cfRule>
  </conditionalFormatting>
  <conditionalFormatting sqref="D12:E92">
    <cfRule type="colorScale" priority="1030">
      <colorScale>
        <cfvo type="min"/>
        <cfvo type="percentile" val="50"/>
        <cfvo type="max"/>
        <color rgb="FFF8696B"/>
        <color rgb="FFFFEB84"/>
        <color rgb="FF63BE7B"/>
      </colorScale>
    </cfRule>
  </conditionalFormatting>
  <conditionalFormatting sqref="N15:N92">
    <cfRule type="colorScale" priority="1032">
      <colorScale>
        <cfvo type="min"/>
        <cfvo type="percentile" val="50"/>
        <cfvo type="max"/>
        <color rgb="FFF8696B"/>
        <color rgb="FFFFEB84"/>
        <color rgb="FF63BE7B"/>
      </colorScale>
    </cfRule>
  </conditionalFormatting>
  <conditionalFormatting sqref="M15:M92">
    <cfRule type="colorScale" priority="1034">
      <colorScale>
        <cfvo type="min"/>
        <cfvo type="percentile" val="50"/>
        <cfvo type="max"/>
        <color rgb="FFF8696B"/>
        <color rgb="FFFFEB84"/>
        <color rgb="FF63BE7B"/>
      </colorScale>
    </cfRule>
  </conditionalFormatting>
  <conditionalFormatting sqref="J25:J81">
    <cfRule type="colorScale" priority="1036">
      <colorScale>
        <cfvo type="min"/>
        <cfvo type="percentile" val="50"/>
        <cfvo type="max"/>
        <color rgb="FFF8696B"/>
        <color rgb="FFFFEB84"/>
        <color rgb="FF63BE7B"/>
      </colorScale>
    </cfRule>
  </conditionalFormatting>
  <conditionalFormatting sqref="K12:L92">
    <cfRule type="colorScale" priority="1038">
      <colorScale>
        <cfvo type="min"/>
        <cfvo type="percentile" val="50"/>
        <cfvo type="max"/>
        <color rgb="FFF8696B"/>
        <color rgb="FFFFEB84"/>
        <color rgb="FF63BE7B"/>
      </colorScale>
    </cfRule>
  </conditionalFormatting>
  <conditionalFormatting sqref="I15:I92">
    <cfRule type="colorScale" priority="1040">
      <colorScale>
        <cfvo type="min"/>
        <cfvo type="percentile" val="50"/>
        <cfvo type="max"/>
        <color rgb="FFF8696B"/>
        <color rgb="FFFFEB84"/>
        <color rgb="FF63BE7B"/>
      </colorScale>
    </cfRule>
  </conditionalFormatting>
  <conditionalFormatting sqref="P15:P92 X15:X92">
    <cfRule type="colorScale" priority="1042">
      <colorScale>
        <cfvo type="min"/>
        <cfvo type="percentile" val="50"/>
        <cfvo type="max"/>
        <color rgb="FFF8696B"/>
        <color rgb="FFFFEB84"/>
        <color rgb="FF63BE7B"/>
      </colorScale>
    </cfRule>
  </conditionalFormatting>
  <conditionalFormatting sqref="W15:W92">
    <cfRule type="colorScale" priority="1046">
      <colorScale>
        <cfvo type="min"/>
        <cfvo type="percentile" val="50"/>
        <cfvo type="max"/>
        <color rgb="FFF8696B"/>
        <color rgb="FFFFEB84"/>
        <color rgb="FF63BE7B"/>
      </colorScale>
    </cfRule>
  </conditionalFormatting>
  <conditionalFormatting sqref="V15:V92">
    <cfRule type="colorScale" priority="1048">
      <colorScale>
        <cfvo type="min"/>
        <cfvo type="percentile" val="50"/>
        <cfvo type="max"/>
        <color rgb="FFF8696B"/>
        <color rgb="FFFFEB84"/>
        <color rgb="FF63BE7B"/>
      </colorScale>
    </cfRule>
  </conditionalFormatting>
  <conditionalFormatting sqref="Q25:S81">
    <cfRule type="colorScale" priority="1050">
      <colorScale>
        <cfvo type="min"/>
        <cfvo type="percentile" val="50"/>
        <cfvo type="max"/>
        <color rgb="FFF8696B"/>
        <color rgb="FFFFEB84"/>
        <color rgb="FF63BE7B"/>
      </colorScale>
    </cfRule>
  </conditionalFormatting>
  <conditionalFormatting sqref="T12:U92">
    <cfRule type="colorScale" priority="1052">
      <colorScale>
        <cfvo type="min"/>
        <cfvo type="percentile" val="50"/>
        <cfvo type="max"/>
        <color rgb="FFF8696B"/>
        <color rgb="FFFFEB84"/>
        <color rgb="FF63BE7B"/>
      </colorScale>
    </cfRule>
  </conditionalFormatting>
  <conditionalFormatting sqref="P15:P92">
    <cfRule type="colorScale" priority="1054">
      <colorScale>
        <cfvo type="min"/>
        <cfvo type="percentile" val="50"/>
        <cfvo type="max"/>
        <color rgb="FFF8696B"/>
        <color rgb="FFFFEB84"/>
        <color rgb="FF63BE7B"/>
      </colorScale>
    </cfRule>
  </conditionalFormatting>
  <conditionalFormatting sqref="Z15:Z92 AH15:AH92">
    <cfRule type="colorScale" priority="1056">
      <colorScale>
        <cfvo type="min"/>
        <cfvo type="percentile" val="50"/>
        <cfvo type="max"/>
        <color rgb="FFF8696B"/>
        <color rgb="FFFFEB84"/>
        <color rgb="FF63BE7B"/>
      </colorScale>
    </cfRule>
  </conditionalFormatting>
  <conditionalFormatting sqref="AG15:AG92">
    <cfRule type="colorScale" priority="1060">
      <colorScale>
        <cfvo type="min"/>
        <cfvo type="percentile" val="50"/>
        <cfvo type="max"/>
        <color rgb="FFF8696B"/>
        <color rgb="FFFFEB84"/>
        <color rgb="FF63BE7B"/>
      </colorScale>
    </cfRule>
  </conditionalFormatting>
  <conditionalFormatting sqref="AF15:AF92">
    <cfRule type="colorScale" priority="1062">
      <colorScale>
        <cfvo type="min"/>
        <cfvo type="percentile" val="50"/>
        <cfvo type="max"/>
        <color rgb="FFF8696B"/>
        <color rgb="FFFFEB84"/>
        <color rgb="FF63BE7B"/>
      </colorScale>
    </cfRule>
  </conditionalFormatting>
  <conditionalFormatting sqref="AA25:AC81">
    <cfRule type="colorScale" priority="1064">
      <colorScale>
        <cfvo type="min"/>
        <cfvo type="percentile" val="50"/>
        <cfvo type="max"/>
        <color rgb="FFF8696B"/>
        <color rgb="FFFFEB84"/>
        <color rgb="FF63BE7B"/>
      </colorScale>
    </cfRule>
  </conditionalFormatting>
  <conditionalFormatting sqref="AD12:AE92">
    <cfRule type="colorScale" priority="1066">
      <colorScale>
        <cfvo type="min"/>
        <cfvo type="percentile" val="50"/>
        <cfvo type="max"/>
        <color rgb="FFF8696B"/>
        <color rgb="FFFFEB84"/>
        <color rgb="FF63BE7B"/>
      </colorScale>
    </cfRule>
  </conditionalFormatting>
  <conditionalFormatting sqref="Z15:Z92">
    <cfRule type="colorScale" priority="1068">
      <colorScale>
        <cfvo type="min"/>
        <cfvo type="percentile" val="50"/>
        <cfvo type="max"/>
        <color rgb="FFF8696B"/>
        <color rgb="FFFFEB84"/>
        <color rgb="FF63BE7B"/>
      </colorScale>
    </cfRule>
  </conditionalFormatting>
  <conditionalFormatting sqref="AK15:AK92 AS15:AS92">
    <cfRule type="colorScale" priority="1070">
      <colorScale>
        <cfvo type="min"/>
        <cfvo type="percentile" val="50"/>
        <cfvo type="max"/>
        <color rgb="FFF8696B"/>
        <color rgb="FFFFEB84"/>
        <color rgb="FF63BE7B"/>
      </colorScale>
    </cfRule>
  </conditionalFormatting>
  <conditionalFormatting sqref="AR15:AR92">
    <cfRule type="colorScale" priority="1074">
      <colorScale>
        <cfvo type="min"/>
        <cfvo type="percentile" val="50"/>
        <cfvo type="max"/>
        <color rgb="FFF8696B"/>
        <color rgb="FFFFEB84"/>
        <color rgb="FF63BE7B"/>
      </colorScale>
    </cfRule>
  </conditionalFormatting>
  <conditionalFormatting sqref="AQ15:AQ92">
    <cfRule type="colorScale" priority="1076">
      <colorScale>
        <cfvo type="min"/>
        <cfvo type="percentile" val="50"/>
        <cfvo type="max"/>
        <color rgb="FFF8696B"/>
        <color rgb="FFFFEB84"/>
        <color rgb="FF63BE7B"/>
      </colorScale>
    </cfRule>
  </conditionalFormatting>
  <conditionalFormatting sqref="AL25:AN81">
    <cfRule type="colorScale" priority="1078">
      <colorScale>
        <cfvo type="min"/>
        <cfvo type="percentile" val="50"/>
        <cfvo type="max"/>
        <color rgb="FFF8696B"/>
        <color rgb="FFFFEB84"/>
        <color rgb="FF63BE7B"/>
      </colorScale>
    </cfRule>
  </conditionalFormatting>
  <conditionalFormatting sqref="AO12:AP92">
    <cfRule type="colorScale" priority="1080">
      <colorScale>
        <cfvo type="min"/>
        <cfvo type="percentile" val="50"/>
        <cfvo type="max"/>
        <color rgb="FFF8696B"/>
        <color rgb="FFFFEB84"/>
        <color rgb="FF63BE7B"/>
      </colorScale>
    </cfRule>
  </conditionalFormatting>
  <conditionalFormatting sqref="AK15:AK92">
    <cfRule type="colorScale" priority="1082">
      <colorScale>
        <cfvo type="min"/>
        <cfvo type="percentile" val="50"/>
        <cfvo type="max"/>
        <color rgb="FFF8696B"/>
        <color rgb="FFFFEB84"/>
        <color rgb="FF63BE7B"/>
      </colorScale>
    </cfRule>
  </conditionalFormatting>
  <conditionalFormatting sqref="AV15:AV92 BD15:BD92">
    <cfRule type="colorScale" priority="1084">
      <colorScale>
        <cfvo type="min"/>
        <cfvo type="percentile" val="50"/>
        <cfvo type="max"/>
        <color rgb="FFF8696B"/>
        <color rgb="FFFFEB84"/>
        <color rgb="FF63BE7B"/>
      </colorScale>
    </cfRule>
  </conditionalFormatting>
  <conditionalFormatting sqref="BC15:BC92">
    <cfRule type="colorScale" priority="1088">
      <colorScale>
        <cfvo type="min"/>
        <cfvo type="percentile" val="50"/>
        <cfvo type="max"/>
        <color rgb="FFF8696B"/>
        <color rgb="FFFFEB84"/>
        <color rgb="FF63BE7B"/>
      </colorScale>
    </cfRule>
  </conditionalFormatting>
  <conditionalFormatting sqref="BB15:BB92">
    <cfRule type="colorScale" priority="1090">
      <colorScale>
        <cfvo type="min"/>
        <cfvo type="percentile" val="50"/>
        <cfvo type="max"/>
        <color rgb="FFF8696B"/>
        <color rgb="FFFFEB84"/>
        <color rgb="FF63BE7B"/>
      </colorScale>
    </cfRule>
  </conditionalFormatting>
  <conditionalFormatting sqref="AW25:AY81 AX24:AX80">
    <cfRule type="colorScale" priority="1092">
      <colorScale>
        <cfvo type="min"/>
        <cfvo type="percentile" val="50"/>
        <cfvo type="max"/>
        <color rgb="FFF8696B"/>
        <color rgb="FFFFEB84"/>
        <color rgb="FF63BE7B"/>
      </colorScale>
    </cfRule>
  </conditionalFormatting>
  <conditionalFormatting sqref="AZ12:BA92">
    <cfRule type="colorScale" priority="1094">
      <colorScale>
        <cfvo type="min"/>
        <cfvo type="percentile" val="50"/>
        <cfvo type="max"/>
        <color rgb="FFF8696B"/>
        <color rgb="FFFFEB84"/>
        <color rgb="FF63BE7B"/>
      </colorScale>
    </cfRule>
  </conditionalFormatting>
  <conditionalFormatting sqref="AV15:AV92">
    <cfRule type="colorScale" priority="1096">
      <colorScale>
        <cfvo type="min"/>
        <cfvo type="percentile" val="50"/>
        <cfvo type="max"/>
        <color rgb="FFF8696B"/>
        <color rgb="FFFFEB84"/>
        <color rgb="FF63BE7B"/>
      </colorScale>
    </cfRule>
  </conditionalFormatting>
  <conditionalFormatting sqref="BG14:BG92 BP14:BP92">
    <cfRule type="colorScale" priority="1098">
      <colorScale>
        <cfvo type="min"/>
        <cfvo type="percentile" val="50"/>
        <cfvo type="max"/>
        <color rgb="FFF8696B"/>
        <color rgb="FFFFEB84"/>
        <color rgb="FF63BE7B"/>
      </colorScale>
    </cfRule>
  </conditionalFormatting>
  <conditionalFormatting sqref="BN14:BN92">
    <cfRule type="colorScale" priority="1104">
      <colorScale>
        <cfvo type="min"/>
        <cfvo type="percentile" val="50"/>
        <cfvo type="max"/>
        <color rgb="FFF8696B"/>
        <color rgb="FFFFEB84"/>
        <color rgb="FF63BE7B"/>
      </colorScale>
    </cfRule>
  </conditionalFormatting>
  <conditionalFormatting sqref="BH25:BI81 BK25:BK81">
    <cfRule type="colorScale" priority="1106">
      <colorScale>
        <cfvo type="min"/>
        <cfvo type="percentile" val="50"/>
        <cfvo type="max"/>
        <color rgb="FFF8696B"/>
        <color rgb="FFFFEB84"/>
        <color rgb="FF63BE7B"/>
      </colorScale>
    </cfRule>
  </conditionalFormatting>
  <conditionalFormatting sqref="BL12:BM92">
    <cfRule type="colorScale" priority="1108">
      <colorScale>
        <cfvo type="min"/>
        <cfvo type="percentile" val="50"/>
        <cfvo type="max"/>
        <color rgb="FFF8696B"/>
        <color rgb="FFFFEB84"/>
        <color rgb="FF63BE7B"/>
      </colorScale>
    </cfRule>
  </conditionalFormatting>
  <conditionalFormatting sqref="BG14:BG92">
    <cfRule type="colorScale" priority="1110">
      <colorScale>
        <cfvo type="min"/>
        <cfvo type="percentile" val="50"/>
        <cfvo type="max"/>
        <color rgb="FFF8696B"/>
        <color rgb="FFFFEB84"/>
        <color rgb="FF63BE7B"/>
      </colorScale>
    </cfRule>
  </conditionalFormatting>
  <conditionalFormatting sqref="BH14:BJ14 BJ15:BJ92">
    <cfRule type="colorScale" priority="487">
      <colorScale>
        <cfvo type="min"/>
        <cfvo type="percentile" val="50"/>
        <cfvo type="max"/>
        <color rgb="FFF8696B"/>
        <color rgb="FFFFEB84"/>
        <color rgb="FF63BE7B"/>
      </colorScale>
    </cfRule>
  </conditionalFormatting>
  <conditionalFormatting sqref="AY14:AY92">
    <cfRule type="colorScale" priority="486">
      <colorScale>
        <cfvo type="min"/>
        <cfvo type="percentile" val="50"/>
        <cfvo type="max"/>
        <color rgb="FFF8696B"/>
        <color rgb="FFFFEB84"/>
        <color rgb="FF63BE7B"/>
      </colorScale>
    </cfRule>
  </conditionalFormatting>
  <conditionalFormatting sqref="BK14:BK92">
    <cfRule type="colorScale" priority="485">
      <colorScale>
        <cfvo type="min"/>
        <cfvo type="percentile" val="50"/>
        <cfvo type="max"/>
        <color rgb="FFF8696B"/>
        <color rgb="FFFFEB84"/>
        <color rgb="FF63BE7B"/>
      </colorScale>
    </cfRule>
  </conditionalFormatting>
  <conditionalFormatting sqref="CC96:CC123">
    <cfRule type="colorScale" priority="459">
      <colorScale>
        <cfvo type="min"/>
        <cfvo type="percentile" val="50"/>
        <cfvo type="max"/>
        <color rgb="FFF8696B"/>
        <color rgb="FFFFEB84"/>
        <color rgb="FF63BE7B"/>
      </colorScale>
    </cfRule>
  </conditionalFormatting>
  <conditionalFormatting sqref="BX14:BX92">
    <cfRule type="colorScale" priority="449">
      <colorScale>
        <cfvo type="min"/>
        <cfvo type="percentile" val="50"/>
        <cfvo type="max"/>
        <color rgb="FFF8696B"/>
        <color rgb="FFFFEB84"/>
        <color rgb="FF63BE7B"/>
      </colorScale>
    </cfRule>
  </conditionalFormatting>
  <conditionalFormatting sqref="BW96:BW123 BU96:BU123 BZ96:BZ123">
    <cfRule type="colorScale" priority="462">
      <colorScale>
        <cfvo type="min"/>
        <cfvo type="percentile" val="50"/>
        <cfvo type="max"/>
        <color rgb="FFF8696B"/>
        <color rgb="FFFFEB84"/>
        <color rgb="FF63BE7B"/>
      </colorScale>
    </cfRule>
  </conditionalFormatting>
  <conditionalFormatting sqref="CA96:CB123">
    <cfRule type="colorScale" priority="461">
      <colorScale>
        <cfvo type="min"/>
        <cfvo type="percentile" val="50"/>
        <cfvo type="max"/>
        <color rgb="FFF8696B"/>
        <color rgb="FFFFEB84"/>
        <color rgb="FF63BE7B"/>
      </colorScale>
    </cfRule>
  </conditionalFormatting>
  <conditionalFormatting sqref="CA94:CB95">
    <cfRule type="colorScale" priority="460">
      <colorScale>
        <cfvo type="min"/>
        <cfvo type="percentile" val="50"/>
        <cfvo type="max"/>
        <color rgb="FFF8696B"/>
        <color rgb="FFFFEB84"/>
        <color rgb="FF63BE7B"/>
      </colorScale>
    </cfRule>
  </conditionalFormatting>
  <conditionalFormatting sqref="BZ15:BZ24 BU82:BU92 BU15:BU24 BZ82:BZ92 BW15:BW24 BW82:BW92">
    <cfRule type="colorScale" priority="458">
      <colorScale>
        <cfvo type="min"/>
        <cfvo type="percentile" val="50"/>
        <cfvo type="max"/>
        <color rgb="FFF8696B"/>
        <color rgb="FFFFEB84"/>
        <color rgb="FF63BE7B"/>
      </colorScale>
    </cfRule>
  </conditionalFormatting>
  <conditionalFormatting sqref="BT96:BT123">
    <cfRule type="colorScale" priority="457">
      <colorScale>
        <cfvo type="min"/>
        <cfvo type="percentile" val="50"/>
        <cfvo type="max"/>
        <color rgb="FFF8696B"/>
        <color rgb="FFFFEB84"/>
        <color rgb="FF63BE7B"/>
      </colorScale>
    </cfRule>
  </conditionalFormatting>
  <conditionalFormatting sqref="CC14:CC92">
    <cfRule type="colorScale" priority="465">
      <colorScale>
        <cfvo type="min"/>
        <cfvo type="percentile" val="50"/>
        <cfvo type="max"/>
        <color rgb="FFF8696B"/>
        <color rgb="FFFFEB84"/>
        <color rgb="FF63BE7B"/>
      </colorScale>
    </cfRule>
  </conditionalFormatting>
  <conditionalFormatting sqref="BZ25:BZ81 BU25:BU81 BW25:BW81">
    <cfRule type="colorScale" priority="466">
      <colorScale>
        <cfvo type="min"/>
        <cfvo type="percentile" val="50"/>
        <cfvo type="max"/>
        <color rgb="FFF8696B"/>
        <color rgb="FFFFEB84"/>
        <color rgb="FF63BE7B"/>
      </colorScale>
    </cfRule>
  </conditionalFormatting>
  <conditionalFormatting sqref="CA12:CB92">
    <cfRule type="colorScale" priority="467">
      <colorScale>
        <cfvo type="min"/>
        <cfvo type="percentile" val="50"/>
        <cfvo type="max"/>
        <color rgb="FFF8696B"/>
        <color rgb="FFFFEB84"/>
        <color rgb="FF63BE7B"/>
      </colorScale>
    </cfRule>
  </conditionalFormatting>
  <conditionalFormatting sqref="BW14 BU14">
    <cfRule type="colorScale" priority="454">
      <colorScale>
        <cfvo type="min"/>
        <cfvo type="percentile" val="50"/>
        <cfvo type="max"/>
        <color rgb="FFF8696B"/>
        <color rgb="FFFFEB84"/>
        <color rgb="FF63BE7B"/>
      </colorScale>
    </cfRule>
  </conditionalFormatting>
  <conditionalFormatting sqref="BZ14:BZ92">
    <cfRule type="colorScale" priority="453">
      <colorScale>
        <cfvo type="min"/>
        <cfvo type="percentile" val="50"/>
        <cfvo type="max"/>
        <color rgb="FFF8696B"/>
        <color rgb="FFFFEB84"/>
        <color rgb="FF63BE7B"/>
      </colorScale>
    </cfRule>
  </conditionalFormatting>
  <conditionalFormatting sqref="BT82:BT92 BT15:BT24">
    <cfRule type="colorScale" priority="451">
      <colorScale>
        <cfvo type="min"/>
        <cfvo type="percentile" val="50"/>
        <cfvo type="max"/>
        <color rgb="FFF8696B"/>
        <color rgb="FFFFEB84"/>
        <color rgb="FF63BE7B"/>
      </colorScale>
    </cfRule>
  </conditionalFormatting>
  <conditionalFormatting sqref="BT25:BT81">
    <cfRule type="colorScale" priority="452">
      <colorScale>
        <cfvo type="min"/>
        <cfvo type="percentile" val="50"/>
        <cfvo type="max"/>
        <color rgb="FFF8696B"/>
        <color rgb="FFFFEB84"/>
        <color rgb="FF63BE7B"/>
      </colorScale>
    </cfRule>
  </conditionalFormatting>
  <conditionalFormatting sqref="BT14">
    <cfRule type="colorScale" priority="450">
      <colorScale>
        <cfvo type="min"/>
        <cfvo type="percentile" val="50"/>
        <cfvo type="max"/>
        <color rgb="FFF8696B"/>
        <color rgb="FFFFEB84"/>
        <color rgb="FF63BE7B"/>
      </colorScale>
    </cfRule>
  </conditionalFormatting>
  <conditionalFormatting sqref="BR14:BR92">
    <cfRule type="colorScale" priority="448">
      <colorScale>
        <cfvo type="min"/>
        <cfvo type="percentile" val="50"/>
        <cfvo type="max"/>
        <color rgb="FFF8696B"/>
        <color rgb="FFFFEB84"/>
        <color rgb="FF63BE7B"/>
      </colorScale>
    </cfRule>
  </conditionalFormatting>
  <conditionalFormatting sqref="CH14:CI92">
    <cfRule type="colorScale" priority="447">
      <colorScale>
        <cfvo type="min"/>
        <cfvo type="percentile" val="50"/>
        <cfvo type="max"/>
        <color rgb="FFF8696B"/>
        <color rgb="FFFFEB84"/>
        <color rgb="FF63BE7B"/>
      </colorScale>
    </cfRule>
  </conditionalFormatting>
  <conditionalFormatting sqref="CD96:CD123">
    <cfRule type="colorScale" priority="445">
      <colorScale>
        <cfvo type="min"/>
        <cfvo type="percentile" val="50"/>
        <cfvo type="max"/>
        <color rgb="FFF8696B"/>
        <color rgb="FFFFEB84"/>
        <color rgb="FF63BE7B"/>
      </colorScale>
    </cfRule>
  </conditionalFormatting>
  <conditionalFormatting sqref="CE96:CE123">
    <cfRule type="colorScale" priority="444">
      <colorScale>
        <cfvo type="min"/>
        <cfvo type="percentile" val="50"/>
        <cfvo type="max"/>
        <color rgb="FFF8696B"/>
        <color rgb="FFFFEB84"/>
        <color rgb="FF63BE7B"/>
      </colorScale>
    </cfRule>
  </conditionalFormatting>
  <conditionalFormatting sqref="CE14:CE92">
    <cfRule type="colorScale" priority="446">
      <colorScale>
        <cfvo type="min"/>
        <cfvo type="percentile" val="50"/>
        <cfvo type="max"/>
        <color rgb="FFF8696B"/>
        <color rgb="FFFFEB84"/>
        <color rgb="FF63BE7B"/>
      </colorScale>
    </cfRule>
  </conditionalFormatting>
  <conditionalFormatting sqref="CD14:CE92">
    <cfRule type="colorScale" priority="443">
      <colorScale>
        <cfvo type="min"/>
        <cfvo type="percentile" val="50"/>
        <cfvo type="max"/>
        <color rgb="FF63BE7B"/>
        <color rgb="FFFFEB84"/>
        <color rgb="FFF8696B"/>
      </colorScale>
    </cfRule>
  </conditionalFormatting>
  <conditionalFormatting sqref="BO14:BP92">
    <cfRule type="colorScale" priority="442">
      <colorScale>
        <cfvo type="min"/>
        <cfvo type="percentile" val="50"/>
        <cfvo type="max"/>
        <color rgb="FF63BE7B"/>
        <color rgb="FFFFEB84"/>
        <color rgb="FFF8696B"/>
      </colorScale>
    </cfRule>
  </conditionalFormatting>
  <conditionalFormatting sqref="CT96:CT123">
    <cfRule type="colorScale" priority="435">
      <colorScale>
        <cfvo type="min"/>
        <cfvo type="percentile" val="50"/>
        <cfvo type="max"/>
        <color rgb="FFF8696B"/>
        <color rgb="FFFFEB84"/>
        <color rgb="FF63BE7B"/>
      </colorScale>
    </cfRule>
  </conditionalFormatting>
  <conditionalFormatting sqref="CO14:CO92 CM14:CM92">
    <cfRule type="colorScale" priority="426">
      <colorScale>
        <cfvo type="min"/>
        <cfvo type="percentile" val="50"/>
        <cfvo type="max"/>
        <color rgb="FFF8696B"/>
        <color rgb="FFFFEB84"/>
        <color rgb="FF63BE7B"/>
      </colorScale>
    </cfRule>
  </conditionalFormatting>
  <conditionalFormatting sqref="CL96:CN123 CQ96:CQ123">
    <cfRule type="colorScale" priority="438">
      <colorScale>
        <cfvo type="min"/>
        <cfvo type="percentile" val="50"/>
        <cfvo type="max"/>
        <color rgb="FFF8696B"/>
        <color rgb="FFFFEB84"/>
        <color rgb="FF63BE7B"/>
      </colorScale>
    </cfRule>
  </conditionalFormatting>
  <conditionalFormatting sqref="CR96:CS123">
    <cfRule type="colorScale" priority="437">
      <colorScale>
        <cfvo type="min"/>
        <cfvo type="percentile" val="50"/>
        <cfvo type="max"/>
        <color rgb="FFF8696B"/>
        <color rgb="FFFFEB84"/>
        <color rgb="FF63BE7B"/>
      </colorScale>
    </cfRule>
  </conditionalFormatting>
  <conditionalFormatting sqref="CQ15:CQ24 CL82:CL92 CL15:CL24 CQ82:CQ92 CN15:CN24 CN82:CN92">
    <cfRule type="colorScale" priority="434">
      <colorScale>
        <cfvo type="min"/>
        <cfvo type="percentile" val="50"/>
        <cfvo type="max"/>
        <color rgb="FFF8696B"/>
        <color rgb="FFFFEB84"/>
        <color rgb="FF63BE7B"/>
      </colorScale>
    </cfRule>
  </conditionalFormatting>
  <conditionalFormatting sqref="CK96:CK123">
    <cfRule type="colorScale" priority="433">
      <colorScale>
        <cfvo type="min"/>
        <cfvo type="percentile" val="50"/>
        <cfvo type="max"/>
        <color rgb="FFF8696B"/>
        <color rgb="FFFFEB84"/>
        <color rgb="FF63BE7B"/>
      </colorScale>
    </cfRule>
  </conditionalFormatting>
  <conditionalFormatting sqref="CT14:CT92">
    <cfRule type="colorScale" priority="439">
      <colorScale>
        <cfvo type="min"/>
        <cfvo type="percentile" val="50"/>
        <cfvo type="max"/>
        <color rgb="FFF8696B"/>
        <color rgb="FFFFEB84"/>
        <color rgb="FF63BE7B"/>
      </colorScale>
    </cfRule>
  </conditionalFormatting>
  <conditionalFormatting sqref="CQ25:CQ81 CL25:CL81 CN25:CN81">
    <cfRule type="colorScale" priority="440">
      <colorScale>
        <cfvo type="min"/>
        <cfvo type="percentile" val="50"/>
        <cfvo type="max"/>
        <color rgb="FFF8696B"/>
        <color rgb="FFFFEB84"/>
        <color rgb="FF63BE7B"/>
      </colorScale>
    </cfRule>
  </conditionalFormatting>
  <conditionalFormatting sqref="CR12:CS92">
    <cfRule type="colorScale" priority="441">
      <colorScale>
        <cfvo type="min"/>
        <cfvo type="percentile" val="50"/>
        <cfvo type="max"/>
        <color rgb="FFF8696B"/>
        <color rgb="FFFFEB84"/>
        <color rgb="FF63BE7B"/>
      </colorScale>
    </cfRule>
  </conditionalFormatting>
  <conditionalFormatting sqref="CN14 CL14">
    <cfRule type="colorScale" priority="431">
      <colorScale>
        <cfvo type="min"/>
        <cfvo type="percentile" val="50"/>
        <cfvo type="max"/>
        <color rgb="FFF8696B"/>
        <color rgb="FFFFEB84"/>
        <color rgb="FF63BE7B"/>
      </colorScale>
    </cfRule>
  </conditionalFormatting>
  <conditionalFormatting sqref="CQ14:CQ92">
    <cfRule type="colorScale" priority="430">
      <colorScale>
        <cfvo type="min"/>
        <cfvo type="percentile" val="50"/>
        <cfvo type="max"/>
        <color rgb="FFF8696B"/>
        <color rgb="FFFFEB84"/>
        <color rgb="FF63BE7B"/>
      </colorScale>
    </cfRule>
  </conditionalFormatting>
  <conditionalFormatting sqref="CK82:CK92 CK15:CK24">
    <cfRule type="colorScale" priority="428">
      <colorScale>
        <cfvo type="min"/>
        <cfvo type="percentile" val="50"/>
        <cfvo type="max"/>
        <color rgb="FFF8696B"/>
        <color rgb="FFFFEB84"/>
        <color rgb="FF63BE7B"/>
      </colorScale>
    </cfRule>
  </conditionalFormatting>
  <conditionalFormatting sqref="CK25:CK81">
    <cfRule type="colorScale" priority="429">
      <colorScale>
        <cfvo type="min"/>
        <cfvo type="percentile" val="50"/>
        <cfvo type="max"/>
        <color rgb="FFF8696B"/>
        <color rgb="FFFFEB84"/>
        <color rgb="FF63BE7B"/>
      </colorScale>
    </cfRule>
  </conditionalFormatting>
  <conditionalFormatting sqref="CK14">
    <cfRule type="colorScale" priority="427">
      <colorScale>
        <cfvo type="min"/>
        <cfvo type="percentile" val="50"/>
        <cfvo type="max"/>
        <color rgb="FFF8696B"/>
        <color rgb="FFFFEB84"/>
        <color rgb="FF63BE7B"/>
      </colorScale>
    </cfRule>
  </conditionalFormatting>
  <conditionalFormatting sqref="CY14:CY92">
    <cfRule type="colorScale" priority="425">
      <colorScale>
        <cfvo type="min"/>
        <cfvo type="percentile" val="50"/>
        <cfvo type="max"/>
        <color rgb="FFF8696B"/>
        <color rgb="FFFFEB84"/>
        <color rgb="FF63BE7B"/>
      </colorScale>
    </cfRule>
  </conditionalFormatting>
  <conditionalFormatting sqref="CU96:CV123">
    <cfRule type="colorScale" priority="423">
      <colorScale>
        <cfvo type="min"/>
        <cfvo type="percentile" val="50"/>
        <cfvo type="max"/>
        <color rgb="FFF8696B"/>
        <color rgb="FFFFEB84"/>
        <color rgb="FF63BE7B"/>
      </colorScale>
    </cfRule>
  </conditionalFormatting>
  <conditionalFormatting sqref="CW96:CW123">
    <cfRule type="colorScale" priority="422">
      <colorScale>
        <cfvo type="min"/>
        <cfvo type="percentile" val="50"/>
        <cfvo type="max"/>
        <color rgb="FFF8696B"/>
        <color rgb="FFFFEB84"/>
        <color rgb="FF63BE7B"/>
      </colorScale>
    </cfRule>
  </conditionalFormatting>
  <conditionalFormatting sqref="CW14:CW92">
    <cfRule type="colorScale" priority="424">
      <colorScale>
        <cfvo type="min"/>
        <cfvo type="percentile" val="50"/>
        <cfvo type="max"/>
        <color rgb="FFF8696B"/>
        <color rgb="FFFFEB84"/>
        <color rgb="FF63BE7B"/>
      </colorScale>
    </cfRule>
  </conditionalFormatting>
  <conditionalFormatting sqref="CU14:CU92 CW14:CW92">
    <cfRule type="colorScale" priority="421">
      <colorScale>
        <cfvo type="min"/>
        <cfvo type="percentile" val="50"/>
        <cfvo type="max"/>
        <color rgb="FF63BE7B"/>
        <color rgb="FFFFEB84"/>
        <color rgb="FFF8696B"/>
      </colorScale>
    </cfRule>
  </conditionalFormatting>
  <conditionalFormatting sqref="BZ96:BZ123">
    <cfRule type="colorScale" priority="419">
      <colorScale>
        <cfvo type="min"/>
        <cfvo type="percentile" val="50"/>
        <cfvo type="max"/>
        <color rgb="FFF8696B"/>
        <color rgb="FFFFEB84"/>
        <color rgb="FF63BE7B"/>
      </colorScale>
    </cfRule>
  </conditionalFormatting>
  <conditionalFormatting sqref="BX96:BX123">
    <cfRule type="colorScale" priority="418">
      <colorScale>
        <cfvo type="min"/>
        <cfvo type="percentile" val="50"/>
        <cfvo type="max"/>
        <color rgb="FFF8696B"/>
        <color rgb="FFFFEB84"/>
        <color rgb="FF63BE7B"/>
      </colorScale>
    </cfRule>
  </conditionalFormatting>
  <conditionalFormatting sqref="CH96:CH123">
    <cfRule type="colorScale" priority="417">
      <colorScale>
        <cfvo type="min"/>
        <cfvo type="percentile" val="50"/>
        <cfvo type="max"/>
        <color rgb="FFF8696B"/>
        <color rgb="FFFFEB84"/>
        <color rgb="FF63BE7B"/>
      </colorScale>
    </cfRule>
  </conditionalFormatting>
  <conditionalFormatting sqref="CO96:CO123">
    <cfRule type="colorScale" priority="416">
      <colorScale>
        <cfvo type="min"/>
        <cfvo type="percentile" val="50"/>
        <cfvo type="max"/>
        <color rgb="FFF8696B"/>
        <color rgb="FFFFEB84"/>
        <color rgb="FF63BE7B"/>
      </colorScale>
    </cfRule>
  </conditionalFormatting>
  <conditionalFormatting sqref="CP96:CP123">
    <cfRule type="colorScale" priority="415">
      <colorScale>
        <cfvo type="min"/>
        <cfvo type="percentile" val="50"/>
        <cfvo type="max"/>
        <color rgb="FFF8696B"/>
        <color rgb="FFFFEB84"/>
        <color rgb="FF63BE7B"/>
      </colorScale>
    </cfRule>
  </conditionalFormatting>
  <conditionalFormatting sqref="CY96:CY123">
    <cfRule type="colorScale" priority="412">
      <colorScale>
        <cfvo type="min"/>
        <cfvo type="percentile" val="50"/>
        <cfvo type="max"/>
        <color rgb="FFF8696B"/>
        <color rgb="FFFFEB84"/>
        <color rgb="FF63BE7B"/>
      </colorScale>
    </cfRule>
  </conditionalFormatting>
  <conditionalFormatting sqref="CV14:CV92">
    <cfRule type="colorScale" priority="410">
      <colorScale>
        <cfvo type="min"/>
        <cfvo type="percentile" val="50"/>
        <cfvo type="max"/>
        <color rgb="FFF8696B"/>
        <color rgb="FFFFEB84"/>
        <color rgb="FF63BE7B"/>
      </colorScale>
    </cfRule>
  </conditionalFormatting>
  <conditionalFormatting sqref="CV14:CV92">
    <cfRule type="colorScale" priority="409">
      <colorScale>
        <cfvo type="min"/>
        <cfvo type="percentile" val="50"/>
        <cfvo type="max"/>
        <color rgb="FF63BE7B"/>
        <color rgb="FFFFEB84"/>
        <color rgb="FFF8696B"/>
      </colorScale>
    </cfRule>
  </conditionalFormatting>
  <conditionalFormatting sqref="CU96:CW123">
    <cfRule type="colorScale" priority="408">
      <colorScale>
        <cfvo type="min"/>
        <cfvo type="percentile" val="50"/>
        <cfvo type="max"/>
        <color rgb="FF63BE7B"/>
        <color rgb="FFFFEB84"/>
        <color rgb="FFF8696B"/>
      </colorScale>
    </cfRule>
  </conditionalFormatting>
  <conditionalFormatting sqref="BV14:BV92">
    <cfRule type="colorScale" priority="406">
      <colorScale>
        <cfvo type="min"/>
        <cfvo type="percentile" val="50"/>
        <cfvo type="max"/>
        <color rgb="FFF8696B"/>
        <color rgb="FFFFEB84"/>
        <color rgb="FF63BE7B"/>
      </colorScale>
    </cfRule>
  </conditionalFormatting>
  <conditionalFormatting sqref="BV96:BV123">
    <cfRule type="colorScale" priority="407">
      <colorScale>
        <cfvo type="min"/>
        <cfvo type="percentile" val="50"/>
        <cfvo type="max"/>
        <color rgb="FFF8696B"/>
        <color rgb="FFFFEB84"/>
        <color rgb="FF63BE7B"/>
      </colorScale>
    </cfRule>
  </conditionalFormatting>
  <conditionalFormatting sqref="BY14:BY92">
    <cfRule type="colorScale" priority="405">
      <colorScale>
        <cfvo type="min"/>
        <cfvo type="percentile" val="50"/>
        <cfvo type="max"/>
        <color rgb="FFF8696B"/>
        <color rgb="FFFFEB84"/>
        <color rgb="FF63BE7B"/>
      </colorScale>
    </cfRule>
  </conditionalFormatting>
  <conditionalFormatting sqref="BY96:BY123">
    <cfRule type="colorScale" priority="404">
      <colorScale>
        <cfvo type="min"/>
        <cfvo type="percentile" val="50"/>
        <cfvo type="max"/>
        <color rgb="FFF8696B"/>
        <color rgb="FFFFEB84"/>
        <color rgb="FF63BE7B"/>
      </colorScale>
    </cfRule>
  </conditionalFormatting>
  <conditionalFormatting sqref="CP14:CP92">
    <cfRule type="colorScale" priority="403">
      <colorScale>
        <cfvo type="min"/>
        <cfvo type="percentile" val="50"/>
        <cfvo type="max"/>
        <color rgb="FFF8696B"/>
        <color rgb="FFFFEB84"/>
        <color rgb="FF63BE7B"/>
      </colorScale>
    </cfRule>
  </conditionalFormatting>
  <conditionalFormatting sqref="CI96:CI123">
    <cfRule type="colorScale" priority="402">
      <colorScale>
        <cfvo type="min"/>
        <cfvo type="percentile" val="50"/>
        <cfvo type="max"/>
        <color rgb="FFF8696B"/>
        <color rgb="FFFFEB84"/>
        <color rgb="FF63BE7B"/>
      </colorScale>
    </cfRule>
  </conditionalFormatting>
  <conditionalFormatting sqref="CF96:CF123">
    <cfRule type="colorScale" priority="400">
      <colorScale>
        <cfvo type="min"/>
        <cfvo type="percentile" val="50"/>
        <cfvo type="max"/>
        <color rgb="FFF8696B"/>
        <color rgb="FFFFEB84"/>
        <color rgb="FF63BE7B"/>
      </colorScale>
    </cfRule>
  </conditionalFormatting>
  <conditionalFormatting sqref="CF14:CF92">
    <cfRule type="colorScale" priority="401">
      <colorScale>
        <cfvo type="min"/>
        <cfvo type="percentile" val="50"/>
        <cfvo type="max"/>
        <color rgb="FFF8696B"/>
        <color rgb="FFFFEB84"/>
        <color rgb="FF63BE7B"/>
      </colorScale>
    </cfRule>
  </conditionalFormatting>
  <conditionalFormatting sqref="CF14:CF92">
    <cfRule type="colorScale" priority="399">
      <colorScale>
        <cfvo type="min"/>
        <cfvo type="percentile" val="50"/>
        <cfvo type="max"/>
        <color rgb="FF63BE7B"/>
        <color rgb="FFFFEB84"/>
        <color rgb="FFF8696B"/>
      </colorScale>
    </cfRule>
  </conditionalFormatting>
  <conditionalFormatting sqref="CF96:CF123">
    <cfRule type="colorScale" priority="398">
      <colorScale>
        <cfvo type="min"/>
        <cfvo type="percentile" val="50"/>
        <cfvo type="max"/>
        <color rgb="FF63BE7B"/>
        <color rgb="FFFFEB84"/>
        <color rgb="FFF8696B"/>
      </colorScale>
    </cfRule>
  </conditionalFormatting>
  <conditionalFormatting sqref="CZ14:CZ92">
    <cfRule type="colorScale" priority="397">
      <colorScale>
        <cfvo type="min"/>
        <cfvo type="percentile" val="50"/>
        <cfvo type="max"/>
        <color rgb="FFF8696B"/>
        <color rgb="FFFFEB84"/>
        <color rgb="FF63BE7B"/>
      </colorScale>
    </cfRule>
  </conditionalFormatting>
  <conditionalFormatting sqref="CZ96:CZ123">
    <cfRule type="colorScale" priority="396">
      <colorScale>
        <cfvo type="min"/>
        <cfvo type="percentile" val="50"/>
        <cfvo type="max"/>
        <color rgb="FFF8696B"/>
        <color rgb="FFFFEB84"/>
        <color rgb="FF63BE7B"/>
      </colorScale>
    </cfRule>
  </conditionalFormatting>
  <conditionalFormatting sqref="CQ96:CQ123">
    <cfRule type="colorScale" priority="395">
      <colorScale>
        <cfvo type="min"/>
        <cfvo type="percentile" val="50"/>
        <cfvo type="max"/>
        <color rgb="FFF8696B"/>
        <color rgb="FFFFEB84"/>
        <color rgb="FF63BE7B"/>
      </colorScale>
    </cfRule>
  </conditionalFormatting>
  <conditionalFormatting sqref="DK96:DK123">
    <cfRule type="colorScale" priority="389">
      <colorScale>
        <cfvo type="min"/>
        <cfvo type="percentile" val="50"/>
        <cfvo type="max"/>
        <color rgb="FFF8696B"/>
        <color rgb="FFFFEB84"/>
        <color rgb="FF63BE7B"/>
      </colorScale>
    </cfRule>
  </conditionalFormatting>
  <conditionalFormatting sqref="DF14:DF92 DD14:DD92">
    <cfRule type="colorScale" priority="380">
      <colorScale>
        <cfvo type="min"/>
        <cfvo type="percentile" val="50"/>
        <cfvo type="max"/>
        <color rgb="FFF8696B"/>
        <color rgb="FFFFEB84"/>
        <color rgb="FF63BE7B"/>
      </colorScale>
    </cfRule>
  </conditionalFormatting>
  <conditionalFormatting sqref="DC96:DE123 DH96:DH123">
    <cfRule type="colorScale" priority="391">
      <colorScale>
        <cfvo type="min"/>
        <cfvo type="percentile" val="50"/>
        <cfvo type="max"/>
        <color rgb="FFF8696B"/>
        <color rgb="FFFFEB84"/>
        <color rgb="FF63BE7B"/>
      </colorScale>
    </cfRule>
  </conditionalFormatting>
  <conditionalFormatting sqref="DI96:DJ123">
    <cfRule type="colorScale" priority="390">
      <colorScale>
        <cfvo type="min"/>
        <cfvo type="percentile" val="50"/>
        <cfvo type="max"/>
        <color rgb="FFF8696B"/>
        <color rgb="FFFFEB84"/>
        <color rgb="FF63BE7B"/>
      </colorScale>
    </cfRule>
  </conditionalFormatting>
  <conditionalFormatting sqref="DH15:DH24 DC82:DC92 DC15:DC24 DH82:DH92 DE15:DE24 DE82:DE92">
    <cfRule type="colorScale" priority="388">
      <colorScale>
        <cfvo type="min"/>
        <cfvo type="percentile" val="50"/>
        <cfvo type="max"/>
        <color rgb="FFF8696B"/>
        <color rgb="FFFFEB84"/>
        <color rgb="FF63BE7B"/>
      </colorScale>
    </cfRule>
  </conditionalFormatting>
  <conditionalFormatting sqref="DB96:DB123">
    <cfRule type="colorScale" priority="387">
      <colorScale>
        <cfvo type="min"/>
        <cfvo type="percentile" val="50"/>
        <cfvo type="max"/>
        <color rgb="FFF8696B"/>
        <color rgb="FFFFEB84"/>
        <color rgb="FF63BE7B"/>
      </colorScale>
    </cfRule>
  </conditionalFormatting>
  <conditionalFormatting sqref="DK14:DK92">
    <cfRule type="colorScale" priority="392">
      <colorScale>
        <cfvo type="min"/>
        <cfvo type="percentile" val="50"/>
        <cfvo type="max"/>
        <color rgb="FFF8696B"/>
        <color rgb="FFFFEB84"/>
        <color rgb="FF63BE7B"/>
      </colorScale>
    </cfRule>
  </conditionalFormatting>
  <conditionalFormatting sqref="DH25:DH81 DC25:DC81 DE25:DE81">
    <cfRule type="colorScale" priority="393">
      <colorScale>
        <cfvo type="min"/>
        <cfvo type="percentile" val="50"/>
        <cfvo type="max"/>
        <color rgb="FFF8696B"/>
        <color rgb="FFFFEB84"/>
        <color rgb="FF63BE7B"/>
      </colorScale>
    </cfRule>
  </conditionalFormatting>
  <conditionalFormatting sqref="DI12:DJ92">
    <cfRule type="colorScale" priority="394">
      <colorScale>
        <cfvo type="min"/>
        <cfvo type="percentile" val="50"/>
        <cfvo type="max"/>
        <color rgb="FFF8696B"/>
        <color rgb="FFFFEB84"/>
        <color rgb="FF63BE7B"/>
      </colorScale>
    </cfRule>
  </conditionalFormatting>
  <conditionalFormatting sqref="DE14 DC14">
    <cfRule type="colorScale" priority="385">
      <colorScale>
        <cfvo type="min"/>
        <cfvo type="percentile" val="50"/>
        <cfvo type="max"/>
        <color rgb="FFF8696B"/>
        <color rgb="FFFFEB84"/>
        <color rgb="FF63BE7B"/>
      </colorScale>
    </cfRule>
  </conditionalFormatting>
  <conditionalFormatting sqref="DH14:DH92">
    <cfRule type="colorScale" priority="384">
      <colorScale>
        <cfvo type="min"/>
        <cfvo type="percentile" val="50"/>
        <cfvo type="max"/>
        <color rgb="FFF8696B"/>
        <color rgb="FFFFEB84"/>
        <color rgb="FF63BE7B"/>
      </colorScale>
    </cfRule>
  </conditionalFormatting>
  <conditionalFormatting sqref="DB82:DB92 DB15:DB24">
    <cfRule type="colorScale" priority="382">
      <colorScale>
        <cfvo type="min"/>
        <cfvo type="percentile" val="50"/>
        <cfvo type="max"/>
        <color rgb="FFF8696B"/>
        <color rgb="FFFFEB84"/>
        <color rgb="FF63BE7B"/>
      </colorScale>
    </cfRule>
  </conditionalFormatting>
  <conditionalFormatting sqref="DB25:DB81">
    <cfRule type="colorScale" priority="383">
      <colorScale>
        <cfvo type="min"/>
        <cfvo type="percentile" val="50"/>
        <cfvo type="max"/>
        <color rgb="FFF8696B"/>
        <color rgb="FFFFEB84"/>
        <color rgb="FF63BE7B"/>
      </colorScale>
    </cfRule>
  </conditionalFormatting>
  <conditionalFormatting sqref="DB14">
    <cfRule type="colorScale" priority="381">
      <colorScale>
        <cfvo type="min"/>
        <cfvo type="percentile" val="50"/>
        <cfvo type="max"/>
        <color rgb="FFF8696B"/>
        <color rgb="FFFFEB84"/>
        <color rgb="FF63BE7B"/>
      </colorScale>
    </cfRule>
  </conditionalFormatting>
  <conditionalFormatting sqref="DL96:DM123">
    <cfRule type="colorScale" priority="377">
      <colorScale>
        <cfvo type="min"/>
        <cfvo type="percentile" val="50"/>
        <cfvo type="max"/>
        <color rgb="FFF8696B"/>
        <color rgb="FFFFEB84"/>
        <color rgb="FF63BE7B"/>
      </colorScale>
    </cfRule>
  </conditionalFormatting>
  <conditionalFormatting sqref="DL14:DL92">
    <cfRule type="colorScale" priority="375">
      <colorScale>
        <cfvo type="min"/>
        <cfvo type="percentile" val="50"/>
        <cfvo type="max"/>
        <color rgb="FF63BE7B"/>
        <color rgb="FFFFEB84"/>
        <color rgb="FFF8696B"/>
      </colorScale>
    </cfRule>
  </conditionalFormatting>
  <conditionalFormatting sqref="DF96:DF123">
    <cfRule type="colorScale" priority="374">
      <colorScale>
        <cfvo type="min"/>
        <cfvo type="percentile" val="50"/>
        <cfvo type="max"/>
        <color rgb="FFF8696B"/>
        <color rgb="FFFFEB84"/>
        <color rgb="FF63BE7B"/>
      </colorScale>
    </cfRule>
  </conditionalFormatting>
  <conditionalFormatting sqref="DG96:DG123">
    <cfRule type="colorScale" priority="373">
      <colorScale>
        <cfvo type="min"/>
        <cfvo type="percentile" val="50"/>
        <cfvo type="max"/>
        <color rgb="FFF8696B"/>
        <color rgb="FFFFEB84"/>
        <color rgb="FF63BE7B"/>
      </colorScale>
    </cfRule>
  </conditionalFormatting>
  <conditionalFormatting sqref="DM14:DM92">
    <cfRule type="colorScale" priority="371">
      <colorScale>
        <cfvo type="min"/>
        <cfvo type="percentile" val="50"/>
        <cfvo type="max"/>
        <color rgb="FFF8696B"/>
        <color rgb="FFFFEB84"/>
        <color rgb="FF63BE7B"/>
      </colorScale>
    </cfRule>
  </conditionalFormatting>
  <conditionalFormatting sqref="DM14:DM92">
    <cfRule type="colorScale" priority="370">
      <colorScale>
        <cfvo type="min"/>
        <cfvo type="percentile" val="50"/>
        <cfvo type="max"/>
        <color rgb="FF63BE7B"/>
        <color rgb="FFFFEB84"/>
        <color rgb="FFF8696B"/>
      </colorScale>
    </cfRule>
  </conditionalFormatting>
  <conditionalFormatting sqref="DL96:DM123">
    <cfRule type="colorScale" priority="369">
      <colorScale>
        <cfvo type="min"/>
        <cfvo type="percentile" val="50"/>
        <cfvo type="max"/>
        <color rgb="FF63BE7B"/>
        <color rgb="FFFFEB84"/>
        <color rgb="FFF8696B"/>
      </colorScale>
    </cfRule>
  </conditionalFormatting>
  <conditionalFormatting sqref="DG14:DG92">
    <cfRule type="colorScale" priority="368">
      <colorScale>
        <cfvo type="min"/>
        <cfvo type="percentile" val="50"/>
        <cfvo type="max"/>
        <color rgb="FFF8696B"/>
        <color rgb="FFFFEB84"/>
        <color rgb="FF63BE7B"/>
      </colorScale>
    </cfRule>
  </conditionalFormatting>
  <conditionalFormatting sqref="DH96:DH123">
    <cfRule type="colorScale" priority="365">
      <colorScale>
        <cfvo type="min"/>
        <cfvo type="percentile" val="50"/>
        <cfvo type="max"/>
        <color rgb="FFF8696B"/>
        <color rgb="FFFFEB84"/>
        <color rgb="FF63BE7B"/>
      </colorScale>
    </cfRule>
  </conditionalFormatting>
  <conditionalFormatting sqref="DP14:DP92">
    <cfRule type="colorScale" priority="364">
      <colorScale>
        <cfvo type="min"/>
        <cfvo type="percentile" val="50"/>
        <cfvo type="max"/>
        <color rgb="FFF8696B"/>
        <color rgb="FFFFEB84"/>
        <color rgb="FF63BE7B"/>
      </colorScale>
    </cfRule>
  </conditionalFormatting>
  <conditionalFormatting sqref="DP96:DP123">
    <cfRule type="colorScale" priority="363">
      <colorScale>
        <cfvo type="min"/>
        <cfvo type="percentile" val="50"/>
        <cfvo type="max"/>
        <color rgb="FFF8696B"/>
        <color rgb="FFFFEB84"/>
        <color rgb="FF63BE7B"/>
      </colorScale>
    </cfRule>
  </conditionalFormatting>
  <conditionalFormatting sqref="DQ14:DQ92">
    <cfRule type="colorScale" priority="362">
      <colorScale>
        <cfvo type="min"/>
        <cfvo type="percentile" val="50"/>
        <cfvo type="max"/>
        <color rgb="FFF8696B"/>
        <color rgb="FFFFEB84"/>
        <color rgb="FF63BE7B"/>
      </colorScale>
    </cfRule>
  </conditionalFormatting>
  <conditionalFormatting sqref="DQ96:DQ123">
    <cfRule type="colorScale" priority="361">
      <colorScale>
        <cfvo type="min"/>
        <cfvo type="percentile" val="50"/>
        <cfvo type="max"/>
        <color rgb="FFF8696B"/>
        <color rgb="FFFFEB84"/>
        <color rgb="FF63BE7B"/>
      </colorScale>
    </cfRule>
  </conditionalFormatting>
  <conditionalFormatting sqref="EB96:EB123">
    <cfRule type="colorScale" priority="355">
      <colorScale>
        <cfvo type="min"/>
        <cfvo type="percentile" val="50"/>
        <cfvo type="max"/>
        <color rgb="FFF8696B"/>
        <color rgb="FFFFEB84"/>
        <color rgb="FF63BE7B"/>
      </colorScale>
    </cfRule>
  </conditionalFormatting>
  <conditionalFormatting sqref="DW14:DW92">
    <cfRule type="colorScale" priority="346">
      <colorScale>
        <cfvo type="min"/>
        <cfvo type="percentile" val="50"/>
        <cfvo type="max"/>
        <color rgb="FFF8696B"/>
        <color rgb="FFFFEB84"/>
        <color rgb="FF63BE7B"/>
      </colorScale>
    </cfRule>
  </conditionalFormatting>
  <conditionalFormatting sqref="DT96:DV123 DY96:DY123">
    <cfRule type="colorScale" priority="357">
      <colorScale>
        <cfvo type="min"/>
        <cfvo type="percentile" val="50"/>
        <cfvo type="max"/>
        <color rgb="FFF8696B"/>
        <color rgb="FFFFEB84"/>
        <color rgb="FF63BE7B"/>
      </colorScale>
    </cfRule>
  </conditionalFormatting>
  <conditionalFormatting sqref="DZ96:EA123">
    <cfRule type="colorScale" priority="356">
      <colorScale>
        <cfvo type="min"/>
        <cfvo type="percentile" val="50"/>
        <cfvo type="max"/>
        <color rgb="FFF8696B"/>
        <color rgb="FFFFEB84"/>
        <color rgb="FF63BE7B"/>
      </colorScale>
    </cfRule>
  </conditionalFormatting>
  <conditionalFormatting sqref="DY15:DY24 DT82:DT92 DT15:DT24 DY82:DY92 DV15:DV24 DV82:DV92">
    <cfRule type="colorScale" priority="354">
      <colorScale>
        <cfvo type="min"/>
        <cfvo type="percentile" val="50"/>
        <cfvo type="max"/>
        <color rgb="FFF8696B"/>
        <color rgb="FFFFEB84"/>
        <color rgb="FF63BE7B"/>
      </colorScale>
    </cfRule>
  </conditionalFormatting>
  <conditionalFormatting sqref="DS96:DS123">
    <cfRule type="colorScale" priority="353">
      <colorScale>
        <cfvo type="min"/>
        <cfvo type="percentile" val="50"/>
        <cfvo type="max"/>
        <color rgb="FFF8696B"/>
        <color rgb="FFFFEB84"/>
        <color rgb="FF63BE7B"/>
      </colorScale>
    </cfRule>
  </conditionalFormatting>
  <conditionalFormatting sqref="EB14:EB92">
    <cfRule type="colorScale" priority="358">
      <colorScale>
        <cfvo type="min"/>
        <cfvo type="percentile" val="50"/>
        <cfvo type="max"/>
        <color rgb="FFF8696B"/>
        <color rgb="FFFFEB84"/>
        <color rgb="FF63BE7B"/>
      </colorScale>
    </cfRule>
  </conditionalFormatting>
  <conditionalFormatting sqref="DY25:DY81 DT25:DT81 DV25:DV81">
    <cfRule type="colorScale" priority="359">
      <colorScale>
        <cfvo type="min"/>
        <cfvo type="percentile" val="50"/>
        <cfvo type="max"/>
        <color rgb="FFF8696B"/>
        <color rgb="FFFFEB84"/>
        <color rgb="FF63BE7B"/>
      </colorScale>
    </cfRule>
  </conditionalFormatting>
  <conditionalFormatting sqref="DZ12:EA92">
    <cfRule type="colorScale" priority="360">
      <colorScale>
        <cfvo type="min"/>
        <cfvo type="percentile" val="50"/>
        <cfvo type="max"/>
        <color rgb="FFF8696B"/>
        <color rgb="FFFFEB84"/>
        <color rgb="FF63BE7B"/>
      </colorScale>
    </cfRule>
  </conditionalFormatting>
  <conditionalFormatting sqref="DV14 DT14">
    <cfRule type="colorScale" priority="351">
      <colorScale>
        <cfvo type="min"/>
        <cfvo type="percentile" val="50"/>
        <cfvo type="max"/>
        <color rgb="FFF8696B"/>
        <color rgb="FFFFEB84"/>
        <color rgb="FF63BE7B"/>
      </colorScale>
    </cfRule>
  </conditionalFormatting>
  <conditionalFormatting sqref="DY14:DY92">
    <cfRule type="colorScale" priority="350">
      <colorScale>
        <cfvo type="min"/>
        <cfvo type="percentile" val="50"/>
        <cfvo type="max"/>
        <color rgb="FFF8696B"/>
        <color rgb="FFFFEB84"/>
        <color rgb="FF63BE7B"/>
      </colorScale>
    </cfRule>
  </conditionalFormatting>
  <conditionalFormatting sqref="DS82:DS92 DS15:DS24">
    <cfRule type="colorScale" priority="348">
      <colorScale>
        <cfvo type="min"/>
        <cfvo type="percentile" val="50"/>
        <cfvo type="max"/>
        <color rgb="FFF8696B"/>
        <color rgb="FFFFEB84"/>
        <color rgb="FF63BE7B"/>
      </colorScale>
    </cfRule>
  </conditionalFormatting>
  <conditionalFormatting sqref="DS25:DS81">
    <cfRule type="colorScale" priority="349">
      <colorScale>
        <cfvo type="min"/>
        <cfvo type="percentile" val="50"/>
        <cfvo type="max"/>
        <color rgb="FFF8696B"/>
        <color rgb="FFFFEB84"/>
        <color rgb="FF63BE7B"/>
      </colorScale>
    </cfRule>
  </conditionalFormatting>
  <conditionalFormatting sqref="DS14">
    <cfRule type="colorScale" priority="347">
      <colorScale>
        <cfvo type="min"/>
        <cfvo type="percentile" val="50"/>
        <cfvo type="max"/>
        <color rgb="FFF8696B"/>
        <color rgb="FFFFEB84"/>
        <color rgb="FF63BE7B"/>
      </colorScale>
    </cfRule>
  </conditionalFormatting>
  <conditionalFormatting sqref="EC96:ED123">
    <cfRule type="colorScale" priority="345">
      <colorScale>
        <cfvo type="min"/>
        <cfvo type="percentile" val="50"/>
        <cfvo type="max"/>
        <color rgb="FFF8696B"/>
        <color rgb="FFFFEB84"/>
        <color rgb="FF63BE7B"/>
      </colorScale>
    </cfRule>
  </conditionalFormatting>
  <conditionalFormatting sqref="EC14:EC92">
    <cfRule type="colorScale" priority="344">
      <colorScale>
        <cfvo type="min"/>
        <cfvo type="percentile" val="50"/>
        <cfvo type="max"/>
        <color rgb="FF63BE7B"/>
        <color rgb="FFFFEB84"/>
        <color rgb="FFF8696B"/>
      </colorScale>
    </cfRule>
  </conditionalFormatting>
  <conditionalFormatting sqref="DW96:DW123">
    <cfRule type="colorScale" priority="343">
      <colorScale>
        <cfvo type="min"/>
        <cfvo type="percentile" val="50"/>
        <cfvo type="max"/>
        <color rgb="FFF8696B"/>
        <color rgb="FFFFEB84"/>
        <color rgb="FF63BE7B"/>
      </colorScale>
    </cfRule>
  </conditionalFormatting>
  <conditionalFormatting sqref="DX96:DX123">
    <cfRule type="colorScale" priority="342">
      <colorScale>
        <cfvo type="min"/>
        <cfvo type="percentile" val="50"/>
        <cfvo type="max"/>
        <color rgb="FFF8696B"/>
        <color rgb="FFFFEB84"/>
        <color rgb="FF63BE7B"/>
      </colorScale>
    </cfRule>
  </conditionalFormatting>
  <conditionalFormatting sqref="EC96:ED123">
    <cfRule type="colorScale" priority="339">
      <colorScale>
        <cfvo type="min"/>
        <cfvo type="percentile" val="50"/>
        <cfvo type="max"/>
        <color rgb="FF63BE7B"/>
        <color rgb="FFFFEB84"/>
        <color rgb="FFF8696B"/>
      </colorScale>
    </cfRule>
  </conditionalFormatting>
  <conditionalFormatting sqref="DX14:DX92">
    <cfRule type="colorScale" priority="338">
      <colorScale>
        <cfvo type="min"/>
        <cfvo type="percentile" val="50"/>
        <cfvo type="max"/>
        <color rgb="FFF8696B"/>
        <color rgb="FFFFEB84"/>
        <color rgb="FF63BE7B"/>
      </colorScale>
    </cfRule>
  </conditionalFormatting>
  <conditionalFormatting sqref="DY96:DY123">
    <cfRule type="colorScale" priority="337">
      <colorScale>
        <cfvo type="min"/>
        <cfvo type="percentile" val="50"/>
        <cfvo type="max"/>
        <color rgb="FFF8696B"/>
        <color rgb="FFFFEB84"/>
        <color rgb="FF63BE7B"/>
      </colorScale>
    </cfRule>
  </conditionalFormatting>
  <conditionalFormatting sqref="EG14:EG92">
    <cfRule type="colorScale" priority="336">
      <colorScale>
        <cfvo type="min"/>
        <cfvo type="percentile" val="50"/>
        <cfvo type="max"/>
        <color rgb="FFF8696B"/>
        <color rgb="FFFFEB84"/>
        <color rgb="FF63BE7B"/>
      </colorScale>
    </cfRule>
  </conditionalFormatting>
  <conditionalFormatting sqref="EG96:EG123">
    <cfRule type="colorScale" priority="335">
      <colorScale>
        <cfvo type="min"/>
        <cfvo type="percentile" val="50"/>
        <cfvo type="max"/>
        <color rgb="FFF8696B"/>
        <color rgb="FFFFEB84"/>
        <color rgb="FF63BE7B"/>
      </colorScale>
    </cfRule>
  </conditionalFormatting>
  <conditionalFormatting sqref="EH14:EH92">
    <cfRule type="colorScale" priority="334">
      <colorScale>
        <cfvo type="min"/>
        <cfvo type="percentile" val="50"/>
        <cfvo type="max"/>
        <color rgb="FFF8696B"/>
        <color rgb="FFFFEB84"/>
        <color rgb="FF63BE7B"/>
      </colorScale>
    </cfRule>
  </conditionalFormatting>
  <conditionalFormatting sqref="EH96:EH123">
    <cfRule type="colorScale" priority="333">
      <colorScale>
        <cfvo type="min"/>
        <cfvo type="percentile" val="50"/>
        <cfvo type="max"/>
        <color rgb="FFF8696B"/>
        <color rgb="FFFFEB84"/>
        <color rgb="FF63BE7B"/>
      </colorScale>
    </cfRule>
  </conditionalFormatting>
  <conditionalFormatting sqref="DH2:DH10 DD2:DD10">
    <cfRule type="colorScale" priority="331">
      <colorScale>
        <cfvo type="min"/>
        <cfvo type="percentile" val="50"/>
        <cfvo type="max"/>
        <color rgb="FFF8696B"/>
        <color rgb="FFFFEB84"/>
        <color rgb="FF63BE7B"/>
      </colorScale>
    </cfRule>
  </conditionalFormatting>
  <conditionalFormatting sqref="DE2:DE10">
    <cfRule type="colorScale" priority="329">
      <colorScale>
        <cfvo type="min"/>
        <cfvo type="percentile" val="50"/>
        <cfvo type="max"/>
        <color rgb="FFF8696B"/>
        <color rgb="FFFFEB84"/>
        <color rgb="FF63BE7B"/>
      </colorScale>
    </cfRule>
  </conditionalFormatting>
  <conditionalFormatting sqref="DI2:DI10">
    <cfRule type="colorScale" priority="328">
      <colorScale>
        <cfvo type="min"/>
        <cfvo type="percentile" val="50"/>
        <cfvo type="max"/>
        <color rgb="FFF8696B"/>
        <color rgb="FFFFEB84"/>
        <color rgb="FF63BE7B"/>
      </colorScale>
    </cfRule>
  </conditionalFormatting>
  <conditionalFormatting sqref="DY2:DY10 DU2:DU10">
    <cfRule type="colorScale" priority="327">
      <colorScale>
        <cfvo type="min"/>
        <cfvo type="percentile" val="50"/>
        <cfvo type="max"/>
        <color rgb="FFF8696B"/>
        <color rgb="FFFFEB84"/>
        <color rgb="FF63BE7B"/>
      </colorScale>
    </cfRule>
  </conditionalFormatting>
  <conditionalFormatting sqref="DV2:DV10">
    <cfRule type="colorScale" priority="326">
      <colorScale>
        <cfvo type="min"/>
        <cfvo type="percentile" val="50"/>
        <cfvo type="max"/>
        <color rgb="FFF8696B"/>
        <color rgb="FFFFEB84"/>
        <color rgb="FF63BE7B"/>
      </colorScale>
    </cfRule>
  </conditionalFormatting>
  <conditionalFormatting sqref="DZ2:DZ10">
    <cfRule type="colorScale" priority="325">
      <colorScale>
        <cfvo type="min"/>
        <cfvo type="percentile" val="50"/>
        <cfvo type="max"/>
        <color rgb="FFF8696B"/>
        <color rgb="FFFFEB84"/>
        <color rgb="FF63BE7B"/>
      </colorScale>
    </cfRule>
  </conditionalFormatting>
  <conditionalFormatting sqref="EU96:EU123">
    <cfRule type="colorScale" priority="319">
      <colorScale>
        <cfvo type="min"/>
        <cfvo type="percentile" val="50"/>
        <cfvo type="max"/>
        <color rgb="FFF8696B"/>
        <color rgb="FFFFEB84"/>
        <color rgb="FF63BE7B"/>
      </colorScale>
    </cfRule>
  </conditionalFormatting>
  <conditionalFormatting sqref="EO14:EO92">
    <cfRule type="colorScale" priority="311">
      <colorScale>
        <cfvo type="min"/>
        <cfvo type="percentile" val="50"/>
        <cfvo type="max"/>
        <color rgb="FFF8696B"/>
        <color rgb="FFFFEB84"/>
        <color rgb="FF63BE7B"/>
      </colorScale>
    </cfRule>
  </conditionalFormatting>
  <conditionalFormatting sqref="ER96:ER123 EK96:EN123">
    <cfRule type="colorScale" priority="321">
      <colorScale>
        <cfvo type="min"/>
        <cfvo type="percentile" val="50"/>
        <cfvo type="max"/>
        <color rgb="FFF8696B"/>
        <color rgb="FFFFEB84"/>
        <color rgb="FF63BE7B"/>
      </colorScale>
    </cfRule>
  </conditionalFormatting>
  <conditionalFormatting sqref="ES96:ET123">
    <cfRule type="colorScale" priority="320">
      <colorScale>
        <cfvo type="min"/>
        <cfvo type="percentile" val="50"/>
        <cfvo type="max"/>
        <color rgb="FFF8696B"/>
        <color rgb="FFFFEB84"/>
        <color rgb="FF63BE7B"/>
      </colorScale>
    </cfRule>
  </conditionalFormatting>
  <conditionalFormatting sqref="ER15:ER24 EK82:EK92 EK15:EK24 ER82:ER92 EN15:EN24 EN82:EN92">
    <cfRule type="colorScale" priority="318">
      <colorScale>
        <cfvo type="min"/>
        <cfvo type="percentile" val="50"/>
        <cfvo type="max"/>
        <color rgb="FFF8696B"/>
        <color rgb="FFFFEB84"/>
        <color rgb="FF63BE7B"/>
      </colorScale>
    </cfRule>
  </conditionalFormatting>
  <conditionalFormatting sqref="EJ96:EJ123">
    <cfRule type="colorScale" priority="317">
      <colorScale>
        <cfvo type="min"/>
        <cfvo type="percentile" val="50"/>
        <cfvo type="max"/>
        <color rgb="FFF8696B"/>
        <color rgb="FFFFEB84"/>
        <color rgb="FF63BE7B"/>
      </colorScale>
    </cfRule>
  </conditionalFormatting>
  <conditionalFormatting sqref="EU14:EU92">
    <cfRule type="colorScale" priority="322">
      <colorScale>
        <cfvo type="min"/>
        <cfvo type="percentile" val="50"/>
        <cfvo type="max"/>
        <color rgb="FFF8696B"/>
        <color rgb="FFFFEB84"/>
        <color rgb="FF63BE7B"/>
      </colorScale>
    </cfRule>
  </conditionalFormatting>
  <conditionalFormatting sqref="ER25:ER81 EK25:EK81 EN25:EN81">
    <cfRule type="colorScale" priority="323">
      <colorScale>
        <cfvo type="min"/>
        <cfvo type="percentile" val="50"/>
        <cfvo type="max"/>
        <color rgb="FFF8696B"/>
        <color rgb="FFFFEB84"/>
        <color rgb="FF63BE7B"/>
      </colorScale>
    </cfRule>
  </conditionalFormatting>
  <conditionalFormatting sqref="ES12:ET92">
    <cfRule type="colorScale" priority="324">
      <colorScale>
        <cfvo type="min"/>
        <cfvo type="percentile" val="50"/>
        <cfvo type="max"/>
        <color rgb="FFF8696B"/>
        <color rgb="FFFFEB84"/>
        <color rgb="FF63BE7B"/>
      </colorScale>
    </cfRule>
  </conditionalFormatting>
  <conditionalFormatting sqref="EN14 EK14">
    <cfRule type="colorScale" priority="316">
      <colorScale>
        <cfvo type="min"/>
        <cfvo type="percentile" val="50"/>
        <cfvo type="max"/>
        <color rgb="FFF8696B"/>
        <color rgb="FFFFEB84"/>
        <color rgb="FF63BE7B"/>
      </colorScale>
    </cfRule>
  </conditionalFormatting>
  <conditionalFormatting sqref="ER14:ER92">
    <cfRule type="colorScale" priority="315">
      <colorScale>
        <cfvo type="min"/>
        <cfvo type="percentile" val="50"/>
        <cfvo type="max"/>
        <color rgb="FFF8696B"/>
        <color rgb="FFFFEB84"/>
        <color rgb="FF63BE7B"/>
      </colorScale>
    </cfRule>
  </conditionalFormatting>
  <conditionalFormatting sqref="EJ14:EJ92">
    <cfRule type="colorScale" priority="312">
      <colorScale>
        <cfvo type="min"/>
        <cfvo type="percentile" val="50"/>
        <cfvo type="max"/>
        <color rgb="FFF8696B"/>
        <color rgb="FFFFEB84"/>
        <color rgb="FF63BE7B"/>
      </colorScale>
    </cfRule>
  </conditionalFormatting>
  <conditionalFormatting sqref="EV96:EW123">
    <cfRule type="colorScale" priority="310">
      <colorScale>
        <cfvo type="min"/>
        <cfvo type="percentile" val="50"/>
        <cfvo type="max"/>
        <color rgb="FFF8696B"/>
        <color rgb="FFFFEB84"/>
        <color rgb="FF63BE7B"/>
      </colorScale>
    </cfRule>
  </conditionalFormatting>
  <conditionalFormatting sqref="EV14:EV92">
    <cfRule type="colorScale" priority="309">
      <colorScale>
        <cfvo type="min"/>
        <cfvo type="percentile" val="50"/>
        <cfvo type="max"/>
        <color rgb="FF63BE7B"/>
        <color rgb="FFFFEB84"/>
        <color rgb="FFF8696B"/>
      </colorScale>
    </cfRule>
  </conditionalFormatting>
  <conditionalFormatting sqref="EO96:EP123">
    <cfRule type="colorScale" priority="308">
      <colorScale>
        <cfvo type="min"/>
        <cfvo type="percentile" val="50"/>
        <cfvo type="max"/>
        <color rgb="FFF8696B"/>
        <color rgb="FFFFEB84"/>
        <color rgb="FF63BE7B"/>
      </colorScale>
    </cfRule>
  </conditionalFormatting>
  <conditionalFormatting sqref="EQ96:EQ123">
    <cfRule type="colorScale" priority="307">
      <colorScale>
        <cfvo type="min"/>
        <cfvo type="percentile" val="50"/>
        <cfvo type="max"/>
        <color rgb="FFF8696B"/>
        <color rgb="FFFFEB84"/>
        <color rgb="FF63BE7B"/>
      </colorScale>
    </cfRule>
  </conditionalFormatting>
  <conditionalFormatting sqref="EV96:EW123">
    <cfRule type="colorScale" priority="306">
      <colorScale>
        <cfvo type="min"/>
        <cfvo type="percentile" val="50"/>
        <cfvo type="max"/>
        <color rgb="FF63BE7B"/>
        <color rgb="FFFFEB84"/>
        <color rgb="FFF8696B"/>
      </colorScale>
    </cfRule>
  </conditionalFormatting>
  <conditionalFormatting sqref="EQ14:EQ92">
    <cfRule type="colorScale" priority="305">
      <colorScale>
        <cfvo type="min"/>
        <cfvo type="percentile" val="50"/>
        <cfvo type="max"/>
        <color rgb="FFF8696B"/>
        <color rgb="FFFFEB84"/>
        <color rgb="FF63BE7B"/>
      </colorScale>
    </cfRule>
  </conditionalFormatting>
  <conditionalFormatting sqref="ER96:ER123">
    <cfRule type="colorScale" priority="304">
      <colorScale>
        <cfvo type="min"/>
        <cfvo type="percentile" val="50"/>
        <cfvo type="max"/>
        <color rgb="FFF8696B"/>
        <color rgb="FFFFEB84"/>
        <color rgb="FF63BE7B"/>
      </colorScale>
    </cfRule>
  </conditionalFormatting>
  <conditionalFormatting sqref="EZ14:EZ92">
    <cfRule type="colorScale" priority="303">
      <colorScale>
        <cfvo type="min"/>
        <cfvo type="percentile" val="50"/>
        <cfvo type="max"/>
        <color rgb="FFF8696B"/>
        <color rgb="FFFFEB84"/>
        <color rgb="FF63BE7B"/>
      </colorScale>
    </cfRule>
  </conditionalFormatting>
  <conditionalFormatting sqref="EZ96:FA123">
    <cfRule type="colorScale" priority="302">
      <colorScale>
        <cfvo type="min"/>
        <cfvo type="percentile" val="50"/>
        <cfvo type="max"/>
        <color rgb="FFF8696B"/>
        <color rgb="FFFFEB84"/>
        <color rgb="FF63BE7B"/>
      </colorScale>
    </cfRule>
  </conditionalFormatting>
  <conditionalFormatting sqref="FB14:FB92">
    <cfRule type="colorScale" priority="301">
      <colorScale>
        <cfvo type="min"/>
        <cfvo type="percentile" val="50"/>
        <cfvo type="max"/>
        <color rgb="FFF8696B"/>
        <color rgb="FFFFEB84"/>
        <color rgb="FF63BE7B"/>
      </colorScale>
    </cfRule>
  </conditionalFormatting>
  <conditionalFormatting sqref="FB96:FB123">
    <cfRule type="colorScale" priority="300">
      <colorScale>
        <cfvo type="min"/>
        <cfvo type="percentile" val="50"/>
        <cfvo type="max"/>
        <color rgb="FFF8696B"/>
        <color rgb="FFFFEB84"/>
        <color rgb="FF63BE7B"/>
      </colorScale>
    </cfRule>
  </conditionalFormatting>
  <conditionalFormatting sqref="ER2:ER10 EN2:EN10">
    <cfRule type="colorScale" priority="299">
      <colorScale>
        <cfvo type="min"/>
        <cfvo type="percentile" val="50"/>
        <cfvo type="max"/>
        <color rgb="FFF8696B"/>
        <color rgb="FFFFEB84"/>
        <color rgb="FF63BE7B"/>
      </colorScale>
    </cfRule>
  </conditionalFormatting>
  <conditionalFormatting sqref="EO2:EP10">
    <cfRule type="colorScale" priority="298">
      <colorScale>
        <cfvo type="min"/>
        <cfvo type="percentile" val="50"/>
        <cfvo type="max"/>
        <color rgb="FFF8696B"/>
        <color rgb="FFFFEB84"/>
        <color rgb="FF63BE7B"/>
      </colorScale>
    </cfRule>
  </conditionalFormatting>
  <conditionalFormatting sqref="ES2:ES10">
    <cfRule type="colorScale" priority="297">
      <colorScale>
        <cfvo type="min"/>
        <cfvo type="percentile" val="50"/>
        <cfvo type="max"/>
        <color rgb="FFF8696B"/>
        <color rgb="FFFFEB84"/>
        <color rgb="FF63BE7B"/>
      </colorScale>
    </cfRule>
  </conditionalFormatting>
  <conditionalFormatting sqref="DU14:DU92">
    <cfRule type="colorScale" priority="296">
      <colorScale>
        <cfvo type="min"/>
        <cfvo type="percentile" val="50"/>
        <cfvo type="max"/>
        <color rgb="FFF8696B"/>
        <color rgb="FFFFEB84"/>
        <color rgb="FF63BE7B"/>
      </colorScale>
    </cfRule>
  </conditionalFormatting>
  <conditionalFormatting sqref="EM14:EM92">
    <cfRule type="colorScale" priority="295">
      <colorScale>
        <cfvo type="min"/>
        <cfvo type="percentile" val="50"/>
        <cfvo type="max"/>
        <color rgb="FFF8696B"/>
        <color rgb="FFFFEB84"/>
        <color rgb="FF63BE7B"/>
      </colorScale>
    </cfRule>
  </conditionalFormatting>
  <conditionalFormatting sqref="EL14:EL92">
    <cfRule type="colorScale" priority="294">
      <colorScale>
        <cfvo type="min"/>
        <cfvo type="percentile" val="50"/>
        <cfvo type="max"/>
        <color rgb="FFF8696B"/>
        <color rgb="FFFFEB84"/>
        <color rgb="FF63BE7B"/>
      </colorScale>
    </cfRule>
  </conditionalFormatting>
  <conditionalFormatting sqref="EP14:EP92">
    <cfRule type="colorScale" priority="265">
      <colorScale>
        <cfvo type="min"/>
        <cfvo type="percentile" val="50"/>
        <cfvo type="max"/>
        <color rgb="FFF8696B"/>
        <color rgb="FFFFEB84"/>
        <color rgb="FF63BE7B"/>
      </colorScale>
    </cfRule>
  </conditionalFormatting>
  <conditionalFormatting sqref="FA14:FA92">
    <cfRule type="colorScale" priority="263">
      <colorScale>
        <cfvo type="min"/>
        <cfvo type="percentile" val="50"/>
        <cfvo type="max"/>
        <color rgb="FFF8696B"/>
        <color rgb="FFFFEB84"/>
        <color rgb="FF63BE7B"/>
      </colorScale>
    </cfRule>
  </conditionalFormatting>
  <conditionalFormatting sqref="FO96:FO123">
    <cfRule type="colorScale" priority="250">
      <colorScale>
        <cfvo type="min"/>
        <cfvo type="percentile" val="50"/>
        <cfvo type="max"/>
        <color rgb="FFF8696B"/>
        <color rgb="FFFFEB84"/>
        <color rgb="FF63BE7B"/>
      </colorScale>
    </cfRule>
  </conditionalFormatting>
  <conditionalFormatting sqref="FI14:FI92">
    <cfRule type="colorScale" priority="244">
      <colorScale>
        <cfvo type="min"/>
        <cfvo type="percentile" val="50"/>
        <cfvo type="max"/>
        <color rgb="FFF8696B"/>
        <color rgb="FFFFEB84"/>
        <color rgb="FF63BE7B"/>
      </colorScale>
    </cfRule>
  </conditionalFormatting>
  <conditionalFormatting sqref="FL96:FL123 FE96:FH123">
    <cfRule type="colorScale" priority="252">
      <colorScale>
        <cfvo type="min"/>
        <cfvo type="percentile" val="50"/>
        <cfvo type="max"/>
        <color rgb="FFF8696B"/>
        <color rgb="FFFFEB84"/>
        <color rgb="FF63BE7B"/>
      </colorScale>
    </cfRule>
  </conditionalFormatting>
  <conditionalFormatting sqref="FM96:FN123">
    <cfRule type="colorScale" priority="251">
      <colorScale>
        <cfvo type="min"/>
        <cfvo type="percentile" val="50"/>
        <cfvo type="max"/>
        <color rgb="FFF8696B"/>
        <color rgb="FFFFEB84"/>
        <color rgb="FF63BE7B"/>
      </colorScale>
    </cfRule>
  </conditionalFormatting>
  <conditionalFormatting sqref="FL15:FL24 FE82:FE92 FE15:FE24 FL82:FL92 FH15:FH24 FH82:FH92">
    <cfRule type="colorScale" priority="249">
      <colorScale>
        <cfvo type="min"/>
        <cfvo type="percentile" val="50"/>
        <cfvo type="max"/>
        <color rgb="FFF8696B"/>
        <color rgb="FFFFEB84"/>
        <color rgb="FF63BE7B"/>
      </colorScale>
    </cfRule>
  </conditionalFormatting>
  <conditionalFormatting sqref="FD96:FD123">
    <cfRule type="colorScale" priority="248">
      <colorScale>
        <cfvo type="min"/>
        <cfvo type="percentile" val="50"/>
        <cfvo type="max"/>
        <color rgb="FFF8696B"/>
        <color rgb="FFFFEB84"/>
        <color rgb="FF63BE7B"/>
      </colorScale>
    </cfRule>
  </conditionalFormatting>
  <conditionalFormatting sqref="FO14:FO92">
    <cfRule type="colorScale" priority="253">
      <colorScale>
        <cfvo type="min"/>
        <cfvo type="percentile" val="50"/>
        <cfvo type="max"/>
        <color rgb="FFF8696B"/>
        <color rgb="FFFFEB84"/>
        <color rgb="FF63BE7B"/>
      </colorScale>
    </cfRule>
  </conditionalFormatting>
  <conditionalFormatting sqref="FL25:FL81 FE25:FE81 FH25:FH81">
    <cfRule type="colorScale" priority="254">
      <colorScale>
        <cfvo type="min"/>
        <cfvo type="percentile" val="50"/>
        <cfvo type="max"/>
        <color rgb="FFF8696B"/>
        <color rgb="FFFFEB84"/>
        <color rgb="FF63BE7B"/>
      </colorScale>
    </cfRule>
  </conditionalFormatting>
  <conditionalFormatting sqref="FM12:FN92">
    <cfRule type="colorScale" priority="255">
      <colorScale>
        <cfvo type="min"/>
        <cfvo type="percentile" val="50"/>
        <cfvo type="max"/>
        <color rgb="FFF8696B"/>
        <color rgb="FFFFEB84"/>
        <color rgb="FF63BE7B"/>
      </colorScale>
    </cfRule>
  </conditionalFormatting>
  <conditionalFormatting sqref="FH14 FE14">
    <cfRule type="colorScale" priority="247">
      <colorScale>
        <cfvo type="min"/>
        <cfvo type="percentile" val="50"/>
        <cfvo type="max"/>
        <color rgb="FFF8696B"/>
        <color rgb="FFFFEB84"/>
        <color rgb="FF63BE7B"/>
      </colorScale>
    </cfRule>
  </conditionalFormatting>
  <conditionalFormatting sqref="FL14:FL92">
    <cfRule type="colorScale" priority="246">
      <colorScale>
        <cfvo type="min"/>
        <cfvo type="percentile" val="50"/>
        <cfvo type="max"/>
        <color rgb="FFF8696B"/>
        <color rgb="FFFFEB84"/>
        <color rgb="FF63BE7B"/>
      </colorScale>
    </cfRule>
  </conditionalFormatting>
  <conditionalFormatting sqref="FD14:FD92">
    <cfRule type="colorScale" priority="245">
      <colorScale>
        <cfvo type="min"/>
        <cfvo type="percentile" val="50"/>
        <cfvo type="max"/>
        <color rgb="FFF8696B"/>
        <color rgb="FFFFEB84"/>
        <color rgb="FF63BE7B"/>
      </colorScale>
    </cfRule>
  </conditionalFormatting>
  <conditionalFormatting sqref="FP96:FQ123">
    <cfRule type="colorScale" priority="243">
      <colorScale>
        <cfvo type="min"/>
        <cfvo type="percentile" val="50"/>
        <cfvo type="max"/>
        <color rgb="FFF8696B"/>
        <color rgb="FFFFEB84"/>
        <color rgb="FF63BE7B"/>
      </colorScale>
    </cfRule>
  </conditionalFormatting>
  <conditionalFormatting sqref="FP14:FP92">
    <cfRule type="colorScale" priority="242">
      <colorScale>
        <cfvo type="min"/>
        <cfvo type="percentile" val="50"/>
        <cfvo type="max"/>
        <color rgb="FF63BE7B"/>
        <color rgb="FFFFEB84"/>
        <color rgb="FFF8696B"/>
      </colorScale>
    </cfRule>
  </conditionalFormatting>
  <conditionalFormatting sqref="FI96:FJ123">
    <cfRule type="colorScale" priority="241">
      <colorScale>
        <cfvo type="min"/>
        <cfvo type="percentile" val="50"/>
        <cfvo type="max"/>
        <color rgb="FFF8696B"/>
        <color rgb="FFFFEB84"/>
        <color rgb="FF63BE7B"/>
      </colorScale>
    </cfRule>
  </conditionalFormatting>
  <conditionalFormatting sqref="FK96:FK123">
    <cfRule type="colorScale" priority="240">
      <colorScale>
        <cfvo type="min"/>
        <cfvo type="percentile" val="50"/>
        <cfvo type="max"/>
        <color rgb="FFF8696B"/>
        <color rgb="FFFFEB84"/>
        <color rgb="FF63BE7B"/>
      </colorScale>
    </cfRule>
  </conditionalFormatting>
  <conditionalFormatting sqref="FP96:FQ123">
    <cfRule type="colorScale" priority="239">
      <colorScale>
        <cfvo type="min"/>
        <cfvo type="percentile" val="50"/>
        <cfvo type="max"/>
        <color rgb="FF63BE7B"/>
        <color rgb="FFFFEB84"/>
        <color rgb="FFF8696B"/>
      </colorScale>
    </cfRule>
  </conditionalFormatting>
  <conditionalFormatting sqref="FK14:FK92">
    <cfRule type="colorScale" priority="238">
      <colorScale>
        <cfvo type="min"/>
        <cfvo type="percentile" val="50"/>
        <cfvo type="max"/>
        <color rgb="FFF8696B"/>
        <color rgb="FFFFEB84"/>
        <color rgb="FF63BE7B"/>
      </colorScale>
    </cfRule>
  </conditionalFormatting>
  <conditionalFormatting sqref="FL96:FL123">
    <cfRule type="colorScale" priority="237">
      <colorScale>
        <cfvo type="min"/>
        <cfvo type="percentile" val="50"/>
        <cfvo type="max"/>
        <color rgb="FFF8696B"/>
        <color rgb="FFFFEB84"/>
        <color rgb="FF63BE7B"/>
      </colorScale>
    </cfRule>
  </conditionalFormatting>
  <conditionalFormatting sqref="FT14:FT92">
    <cfRule type="colorScale" priority="236">
      <colorScale>
        <cfvo type="min"/>
        <cfvo type="percentile" val="50"/>
        <cfvo type="max"/>
        <color rgb="FFF8696B"/>
        <color rgb="FFFFEB84"/>
        <color rgb="FF63BE7B"/>
      </colorScale>
    </cfRule>
  </conditionalFormatting>
  <conditionalFormatting sqref="FT96:FU123">
    <cfRule type="colorScale" priority="235">
      <colorScale>
        <cfvo type="min"/>
        <cfvo type="percentile" val="50"/>
        <cfvo type="max"/>
        <color rgb="FFF8696B"/>
        <color rgb="FFFFEB84"/>
        <color rgb="FF63BE7B"/>
      </colorScale>
    </cfRule>
  </conditionalFormatting>
  <conditionalFormatting sqref="FV14:FV92">
    <cfRule type="colorScale" priority="234">
      <colorScale>
        <cfvo type="min"/>
        <cfvo type="percentile" val="50"/>
        <cfvo type="max"/>
        <color rgb="FFF8696B"/>
        <color rgb="FFFFEB84"/>
        <color rgb="FF63BE7B"/>
      </colorScale>
    </cfRule>
  </conditionalFormatting>
  <conditionalFormatting sqref="FV96:FV123">
    <cfRule type="colorScale" priority="233">
      <colorScale>
        <cfvo type="min"/>
        <cfvo type="percentile" val="50"/>
        <cfvo type="max"/>
        <color rgb="FFF8696B"/>
        <color rgb="FFFFEB84"/>
        <color rgb="FF63BE7B"/>
      </colorScale>
    </cfRule>
  </conditionalFormatting>
  <conditionalFormatting sqref="FL2:FL10 FH2:FH10">
    <cfRule type="colorScale" priority="232">
      <colorScale>
        <cfvo type="min"/>
        <cfvo type="percentile" val="50"/>
        <cfvo type="max"/>
        <color rgb="FFF8696B"/>
        <color rgb="FFFFEB84"/>
        <color rgb="FF63BE7B"/>
      </colorScale>
    </cfRule>
  </conditionalFormatting>
  <conditionalFormatting sqref="FI2:FJ10">
    <cfRule type="colorScale" priority="231">
      <colorScale>
        <cfvo type="min"/>
        <cfvo type="percentile" val="50"/>
        <cfvo type="max"/>
        <color rgb="FFF8696B"/>
        <color rgb="FFFFEB84"/>
        <color rgb="FF63BE7B"/>
      </colorScale>
    </cfRule>
  </conditionalFormatting>
  <conditionalFormatting sqref="FM2:FM10">
    <cfRule type="colorScale" priority="230">
      <colorScale>
        <cfvo type="min"/>
        <cfvo type="percentile" val="50"/>
        <cfvo type="max"/>
        <color rgb="FFF8696B"/>
        <color rgb="FFFFEB84"/>
        <color rgb="FF63BE7B"/>
      </colorScale>
    </cfRule>
  </conditionalFormatting>
  <conditionalFormatting sqref="FG14:FG92">
    <cfRule type="colorScale" priority="229">
      <colorScale>
        <cfvo type="min"/>
        <cfvo type="percentile" val="50"/>
        <cfvo type="max"/>
        <color rgb="FFF8696B"/>
        <color rgb="FFFFEB84"/>
        <color rgb="FF63BE7B"/>
      </colorScale>
    </cfRule>
  </conditionalFormatting>
  <conditionalFormatting sqref="FF14:FF92">
    <cfRule type="colorScale" priority="228">
      <colorScale>
        <cfvo type="min"/>
        <cfvo type="percentile" val="50"/>
        <cfvo type="max"/>
        <color rgb="FFF8696B"/>
        <color rgb="FFFFEB84"/>
        <color rgb="FF63BE7B"/>
      </colorScale>
    </cfRule>
  </conditionalFormatting>
  <conditionalFormatting sqref="FJ14:FJ92">
    <cfRule type="colorScale" priority="227">
      <colorScale>
        <cfvo type="min"/>
        <cfvo type="percentile" val="50"/>
        <cfvo type="max"/>
        <color rgb="FFF8696B"/>
        <color rgb="FFFFEB84"/>
        <color rgb="FF63BE7B"/>
      </colorScale>
    </cfRule>
  </conditionalFormatting>
  <conditionalFormatting sqref="FU14:FU92">
    <cfRule type="colorScale" priority="226">
      <colorScale>
        <cfvo type="min"/>
        <cfvo type="percentile" val="50"/>
        <cfvo type="max"/>
        <color rgb="FFF8696B"/>
        <color rgb="FFFFEB84"/>
        <color rgb="FF63BE7B"/>
      </colorScale>
    </cfRule>
  </conditionalFormatting>
  <conditionalFormatting sqref="GL96:GL123">
    <cfRule type="colorScale" priority="220">
      <colorScale>
        <cfvo type="min"/>
        <cfvo type="percentile" val="50"/>
        <cfvo type="max"/>
        <color rgb="FFF8696B"/>
        <color rgb="FFFFEB84"/>
        <color rgb="FF63BE7B"/>
      </colorScale>
    </cfRule>
  </conditionalFormatting>
  <conditionalFormatting sqref="GE14:GE92">
    <cfRule type="colorScale" priority="214">
      <colorScale>
        <cfvo type="min"/>
        <cfvo type="percentile" val="50"/>
        <cfvo type="max"/>
        <color rgb="FFF8696B"/>
        <color rgb="FFFFEB84"/>
        <color rgb="FF63BE7B"/>
      </colorScale>
    </cfRule>
  </conditionalFormatting>
  <conditionalFormatting sqref="GI96:GI123 FY96:GD123">
    <cfRule type="colorScale" priority="222">
      <colorScale>
        <cfvo type="min"/>
        <cfvo type="percentile" val="50"/>
        <cfvo type="max"/>
        <color rgb="FFF8696B"/>
        <color rgb="FFFFEB84"/>
        <color rgb="FF63BE7B"/>
      </colorScale>
    </cfRule>
  </conditionalFormatting>
  <conditionalFormatting sqref="GJ96:GK123">
    <cfRule type="colorScale" priority="221">
      <colorScale>
        <cfvo type="min"/>
        <cfvo type="percentile" val="50"/>
        <cfvo type="max"/>
        <color rgb="FFF8696B"/>
        <color rgb="FFFFEB84"/>
        <color rgb="FF63BE7B"/>
      </colorScale>
    </cfRule>
  </conditionalFormatting>
  <conditionalFormatting sqref="GI15:GI24 FY82:FY92 FY15:FY24 GI82:GI92 GD15:GD24 GD82:GD92">
    <cfRule type="colorScale" priority="219">
      <colorScale>
        <cfvo type="min"/>
        <cfvo type="percentile" val="50"/>
        <cfvo type="max"/>
        <color rgb="FFF8696B"/>
        <color rgb="FFFFEB84"/>
        <color rgb="FF63BE7B"/>
      </colorScale>
    </cfRule>
  </conditionalFormatting>
  <conditionalFormatting sqref="FX96:FX123">
    <cfRule type="colorScale" priority="218">
      <colorScale>
        <cfvo type="min"/>
        <cfvo type="percentile" val="50"/>
        <cfvo type="max"/>
        <color rgb="FFF8696B"/>
        <color rgb="FFFFEB84"/>
        <color rgb="FF63BE7B"/>
      </colorScale>
    </cfRule>
  </conditionalFormatting>
  <conditionalFormatting sqref="GL14:GL92">
    <cfRule type="colorScale" priority="223">
      <colorScale>
        <cfvo type="min"/>
        <cfvo type="percentile" val="50"/>
        <cfvo type="max"/>
        <color rgb="FFF8696B"/>
        <color rgb="FFFFEB84"/>
        <color rgb="FF63BE7B"/>
      </colorScale>
    </cfRule>
  </conditionalFormatting>
  <conditionalFormatting sqref="GI25:GI81 FY25:FY81 GD25:GD81">
    <cfRule type="colorScale" priority="224">
      <colorScale>
        <cfvo type="min"/>
        <cfvo type="percentile" val="50"/>
        <cfvo type="max"/>
        <color rgb="FFF8696B"/>
        <color rgb="FFFFEB84"/>
        <color rgb="FF63BE7B"/>
      </colorScale>
    </cfRule>
  </conditionalFormatting>
  <conditionalFormatting sqref="GJ12:GK92">
    <cfRule type="colorScale" priority="225">
      <colorScale>
        <cfvo type="min"/>
        <cfvo type="percentile" val="50"/>
        <cfvo type="max"/>
        <color rgb="FFF8696B"/>
        <color rgb="FFFFEB84"/>
        <color rgb="FF63BE7B"/>
      </colorScale>
    </cfRule>
  </conditionalFormatting>
  <conditionalFormatting sqref="GD14 FY14">
    <cfRule type="colorScale" priority="217">
      <colorScale>
        <cfvo type="min"/>
        <cfvo type="percentile" val="50"/>
        <cfvo type="max"/>
        <color rgb="FFF8696B"/>
        <color rgb="FFFFEB84"/>
        <color rgb="FF63BE7B"/>
      </colorScale>
    </cfRule>
  </conditionalFormatting>
  <conditionalFormatting sqref="GI14:GI92">
    <cfRule type="colorScale" priority="216">
      <colorScale>
        <cfvo type="min"/>
        <cfvo type="percentile" val="50"/>
        <cfvo type="max"/>
        <color rgb="FFF8696B"/>
        <color rgb="FFFFEB84"/>
        <color rgb="FF63BE7B"/>
      </colorScale>
    </cfRule>
  </conditionalFormatting>
  <conditionalFormatting sqref="FX14:FX92">
    <cfRule type="colorScale" priority="215">
      <colorScale>
        <cfvo type="min"/>
        <cfvo type="percentile" val="50"/>
        <cfvo type="max"/>
        <color rgb="FFF8696B"/>
        <color rgb="FFFFEB84"/>
        <color rgb="FF63BE7B"/>
      </colorScale>
    </cfRule>
  </conditionalFormatting>
  <conditionalFormatting sqref="GM96:GN123">
    <cfRule type="colorScale" priority="213">
      <colorScale>
        <cfvo type="min"/>
        <cfvo type="percentile" val="50"/>
        <cfvo type="max"/>
        <color rgb="FFF8696B"/>
        <color rgb="FFFFEB84"/>
        <color rgb="FF63BE7B"/>
      </colorScale>
    </cfRule>
  </conditionalFormatting>
  <conditionalFormatting sqref="GM14:GM92">
    <cfRule type="colorScale" priority="212">
      <colorScale>
        <cfvo type="min"/>
        <cfvo type="percentile" val="50"/>
        <cfvo type="max"/>
        <color rgb="FF63BE7B"/>
        <color rgb="FFFFEB84"/>
        <color rgb="FFF8696B"/>
      </colorScale>
    </cfRule>
  </conditionalFormatting>
  <conditionalFormatting sqref="GE96:GF123">
    <cfRule type="colorScale" priority="211">
      <colorScale>
        <cfvo type="min"/>
        <cfvo type="percentile" val="50"/>
        <cfvo type="max"/>
        <color rgb="FFF8696B"/>
        <color rgb="FFFFEB84"/>
        <color rgb="FF63BE7B"/>
      </colorScale>
    </cfRule>
  </conditionalFormatting>
  <conditionalFormatting sqref="GG96:GH123">
    <cfRule type="colorScale" priority="210">
      <colorScale>
        <cfvo type="min"/>
        <cfvo type="percentile" val="50"/>
        <cfvo type="max"/>
        <color rgb="FFF8696B"/>
        <color rgb="FFFFEB84"/>
        <color rgb="FF63BE7B"/>
      </colorScale>
    </cfRule>
  </conditionalFormatting>
  <conditionalFormatting sqref="GM96:GN123">
    <cfRule type="colorScale" priority="209">
      <colorScale>
        <cfvo type="min"/>
        <cfvo type="percentile" val="50"/>
        <cfvo type="max"/>
        <color rgb="FF63BE7B"/>
        <color rgb="FFFFEB84"/>
        <color rgb="FFF8696B"/>
      </colorScale>
    </cfRule>
  </conditionalFormatting>
  <conditionalFormatting sqref="GG14:GH92">
    <cfRule type="colorScale" priority="208">
      <colorScale>
        <cfvo type="min"/>
        <cfvo type="percentile" val="50"/>
        <cfvo type="max"/>
        <color rgb="FFF8696B"/>
        <color rgb="FFFFEB84"/>
        <color rgb="FF63BE7B"/>
      </colorScale>
    </cfRule>
  </conditionalFormatting>
  <conditionalFormatting sqref="GI96:GI123">
    <cfRule type="colorScale" priority="207">
      <colorScale>
        <cfvo type="min"/>
        <cfvo type="percentile" val="50"/>
        <cfvo type="max"/>
        <color rgb="FFF8696B"/>
        <color rgb="FFFFEB84"/>
        <color rgb="FF63BE7B"/>
      </colorScale>
    </cfRule>
  </conditionalFormatting>
  <conditionalFormatting sqref="GQ14:GQ92">
    <cfRule type="colorScale" priority="206">
      <colorScale>
        <cfvo type="min"/>
        <cfvo type="percentile" val="50"/>
        <cfvo type="max"/>
        <color rgb="FFF8696B"/>
        <color rgb="FFFFEB84"/>
        <color rgb="FF63BE7B"/>
      </colorScale>
    </cfRule>
  </conditionalFormatting>
  <conditionalFormatting sqref="GQ96:GR123">
    <cfRule type="colorScale" priority="205">
      <colorScale>
        <cfvo type="min"/>
        <cfvo type="percentile" val="50"/>
        <cfvo type="max"/>
        <color rgb="FFF8696B"/>
        <color rgb="FFFFEB84"/>
        <color rgb="FF63BE7B"/>
      </colorScale>
    </cfRule>
  </conditionalFormatting>
  <conditionalFormatting sqref="GS14:GS92">
    <cfRule type="colorScale" priority="204">
      <colorScale>
        <cfvo type="min"/>
        <cfvo type="percentile" val="50"/>
        <cfvo type="max"/>
        <color rgb="FFF8696B"/>
        <color rgb="FFFFEB84"/>
        <color rgb="FF63BE7B"/>
      </colorScale>
    </cfRule>
  </conditionalFormatting>
  <conditionalFormatting sqref="GS96:GS123">
    <cfRule type="colorScale" priority="203">
      <colorScale>
        <cfvo type="min"/>
        <cfvo type="percentile" val="50"/>
        <cfvo type="max"/>
        <color rgb="FFF8696B"/>
        <color rgb="FFFFEB84"/>
        <color rgb="FF63BE7B"/>
      </colorScale>
    </cfRule>
  </conditionalFormatting>
  <conditionalFormatting sqref="GH2:GH10 GD2:GD10">
    <cfRule type="colorScale" priority="202">
      <colorScale>
        <cfvo type="min"/>
        <cfvo type="percentile" val="50"/>
        <cfvo type="max"/>
        <color rgb="FFF8696B"/>
        <color rgb="FFFFEB84"/>
        <color rgb="FF63BE7B"/>
      </colorScale>
    </cfRule>
  </conditionalFormatting>
  <conditionalFormatting sqref="GE2:GF10">
    <cfRule type="colorScale" priority="201">
      <colorScale>
        <cfvo type="min"/>
        <cfvo type="percentile" val="50"/>
        <cfvo type="max"/>
        <color rgb="FFF8696B"/>
        <color rgb="FFFFEB84"/>
        <color rgb="FF63BE7B"/>
      </colorScale>
    </cfRule>
  </conditionalFormatting>
  <conditionalFormatting sqref="GI2:GI10">
    <cfRule type="colorScale" priority="200">
      <colorScale>
        <cfvo type="min"/>
        <cfvo type="percentile" val="50"/>
        <cfvo type="max"/>
        <color rgb="FFF8696B"/>
        <color rgb="FFFFEB84"/>
        <color rgb="FF63BE7B"/>
      </colorScale>
    </cfRule>
  </conditionalFormatting>
  <conditionalFormatting sqref="GB14:GC92">
    <cfRule type="colorScale" priority="199">
      <colorScale>
        <cfvo type="min"/>
        <cfvo type="percentile" val="50"/>
        <cfvo type="max"/>
        <color rgb="FFF8696B"/>
        <color rgb="FFFFEB84"/>
        <color rgb="FF63BE7B"/>
      </colorScale>
    </cfRule>
  </conditionalFormatting>
  <conditionalFormatting sqref="FZ14:GA92">
    <cfRule type="colorScale" priority="198">
      <colorScale>
        <cfvo type="min"/>
        <cfvo type="percentile" val="50"/>
        <cfvo type="max"/>
        <color rgb="FFF8696B"/>
        <color rgb="FFFFEB84"/>
        <color rgb="FF63BE7B"/>
      </colorScale>
    </cfRule>
  </conditionalFormatting>
  <conditionalFormatting sqref="GF14:GF92">
    <cfRule type="colorScale" priority="197">
      <colorScale>
        <cfvo type="min"/>
        <cfvo type="percentile" val="50"/>
        <cfvo type="max"/>
        <color rgb="FFF8696B"/>
        <color rgb="FFFFEB84"/>
        <color rgb="FF63BE7B"/>
      </colorScale>
    </cfRule>
  </conditionalFormatting>
  <conditionalFormatting sqref="GR14:GR92">
    <cfRule type="colorScale" priority="196">
      <colorScale>
        <cfvo type="min"/>
        <cfvo type="percentile" val="50"/>
        <cfvo type="max"/>
        <color rgb="FFF8696B"/>
        <color rgb="FFFFEB84"/>
        <color rgb="FF63BE7B"/>
      </colorScale>
    </cfRule>
  </conditionalFormatting>
  <conditionalFormatting sqref="FZ14:FZ92">
    <cfRule type="colorScale" priority="195">
      <colorScale>
        <cfvo type="min"/>
        <cfvo type="percentile" val="50"/>
        <cfvo type="max"/>
        <color rgb="FFF8696B"/>
        <color rgb="FFFFEB84"/>
        <color rgb="FF63BE7B"/>
      </colorScale>
    </cfRule>
  </conditionalFormatting>
  <conditionalFormatting sqref="FY14:FY92">
    <cfRule type="colorScale" priority="194">
      <colorScale>
        <cfvo type="min"/>
        <cfvo type="percentile" val="50"/>
        <cfvo type="max"/>
        <color rgb="FFF8696B"/>
        <color rgb="FFFFEB84"/>
        <color rgb="FF63BE7B"/>
      </colorScale>
    </cfRule>
  </conditionalFormatting>
  <conditionalFormatting sqref="GT14:GT92">
    <cfRule type="colorScale" priority="193">
      <colorScale>
        <cfvo type="min"/>
        <cfvo type="percentile" val="50"/>
        <cfvo type="max"/>
        <color rgb="FFF8696B"/>
        <color rgb="FFFFEB84"/>
        <color rgb="FF63BE7B"/>
      </colorScale>
    </cfRule>
  </conditionalFormatting>
  <conditionalFormatting sqref="GT96:GT123">
    <cfRule type="colorScale" priority="192">
      <colorScale>
        <cfvo type="min"/>
        <cfvo type="percentile" val="50"/>
        <cfvo type="max"/>
        <color rgb="FFF8696B"/>
        <color rgb="FFFFEB84"/>
        <color rgb="FF63BE7B"/>
      </colorScale>
    </cfRule>
  </conditionalFormatting>
  <conditionalFormatting sqref="HJ96:HJ123">
    <cfRule type="colorScale" priority="186">
      <colorScale>
        <cfvo type="min"/>
        <cfvo type="percentile" val="50"/>
        <cfvo type="max"/>
        <color rgb="FFF8696B"/>
        <color rgb="FFFFEB84"/>
        <color rgb="FF63BE7B"/>
      </colorScale>
    </cfRule>
  </conditionalFormatting>
  <conditionalFormatting sqref="HC14:HC92">
    <cfRule type="colorScale" priority="180">
      <colorScale>
        <cfvo type="min"/>
        <cfvo type="percentile" val="50"/>
        <cfvo type="max"/>
        <color rgb="FFF8696B"/>
        <color rgb="FFFFEB84"/>
        <color rgb="FF63BE7B"/>
      </colorScale>
    </cfRule>
  </conditionalFormatting>
  <conditionalFormatting sqref="HG96:HG123 GW96:HB123">
    <cfRule type="colorScale" priority="188">
      <colorScale>
        <cfvo type="min"/>
        <cfvo type="percentile" val="50"/>
        <cfvo type="max"/>
        <color rgb="FFF8696B"/>
        <color rgb="FFFFEB84"/>
        <color rgb="FF63BE7B"/>
      </colorScale>
    </cfRule>
  </conditionalFormatting>
  <conditionalFormatting sqref="HH96:HI123">
    <cfRule type="colorScale" priority="187">
      <colorScale>
        <cfvo type="min"/>
        <cfvo type="percentile" val="50"/>
        <cfvo type="max"/>
        <color rgb="FFF8696B"/>
        <color rgb="FFFFEB84"/>
        <color rgb="FF63BE7B"/>
      </colorScale>
    </cfRule>
  </conditionalFormatting>
  <conditionalFormatting sqref="HG15:HG24 GW82:GW92 GW15:GW24 HG82:HG92 HB15:HB24 HB82:HB92">
    <cfRule type="colorScale" priority="185">
      <colorScale>
        <cfvo type="min"/>
        <cfvo type="percentile" val="50"/>
        <cfvo type="max"/>
        <color rgb="FFF8696B"/>
        <color rgb="FFFFEB84"/>
        <color rgb="FF63BE7B"/>
      </colorScale>
    </cfRule>
  </conditionalFormatting>
  <conditionalFormatting sqref="GV96:GV123">
    <cfRule type="colorScale" priority="184">
      <colorScale>
        <cfvo type="min"/>
        <cfvo type="percentile" val="50"/>
        <cfvo type="max"/>
        <color rgb="FFF8696B"/>
        <color rgb="FFFFEB84"/>
        <color rgb="FF63BE7B"/>
      </colorScale>
    </cfRule>
  </conditionalFormatting>
  <conditionalFormatting sqref="HJ14:HJ92">
    <cfRule type="colorScale" priority="189">
      <colorScale>
        <cfvo type="min"/>
        <cfvo type="percentile" val="50"/>
        <cfvo type="max"/>
        <color rgb="FFF8696B"/>
        <color rgb="FFFFEB84"/>
        <color rgb="FF63BE7B"/>
      </colorScale>
    </cfRule>
  </conditionalFormatting>
  <conditionalFormatting sqref="HG25:HG81 GW25:GW81 HB25:HB81">
    <cfRule type="colorScale" priority="190">
      <colorScale>
        <cfvo type="min"/>
        <cfvo type="percentile" val="50"/>
        <cfvo type="max"/>
        <color rgb="FFF8696B"/>
        <color rgb="FFFFEB84"/>
        <color rgb="FF63BE7B"/>
      </colorScale>
    </cfRule>
  </conditionalFormatting>
  <conditionalFormatting sqref="HH12:HI92">
    <cfRule type="colorScale" priority="191">
      <colorScale>
        <cfvo type="min"/>
        <cfvo type="percentile" val="50"/>
        <cfvo type="max"/>
        <color rgb="FFF8696B"/>
        <color rgb="FFFFEB84"/>
        <color rgb="FF63BE7B"/>
      </colorScale>
    </cfRule>
  </conditionalFormatting>
  <conditionalFormatting sqref="HB14 GW14">
    <cfRule type="colorScale" priority="183">
      <colorScale>
        <cfvo type="min"/>
        <cfvo type="percentile" val="50"/>
        <cfvo type="max"/>
        <color rgb="FFF8696B"/>
        <color rgb="FFFFEB84"/>
        <color rgb="FF63BE7B"/>
      </colorScale>
    </cfRule>
  </conditionalFormatting>
  <conditionalFormatting sqref="HG14:HG92">
    <cfRule type="colorScale" priority="182">
      <colorScale>
        <cfvo type="min"/>
        <cfvo type="percentile" val="50"/>
        <cfvo type="max"/>
        <color rgb="FFF8696B"/>
        <color rgb="FFFFEB84"/>
        <color rgb="FF63BE7B"/>
      </colorScale>
    </cfRule>
  </conditionalFormatting>
  <conditionalFormatting sqref="GV14:GV92">
    <cfRule type="colorScale" priority="181">
      <colorScale>
        <cfvo type="min"/>
        <cfvo type="percentile" val="50"/>
        <cfvo type="max"/>
        <color rgb="FFF8696B"/>
        <color rgb="FFFFEB84"/>
        <color rgb="FF63BE7B"/>
      </colorScale>
    </cfRule>
  </conditionalFormatting>
  <conditionalFormatting sqref="HK96:HL123">
    <cfRule type="colorScale" priority="179">
      <colorScale>
        <cfvo type="min"/>
        <cfvo type="percentile" val="50"/>
        <cfvo type="max"/>
        <color rgb="FFF8696B"/>
        <color rgb="FFFFEB84"/>
        <color rgb="FF63BE7B"/>
      </colorScale>
    </cfRule>
  </conditionalFormatting>
  <conditionalFormatting sqref="HK14:HK92">
    <cfRule type="colorScale" priority="178">
      <colorScale>
        <cfvo type="min"/>
        <cfvo type="percentile" val="50"/>
        <cfvo type="max"/>
        <color rgb="FF63BE7B"/>
        <color rgb="FFFFEB84"/>
        <color rgb="FFF8696B"/>
      </colorScale>
    </cfRule>
  </conditionalFormatting>
  <conditionalFormatting sqref="HC96:HD123">
    <cfRule type="colorScale" priority="177">
      <colorScale>
        <cfvo type="min"/>
        <cfvo type="percentile" val="50"/>
        <cfvo type="max"/>
        <color rgb="FFF8696B"/>
        <color rgb="FFFFEB84"/>
        <color rgb="FF63BE7B"/>
      </colorScale>
    </cfRule>
  </conditionalFormatting>
  <conditionalFormatting sqref="HE96:HF123">
    <cfRule type="colorScale" priority="176">
      <colorScale>
        <cfvo type="min"/>
        <cfvo type="percentile" val="50"/>
        <cfvo type="max"/>
        <color rgb="FFF8696B"/>
        <color rgb="FFFFEB84"/>
        <color rgb="FF63BE7B"/>
      </colorScale>
    </cfRule>
  </conditionalFormatting>
  <conditionalFormatting sqref="HK96:HL123">
    <cfRule type="colorScale" priority="175">
      <colorScale>
        <cfvo type="min"/>
        <cfvo type="percentile" val="50"/>
        <cfvo type="max"/>
        <color rgb="FF63BE7B"/>
        <color rgb="FFFFEB84"/>
        <color rgb="FFF8696B"/>
      </colorScale>
    </cfRule>
  </conditionalFormatting>
  <conditionalFormatting sqref="HE14:HF92">
    <cfRule type="colorScale" priority="174">
      <colorScale>
        <cfvo type="min"/>
        <cfvo type="percentile" val="50"/>
        <cfvo type="max"/>
        <color rgb="FFF8696B"/>
        <color rgb="FFFFEB84"/>
        <color rgb="FF63BE7B"/>
      </colorScale>
    </cfRule>
  </conditionalFormatting>
  <conditionalFormatting sqref="HG96:HG123">
    <cfRule type="colorScale" priority="173">
      <colorScale>
        <cfvo type="min"/>
        <cfvo type="percentile" val="50"/>
        <cfvo type="max"/>
        <color rgb="FFF8696B"/>
        <color rgb="FFFFEB84"/>
        <color rgb="FF63BE7B"/>
      </colorScale>
    </cfRule>
  </conditionalFormatting>
  <conditionalFormatting sqref="HO14:HO92">
    <cfRule type="colorScale" priority="172">
      <colorScale>
        <cfvo type="min"/>
        <cfvo type="percentile" val="50"/>
        <cfvo type="max"/>
        <color rgb="FFF8696B"/>
        <color rgb="FFFFEB84"/>
        <color rgb="FF63BE7B"/>
      </colorScale>
    </cfRule>
  </conditionalFormatting>
  <conditionalFormatting sqref="HO96:HP123">
    <cfRule type="colorScale" priority="171">
      <colorScale>
        <cfvo type="min"/>
        <cfvo type="percentile" val="50"/>
        <cfvo type="max"/>
        <color rgb="FFF8696B"/>
        <color rgb="FFFFEB84"/>
        <color rgb="FF63BE7B"/>
      </colorScale>
    </cfRule>
  </conditionalFormatting>
  <conditionalFormatting sqref="HQ14:HQ92">
    <cfRule type="colorScale" priority="170">
      <colorScale>
        <cfvo type="min"/>
        <cfvo type="percentile" val="50"/>
        <cfvo type="max"/>
        <color rgb="FFF8696B"/>
        <color rgb="FFFFEB84"/>
        <color rgb="FF63BE7B"/>
      </colorScale>
    </cfRule>
  </conditionalFormatting>
  <conditionalFormatting sqref="HQ96:HQ123">
    <cfRule type="colorScale" priority="169">
      <colorScale>
        <cfvo type="min"/>
        <cfvo type="percentile" val="50"/>
        <cfvo type="max"/>
        <color rgb="FFF8696B"/>
        <color rgb="FFFFEB84"/>
        <color rgb="FF63BE7B"/>
      </colorScale>
    </cfRule>
  </conditionalFormatting>
  <conditionalFormatting sqref="HF2:HF10 HB2:HB10">
    <cfRule type="colorScale" priority="168">
      <colorScale>
        <cfvo type="min"/>
        <cfvo type="percentile" val="50"/>
        <cfvo type="max"/>
        <color rgb="FFF8696B"/>
        <color rgb="FFFFEB84"/>
        <color rgb="FF63BE7B"/>
      </colorScale>
    </cfRule>
  </conditionalFormatting>
  <conditionalFormatting sqref="HC2:HD10">
    <cfRule type="colorScale" priority="167">
      <colorScale>
        <cfvo type="min"/>
        <cfvo type="percentile" val="50"/>
        <cfvo type="max"/>
        <color rgb="FFF8696B"/>
        <color rgb="FFFFEB84"/>
        <color rgb="FF63BE7B"/>
      </colorScale>
    </cfRule>
  </conditionalFormatting>
  <conditionalFormatting sqref="HG2:HG10">
    <cfRule type="colorScale" priority="166">
      <colorScale>
        <cfvo type="min"/>
        <cfvo type="percentile" val="50"/>
        <cfvo type="max"/>
        <color rgb="FFF8696B"/>
        <color rgb="FFFFEB84"/>
        <color rgb="FF63BE7B"/>
      </colorScale>
    </cfRule>
  </conditionalFormatting>
  <conditionalFormatting sqref="GZ14:HA92">
    <cfRule type="colorScale" priority="165">
      <colorScale>
        <cfvo type="min"/>
        <cfvo type="percentile" val="50"/>
        <cfvo type="max"/>
        <color rgb="FFF8696B"/>
        <color rgb="FFFFEB84"/>
        <color rgb="FF63BE7B"/>
      </colorScale>
    </cfRule>
  </conditionalFormatting>
  <conditionalFormatting sqref="GX14:GY92">
    <cfRule type="colorScale" priority="164">
      <colorScale>
        <cfvo type="min"/>
        <cfvo type="percentile" val="50"/>
        <cfvo type="max"/>
        <color rgb="FFF8696B"/>
        <color rgb="FFFFEB84"/>
        <color rgb="FF63BE7B"/>
      </colorScale>
    </cfRule>
  </conditionalFormatting>
  <conditionalFormatting sqref="HD14:HD92">
    <cfRule type="colorScale" priority="163">
      <colorScale>
        <cfvo type="min"/>
        <cfvo type="percentile" val="50"/>
        <cfvo type="max"/>
        <color rgb="FFF8696B"/>
        <color rgb="FFFFEB84"/>
        <color rgb="FF63BE7B"/>
      </colorScale>
    </cfRule>
  </conditionalFormatting>
  <conditionalFormatting sqref="HP14:HP92">
    <cfRule type="colorScale" priority="162">
      <colorScale>
        <cfvo type="min"/>
        <cfvo type="percentile" val="50"/>
        <cfvo type="max"/>
        <color rgb="FFF8696B"/>
        <color rgb="FFFFEB84"/>
        <color rgb="FF63BE7B"/>
      </colorScale>
    </cfRule>
  </conditionalFormatting>
  <conditionalFormatting sqref="GX14:GX92">
    <cfRule type="colorScale" priority="161">
      <colorScale>
        <cfvo type="min"/>
        <cfvo type="percentile" val="50"/>
        <cfvo type="max"/>
        <color rgb="FFF8696B"/>
        <color rgb="FFFFEB84"/>
        <color rgb="FF63BE7B"/>
      </colorScale>
    </cfRule>
  </conditionalFormatting>
  <conditionalFormatting sqref="GW14:GW92">
    <cfRule type="colorScale" priority="160">
      <colorScale>
        <cfvo type="min"/>
        <cfvo type="percentile" val="50"/>
        <cfvo type="max"/>
        <color rgb="FFF8696B"/>
        <color rgb="FFFFEB84"/>
        <color rgb="FF63BE7B"/>
      </colorScale>
    </cfRule>
  </conditionalFormatting>
  <conditionalFormatting sqref="HR14:HR92">
    <cfRule type="colorScale" priority="159">
      <colorScale>
        <cfvo type="min"/>
        <cfvo type="percentile" val="50"/>
        <cfvo type="max"/>
        <color rgb="FFF8696B"/>
        <color rgb="FFFFEB84"/>
        <color rgb="FF63BE7B"/>
      </colorScale>
    </cfRule>
  </conditionalFormatting>
  <conditionalFormatting sqref="HR96:HR123">
    <cfRule type="colorScale" priority="158">
      <colorScale>
        <cfvo type="min"/>
        <cfvo type="percentile" val="50"/>
        <cfvo type="max"/>
        <color rgb="FFF8696B"/>
        <color rgb="FFFFEB84"/>
        <color rgb="FF63BE7B"/>
      </colorScale>
    </cfRule>
  </conditionalFormatting>
  <conditionalFormatting sqref="GN2:GN9">
    <cfRule type="colorScale" priority="157">
      <colorScale>
        <cfvo type="min"/>
        <cfvo type="percentile" val="50"/>
        <cfvo type="max"/>
        <color rgb="FFF8696B"/>
        <color rgb="FFFFEB84"/>
        <color rgb="FF63BE7B"/>
      </colorScale>
    </cfRule>
  </conditionalFormatting>
  <conditionalFormatting sqref="GP2:GP9">
    <cfRule type="colorScale" priority="156">
      <colorScale>
        <cfvo type="min"/>
        <cfvo type="percentile" val="50"/>
        <cfvo type="max"/>
        <color rgb="FFF8696B"/>
        <color rgb="FFFFEB84"/>
        <color rgb="FF63BE7B"/>
      </colorScale>
    </cfRule>
  </conditionalFormatting>
  <conditionalFormatting sqref="HL2:HL9">
    <cfRule type="colorScale" priority="155">
      <colorScale>
        <cfvo type="min"/>
        <cfvo type="percentile" val="50"/>
        <cfvo type="max"/>
        <color rgb="FFF8696B"/>
        <color rgb="FFFFEB84"/>
        <color rgb="FF63BE7B"/>
      </colorScale>
    </cfRule>
  </conditionalFormatting>
  <conditionalFormatting sqref="HN2:HN9">
    <cfRule type="colorScale" priority="154">
      <colorScale>
        <cfvo type="min"/>
        <cfvo type="percentile" val="50"/>
        <cfvo type="max"/>
        <color rgb="FFF8696B"/>
        <color rgb="FFFFEB84"/>
        <color rgb="FF63BE7B"/>
      </colorScale>
    </cfRule>
  </conditionalFormatting>
  <conditionalFormatting sqref="IH96:IH123">
    <cfRule type="colorScale" priority="148">
      <colorScale>
        <cfvo type="min"/>
        <cfvo type="percentile" val="50"/>
        <cfvo type="max"/>
        <color rgb="FFF8696B"/>
        <color rgb="FFFFEB84"/>
        <color rgb="FF63BE7B"/>
      </colorScale>
    </cfRule>
  </conditionalFormatting>
  <conditionalFormatting sqref="IA14:IA92">
    <cfRule type="colorScale" priority="142">
      <colorScale>
        <cfvo type="min"/>
        <cfvo type="percentile" val="50"/>
        <cfvo type="max"/>
        <color rgb="FFF8696B"/>
        <color rgb="FFFFEB84"/>
        <color rgb="FF63BE7B"/>
      </colorScale>
    </cfRule>
  </conditionalFormatting>
  <conditionalFormatting sqref="IE96:IE123 HU96:HZ123">
    <cfRule type="colorScale" priority="150">
      <colorScale>
        <cfvo type="min"/>
        <cfvo type="percentile" val="50"/>
        <cfvo type="max"/>
        <color rgb="FFF8696B"/>
        <color rgb="FFFFEB84"/>
        <color rgb="FF63BE7B"/>
      </colorScale>
    </cfRule>
  </conditionalFormatting>
  <conditionalFormatting sqref="IF96:IG123">
    <cfRule type="colorScale" priority="149">
      <colorScale>
        <cfvo type="min"/>
        <cfvo type="percentile" val="50"/>
        <cfvo type="max"/>
        <color rgb="FFF8696B"/>
        <color rgb="FFFFEB84"/>
        <color rgb="FF63BE7B"/>
      </colorScale>
    </cfRule>
  </conditionalFormatting>
  <conditionalFormatting sqref="IE15:IE24 HU82:HU92 HU15:HU24 IE82:IE92 HZ15:HZ24 HZ82:HZ92">
    <cfRule type="colorScale" priority="147">
      <colorScale>
        <cfvo type="min"/>
        <cfvo type="percentile" val="50"/>
        <cfvo type="max"/>
        <color rgb="FFF8696B"/>
        <color rgb="FFFFEB84"/>
        <color rgb="FF63BE7B"/>
      </colorScale>
    </cfRule>
  </conditionalFormatting>
  <conditionalFormatting sqref="HT96:HT123">
    <cfRule type="colorScale" priority="146">
      <colorScale>
        <cfvo type="min"/>
        <cfvo type="percentile" val="50"/>
        <cfvo type="max"/>
        <color rgb="FFF8696B"/>
        <color rgb="FFFFEB84"/>
        <color rgb="FF63BE7B"/>
      </colorScale>
    </cfRule>
  </conditionalFormatting>
  <conditionalFormatting sqref="IH14:IH92">
    <cfRule type="colorScale" priority="151">
      <colorScale>
        <cfvo type="min"/>
        <cfvo type="percentile" val="50"/>
        <cfvo type="max"/>
        <color rgb="FFF8696B"/>
        <color rgb="FFFFEB84"/>
        <color rgb="FF63BE7B"/>
      </colorScale>
    </cfRule>
  </conditionalFormatting>
  <conditionalFormatting sqref="IE25:IE81 HU25:HU81 HZ25:HZ81">
    <cfRule type="colorScale" priority="152">
      <colorScale>
        <cfvo type="min"/>
        <cfvo type="percentile" val="50"/>
        <cfvo type="max"/>
        <color rgb="FFF8696B"/>
        <color rgb="FFFFEB84"/>
        <color rgb="FF63BE7B"/>
      </colorScale>
    </cfRule>
  </conditionalFormatting>
  <conditionalFormatting sqref="IF12:IG13 IG14:IG92">
    <cfRule type="colorScale" priority="153">
      <colorScale>
        <cfvo type="min"/>
        <cfvo type="percentile" val="50"/>
        <cfvo type="max"/>
        <color rgb="FFF8696B"/>
        <color rgb="FFFFEB84"/>
        <color rgb="FF63BE7B"/>
      </colorScale>
    </cfRule>
  </conditionalFormatting>
  <conditionalFormatting sqref="HZ14 HU14">
    <cfRule type="colorScale" priority="145">
      <colorScale>
        <cfvo type="min"/>
        <cfvo type="percentile" val="50"/>
        <cfvo type="max"/>
        <color rgb="FFF8696B"/>
        <color rgb="FFFFEB84"/>
        <color rgb="FF63BE7B"/>
      </colorScale>
    </cfRule>
  </conditionalFormatting>
  <conditionalFormatting sqref="IE14:IE92">
    <cfRule type="colorScale" priority="144">
      <colorScale>
        <cfvo type="min"/>
        <cfvo type="percentile" val="50"/>
        <cfvo type="max"/>
        <color rgb="FFF8696B"/>
        <color rgb="FFFFEB84"/>
        <color rgb="FF63BE7B"/>
      </colorScale>
    </cfRule>
  </conditionalFormatting>
  <conditionalFormatting sqref="HT14:HT92">
    <cfRule type="colorScale" priority="143">
      <colorScale>
        <cfvo type="min"/>
        <cfvo type="percentile" val="50"/>
        <cfvo type="max"/>
        <color rgb="FFF8696B"/>
        <color rgb="FFFFEB84"/>
        <color rgb="FF63BE7B"/>
      </colorScale>
    </cfRule>
  </conditionalFormatting>
  <conditionalFormatting sqref="II96:IJ123">
    <cfRule type="colorScale" priority="141">
      <colorScale>
        <cfvo type="min"/>
        <cfvo type="percentile" val="50"/>
        <cfvo type="max"/>
        <color rgb="FFF8696B"/>
        <color rgb="FFFFEB84"/>
        <color rgb="FF63BE7B"/>
      </colorScale>
    </cfRule>
  </conditionalFormatting>
  <conditionalFormatting sqref="II14:II92">
    <cfRule type="colorScale" priority="140">
      <colorScale>
        <cfvo type="min"/>
        <cfvo type="percentile" val="50"/>
        <cfvo type="max"/>
        <color rgb="FF63BE7B"/>
        <color rgb="FFFFEB84"/>
        <color rgb="FFF8696B"/>
      </colorScale>
    </cfRule>
  </conditionalFormatting>
  <conditionalFormatting sqref="IA96:IB123">
    <cfRule type="colorScale" priority="139">
      <colorScale>
        <cfvo type="min"/>
        <cfvo type="percentile" val="50"/>
        <cfvo type="max"/>
        <color rgb="FFF8696B"/>
        <color rgb="FFFFEB84"/>
        <color rgb="FF63BE7B"/>
      </colorScale>
    </cfRule>
  </conditionalFormatting>
  <conditionalFormatting sqref="IC96:ID123">
    <cfRule type="colorScale" priority="138">
      <colorScale>
        <cfvo type="min"/>
        <cfvo type="percentile" val="50"/>
        <cfvo type="max"/>
        <color rgb="FFF8696B"/>
        <color rgb="FFFFEB84"/>
        <color rgb="FF63BE7B"/>
      </colorScale>
    </cfRule>
  </conditionalFormatting>
  <conditionalFormatting sqref="II96:IJ123">
    <cfRule type="colorScale" priority="137">
      <colorScale>
        <cfvo type="min"/>
        <cfvo type="percentile" val="50"/>
        <cfvo type="max"/>
        <color rgb="FF63BE7B"/>
        <color rgb="FFFFEB84"/>
        <color rgb="FFF8696B"/>
      </colorScale>
    </cfRule>
  </conditionalFormatting>
  <conditionalFormatting sqref="IC14:ID92">
    <cfRule type="colorScale" priority="136">
      <colorScale>
        <cfvo type="min"/>
        <cfvo type="percentile" val="50"/>
        <cfvo type="max"/>
        <color rgb="FFF8696B"/>
        <color rgb="FFFFEB84"/>
        <color rgb="FF63BE7B"/>
      </colorScale>
    </cfRule>
  </conditionalFormatting>
  <conditionalFormatting sqref="IE96:IE123">
    <cfRule type="colorScale" priority="135">
      <colorScale>
        <cfvo type="min"/>
        <cfvo type="percentile" val="50"/>
        <cfvo type="max"/>
        <color rgb="FFF8696B"/>
        <color rgb="FFFFEB84"/>
        <color rgb="FF63BE7B"/>
      </colorScale>
    </cfRule>
  </conditionalFormatting>
  <conditionalFormatting sqref="IN14:IO92">
    <cfRule type="colorScale" priority="134">
      <colorScale>
        <cfvo type="min"/>
        <cfvo type="percentile" val="50"/>
        <cfvo type="max"/>
        <color rgb="FFF8696B"/>
        <color rgb="FFFFEB84"/>
        <color rgb="FF63BE7B"/>
      </colorScale>
    </cfRule>
  </conditionalFormatting>
  <conditionalFormatting sqref="IN96:IP123">
    <cfRule type="colorScale" priority="133">
      <colorScale>
        <cfvo type="min"/>
        <cfvo type="percentile" val="50"/>
        <cfvo type="max"/>
        <color rgb="FFF8696B"/>
        <color rgb="FFFFEB84"/>
        <color rgb="FF63BE7B"/>
      </colorScale>
    </cfRule>
  </conditionalFormatting>
  <conditionalFormatting sqref="IQ14:IQ92">
    <cfRule type="colorScale" priority="132">
      <colorScale>
        <cfvo type="min"/>
        <cfvo type="percentile" val="50"/>
        <cfvo type="max"/>
        <color rgb="FFF8696B"/>
        <color rgb="FFFFEB84"/>
        <color rgb="FF63BE7B"/>
      </colorScale>
    </cfRule>
  </conditionalFormatting>
  <conditionalFormatting sqref="IQ96:IQ123">
    <cfRule type="colorScale" priority="131">
      <colorScale>
        <cfvo type="min"/>
        <cfvo type="percentile" val="50"/>
        <cfvo type="max"/>
        <color rgb="FFF8696B"/>
        <color rgb="FFFFEB84"/>
        <color rgb="FF63BE7B"/>
      </colorScale>
    </cfRule>
  </conditionalFormatting>
  <conditionalFormatting sqref="ID2:ID10 HZ2:HZ10">
    <cfRule type="colorScale" priority="130">
      <colorScale>
        <cfvo type="min"/>
        <cfvo type="percentile" val="50"/>
        <cfvo type="max"/>
        <color rgb="FFF8696B"/>
        <color rgb="FFFFEB84"/>
        <color rgb="FF63BE7B"/>
      </colorScale>
    </cfRule>
  </conditionalFormatting>
  <conditionalFormatting sqref="IA2:IB10">
    <cfRule type="colorScale" priority="129">
      <colorScale>
        <cfvo type="min"/>
        <cfvo type="percentile" val="50"/>
        <cfvo type="max"/>
        <color rgb="FFF8696B"/>
        <color rgb="FFFFEB84"/>
        <color rgb="FF63BE7B"/>
      </colorScale>
    </cfRule>
  </conditionalFormatting>
  <conditionalFormatting sqref="IE2:IE10">
    <cfRule type="colorScale" priority="128">
      <colorScale>
        <cfvo type="min"/>
        <cfvo type="percentile" val="50"/>
        <cfvo type="max"/>
        <color rgb="FFF8696B"/>
        <color rgb="FFFFEB84"/>
        <color rgb="FF63BE7B"/>
      </colorScale>
    </cfRule>
  </conditionalFormatting>
  <conditionalFormatting sqref="HX14:HY92">
    <cfRule type="colorScale" priority="127">
      <colorScale>
        <cfvo type="min"/>
        <cfvo type="percentile" val="50"/>
        <cfvo type="max"/>
        <color rgb="FFF8696B"/>
        <color rgb="FFFFEB84"/>
        <color rgb="FF63BE7B"/>
      </colorScale>
    </cfRule>
  </conditionalFormatting>
  <conditionalFormatting sqref="HV14:HW92">
    <cfRule type="colorScale" priority="126">
      <colorScale>
        <cfvo type="min"/>
        <cfvo type="percentile" val="50"/>
        <cfvo type="max"/>
        <color rgb="FFF8696B"/>
        <color rgb="FFFFEB84"/>
        <color rgb="FF63BE7B"/>
      </colorScale>
    </cfRule>
  </conditionalFormatting>
  <conditionalFormatting sqref="IB14:IB92">
    <cfRule type="colorScale" priority="125">
      <colorScale>
        <cfvo type="min"/>
        <cfvo type="percentile" val="50"/>
        <cfvo type="max"/>
        <color rgb="FFF8696B"/>
        <color rgb="FFFFEB84"/>
        <color rgb="FF63BE7B"/>
      </colorScale>
    </cfRule>
  </conditionalFormatting>
  <conditionalFormatting sqref="IP14:IP92">
    <cfRule type="colorScale" priority="124">
      <colorScale>
        <cfvo type="min"/>
        <cfvo type="percentile" val="50"/>
        <cfvo type="max"/>
        <color rgb="FFF8696B"/>
        <color rgb="FFFFEB84"/>
        <color rgb="FF63BE7B"/>
      </colorScale>
    </cfRule>
  </conditionalFormatting>
  <conditionalFormatting sqref="HV14:HV92">
    <cfRule type="colorScale" priority="123">
      <colorScale>
        <cfvo type="min"/>
        <cfvo type="percentile" val="50"/>
        <cfvo type="max"/>
        <color rgb="FFF8696B"/>
        <color rgb="FFFFEB84"/>
        <color rgb="FF63BE7B"/>
      </colorScale>
    </cfRule>
  </conditionalFormatting>
  <conditionalFormatting sqref="HU14:HU92">
    <cfRule type="colorScale" priority="122">
      <colorScale>
        <cfvo type="min"/>
        <cfvo type="percentile" val="50"/>
        <cfvo type="max"/>
        <color rgb="FFF8696B"/>
        <color rgb="FFFFEB84"/>
        <color rgb="FF63BE7B"/>
      </colorScale>
    </cfRule>
  </conditionalFormatting>
  <conditionalFormatting sqref="IR14:IR92">
    <cfRule type="colorScale" priority="121">
      <colorScale>
        <cfvo type="min"/>
        <cfvo type="percentile" val="50"/>
        <cfvo type="max"/>
        <color rgb="FFF8696B"/>
        <color rgb="FFFFEB84"/>
        <color rgb="FF63BE7B"/>
      </colorScale>
    </cfRule>
  </conditionalFormatting>
  <conditionalFormatting sqref="IR96:IR123">
    <cfRule type="colorScale" priority="120">
      <colorScale>
        <cfvo type="min"/>
        <cfvo type="percentile" val="50"/>
        <cfvo type="max"/>
        <color rgb="FFF8696B"/>
        <color rgb="FFFFEB84"/>
        <color rgb="FF63BE7B"/>
      </colorScale>
    </cfRule>
  </conditionalFormatting>
  <conditionalFormatting sqref="IJ2:IJ9">
    <cfRule type="colorScale" priority="119">
      <colorScale>
        <cfvo type="min"/>
        <cfvo type="percentile" val="50"/>
        <cfvo type="max"/>
        <color rgb="FFF8696B"/>
        <color rgb="FFFFEB84"/>
        <color rgb="FF63BE7B"/>
      </colorScale>
    </cfRule>
  </conditionalFormatting>
  <conditionalFormatting sqref="IL2:IL9">
    <cfRule type="colorScale" priority="118">
      <colorScale>
        <cfvo type="min"/>
        <cfvo type="percentile" val="50"/>
        <cfvo type="max"/>
        <color rgb="FFF8696B"/>
        <color rgb="FFFFEB84"/>
        <color rgb="FF63BE7B"/>
      </colorScale>
    </cfRule>
  </conditionalFormatting>
  <conditionalFormatting sqref="HH14:HH92">
    <cfRule type="colorScale" priority="117">
      <colorScale>
        <cfvo type="min"/>
        <cfvo type="percentile" val="50"/>
        <cfvo type="max"/>
        <color rgb="FFF8696B"/>
        <color rgb="FFFFEB84"/>
        <color rgb="FF63BE7B"/>
      </colorScale>
    </cfRule>
  </conditionalFormatting>
  <conditionalFormatting sqref="IF14:IF92">
    <cfRule type="colorScale" priority="116">
      <colorScale>
        <cfvo type="min"/>
        <cfvo type="percentile" val="50"/>
        <cfvo type="max"/>
        <color rgb="FFF8696B"/>
        <color rgb="FFFFEB84"/>
        <color rgb="FF63BE7B"/>
      </colorScale>
    </cfRule>
  </conditionalFormatting>
  <conditionalFormatting sqref="IF14:IF92">
    <cfRule type="colorScale" priority="115">
      <colorScale>
        <cfvo type="min"/>
        <cfvo type="percentile" val="50"/>
        <cfvo type="max"/>
        <color rgb="FFF8696B"/>
        <color rgb="FFFFEB84"/>
        <color rgb="FF63BE7B"/>
      </colorScale>
    </cfRule>
  </conditionalFormatting>
  <conditionalFormatting sqref="JH96:JH123">
    <cfRule type="colorScale" priority="71">
      <colorScale>
        <cfvo type="min"/>
        <cfvo type="percentile" val="50"/>
        <cfvo type="max"/>
        <color rgb="FFF8696B"/>
        <color rgb="FFFFEB84"/>
        <color rgb="FF63BE7B"/>
      </colorScale>
    </cfRule>
  </conditionalFormatting>
  <conditionalFormatting sqref="JA14:JA92">
    <cfRule type="colorScale" priority="65">
      <colorScale>
        <cfvo type="min"/>
        <cfvo type="percentile" val="50"/>
        <cfvo type="max"/>
        <color rgb="FFF8696B"/>
        <color rgb="FFFFEB84"/>
        <color rgb="FF63BE7B"/>
      </colorScale>
    </cfRule>
  </conditionalFormatting>
  <conditionalFormatting sqref="JE96:JE123 IU96:IZ123">
    <cfRule type="colorScale" priority="73">
      <colorScale>
        <cfvo type="min"/>
        <cfvo type="percentile" val="50"/>
        <cfvo type="max"/>
        <color rgb="FFF8696B"/>
        <color rgb="FFFFEB84"/>
        <color rgb="FF63BE7B"/>
      </colorScale>
    </cfRule>
  </conditionalFormatting>
  <conditionalFormatting sqref="JF96:JG123">
    <cfRule type="colorScale" priority="72">
      <colorScale>
        <cfvo type="min"/>
        <cfvo type="percentile" val="50"/>
        <cfvo type="max"/>
        <color rgb="FFF8696B"/>
        <color rgb="FFFFEB84"/>
        <color rgb="FF63BE7B"/>
      </colorScale>
    </cfRule>
  </conditionalFormatting>
  <conditionalFormatting sqref="JE15:JE24 IU82:IU92 IU15:IU24 JE82:JE92 IZ15:IZ24 IZ82:IZ92">
    <cfRule type="colorScale" priority="70">
      <colorScale>
        <cfvo type="min"/>
        <cfvo type="percentile" val="50"/>
        <cfvo type="max"/>
        <color rgb="FFF8696B"/>
        <color rgb="FFFFEB84"/>
        <color rgb="FF63BE7B"/>
      </colorScale>
    </cfRule>
  </conditionalFormatting>
  <conditionalFormatting sqref="IT96:IT123">
    <cfRule type="colorScale" priority="69">
      <colorScale>
        <cfvo type="min"/>
        <cfvo type="percentile" val="50"/>
        <cfvo type="max"/>
        <color rgb="FFF8696B"/>
        <color rgb="FFFFEB84"/>
        <color rgb="FF63BE7B"/>
      </colorScale>
    </cfRule>
  </conditionalFormatting>
  <conditionalFormatting sqref="JH14:JH92">
    <cfRule type="colorScale" priority="74">
      <colorScale>
        <cfvo type="min"/>
        <cfvo type="percentile" val="50"/>
        <cfvo type="max"/>
        <color rgb="FFF8696B"/>
        <color rgb="FFFFEB84"/>
        <color rgb="FF63BE7B"/>
      </colorScale>
    </cfRule>
  </conditionalFormatting>
  <conditionalFormatting sqref="JE25:JE81 IU25:IU81 IZ25:IZ81">
    <cfRule type="colorScale" priority="75">
      <colorScale>
        <cfvo type="min"/>
        <cfvo type="percentile" val="50"/>
        <cfvo type="max"/>
        <color rgb="FFF8696B"/>
        <color rgb="FFFFEB84"/>
        <color rgb="FF63BE7B"/>
      </colorScale>
    </cfRule>
  </conditionalFormatting>
  <conditionalFormatting sqref="JF12:JG13 JG14:JG92">
    <cfRule type="colorScale" priority="76">
      <colorScale>
        <cfvo type="min"/>
        <cfvo type="percentile" val="50"/>
        <cfvo type="max"/>
        <color rgb="FFF8696B"/>
        <color rgb="FFFFEB84"/>
        <color rgb="FF63BE7B"/>
      </colorScale>
    </cfRule>
  </conditionalFormatting>
  <conditionalFormatting sqref="IZ14 IU14">
    <cfRule type="colorScale" priority="68">
      <colorScale>
        <cfvo type="min"/>
        <cfvo type="percentile" val="50"/>
        <cfvo type="max"/>
        <color rgb="FFF8696B"/>
        <color rgb="FFFFEB84"/>
        <color rgb="FF63BE7B"/>
      </colorScale>
    </cfRule>
  </conditionalFormatting>
  <conditionalFormatting sqref="JE14:JE92">
    <cfRule type="colorScale" priority="67">
      <colorScale>
        <cfvo type="min"/>
        <cfvo type="percentile" val="50"/>
        <cfvo type="max"/>
        <color rgb="FFF8696B"/>
        <color rgb="FFFFEB84"/>
        <color rgb="FF63BE7B"/>
      </colorScale>
    </cfRule>
  </conditionalFormatting>
  <conditionalFormatting sqref="IT14:IT92">
    <cfRule type="colorScale" priority="66">
      <colorScale>
        <cfvo type="min"/>
        <cfvo type="percentile" val="50"/>
        <cfvo type="max"/>
        <color rgb="FFF8696B"/>
        <color rgb="FFFFEB84"/>
        <color rgb="FF63BE7B"/>
      </colorScale>
    </cfRule>
  </conditionalFormatting>
  <conditionalFormatting sqref="JI96:JJ123">
    <cfRule type="colorScale" priority="64">
      <colorScale>
        <cfvo type="min"/>
        <cfvo type="percentile" val="50"/>
        <cfvo type="max"/>
        <color rgb="FFF8696B"/>
        <color rgb="FFFFEB84"/>
        <color rgb="FF63BE7B"/>
      </colorScale>
    </cfRule>
  </conditionalFormatting>
  <conditionalFormatting sqref="JI14:JI92">
    <cfRule type="colorScale" priority="63">
      <colorScale>
        <cfvo type="min"/>
        <cfvo type="percentile" val="50"/>
        <cfvo type="max"/>
        <color rgb="FF63BE7B"/>
        <color rgb="FFFFEB84"/>
        <color rgb="FFF8696B"/>
      </colorScale>
    </cfRule>
  </conditionalFormatting>
  <conditionalFormatting sqref="JA96:JB123">
    <cfRule type="colorScale" priority="62">
      <colorScale>
        <cfvo type="min"/>
        <cfvo type="percentile" val="50"/>
        <cfvo type="max"/>
        <color rgb="FFF8696B"/>
        <color rgb="FFFFEB84"/>
        <color rgb="FF63BE7B"/>
      </colorScale>
    </cfRule>
  </conditionalFormatting>
  <conditionalFormatting sqref="JC96:JD123">
    <cfRule type="colorScale" priority="61">
      <colorScale>
        <cfvo type="min"/>
        <cfvo type="percentile" val="50"/>
        <cfvo type="max"/>
        <color rgb="FFF8696B"/>
        <color rgb="FFFFEB84"/>
        <color rgb="FF63BE7B"/>
      </colorScale>
    </cfRule>
  </conditionalFormatting>
  <conditionalFormatting sqref="JI96:JJ123">
    <cfRule type="colorScale" priority="60">
      <colorScale>
        <cfvo type="min"/>
        <cfvo type="percentile" val="50"/>
        <cfvo type="max"/>
        <color rgb="FF63BE7B"/>
        <color rgb="FFFFEB84"/>
        <color rgb="FFF8696B"/>
      </colorScale>
    </cfRule>
  </conditionalFormatting>
  <conditionalFormatting sqref="JC14:JD92">
    <cfRule type="colorScale" priority="59">
      <colorScale>
        <cfvo type="min"/>
        <cfvo type="percentile" val="50"/>
        <cfvo type="max"/>
        <color rgb="FFF8696B"/>
        <color rgb="FFFFEB84"/>
        <color rgb="FF63BE7B"/>
      </colorScale>
    </cfRule>
  </conditionalFormatting>
  <conditionalFormatting sqref="JE96:JE123">
    <cfRule type="colorScale" priority="58">
      <colorScale>
        <cfvo type="min"/>
        <cfvo type="percentile" val="50"/>
        <cfvo type="max"/>
        <color rgb="FFF8696B"/>
        <color rgb="FFFFEB84"/>
        <color rgb="FF63BE7B"/>
      </colorScale>
    </cfRule>
  </conditionalFormatting>
  <conditionalFormatting sqref="JN14:JO92">
    <cfRule type="colorScale" priority="57">
      <colorScale>
        <cfvo type="min"/>
        <cfvo type="percentile" val="50"/>
        <cfvo type="max"/>
        <color rgb="FFF8696B"/>
        <color rgb="FFFFEB84"/>
        <color rgb="FF63BE7B"/>
      </colorScale>
    </cfRule>
  </conditionalFormatting>
  <conditionalFormatting sqref="JN96:JP123">
    <cfRule type="colorScale" priority="56">
      <colorScale>
        <cfvo type="min"/>
        <cfvo type="percentile" val="50"/>
        <cfvo type="max"/>
        <color rgb="FFF8696B"/>
        <color rgb="FFFFEB84"/>
        <color rgb="FF63BE7B"/>
      </colorScale>
    </cfRule>
  </conditionalFormatting>
  <conditionalFormatting sqref="JQ14:JQ92">
    <cfRule type="colorScale" priority="55">
      <colorScale>
        <cfvo type="min"/>
        <cfvo type="percentile" val="50"/>
        <cfvo type="max"/>
        <color rgb="FFF8696B"/>
        <color rgb="FFFFEB84"/>
        <color rgb="FF63BE7B"/>
      </colorScale>
    </cfRule>
  </conditionalFormatting>
  <conditionalFormatting sqref="JQ96:JQ123">
    <cfRule type="colorScale" priority="54">
      <colorScale>
        <cfvo type="min"/>
        <cfvo type="percentile" val="50"/>
        <cfvo type="max"/>
        <color rgb="FFF8696B"/>
        <color rgb="FFFFEB84"/>
        <color rgb="FF63BE7B"/>
      </colorScale>
    </cfRule>
  </conditionalFormatting>
  <conditionalFormatting sqref="JD2:JD10 IZ2:IZ10">
    <cfRule type="colorScale" priority="53">
      <colorScale>
        <cfvo type="min"/>
        <cfvo type="percentile" val="50"/>
        <cfvo type="max"/>
        <color rgb="FFF8696B"/>
        <color rgb="FFFFEB84"/>
        <color rgb="FF63BE7B"/>
      </colorScale>
    </cfRule>
  </conditionalFormatting>
  <conditionalFormatting sqref="JA2:JB10">
    <cfRule type="colorScale" priority="52">
      <colorScale>
        <cfvo type="min"/>
        <cfvo type="percentile" val="50"/>
        <cfvo type="max"/>
        <color rgb="FFF8696B"/>
        <color rgb="FFFFEB84"/>
        <color rgb="FF63BE7B"/>
      </colorScale>
    </cfRule>
  </conditionalFormatting>
  <conditionalFormatting sqref="JE2:JE10">
    <cfRule type="colorScale" priority="51">
      <colorScale>
        <cfvo type="min"/>
        <cfvo type="percentile" val="50"/>
        <cfvo type="max"/>
        <color rgb="FFF8696B"/>
        <color rgb="FFFFEB84"/>
        <color rgb="FF63BE7B"/>
      </colorScale>
    </cfRule>
  </conditionalFormatting>
  <conditionalFormatting sqref="IX14:IY92">
    <cfRule type="colorScale" priority="50">
      <colorScale>
        <cfvo type="min"/>
        <cfvo type="percentile" val="50"/>
        <cfvo type="max"/>
        <color rgb="FFF8696B"/>
        <color rgb="FFFFEB84"/>
        <color rgb="FF63BE7B"/>
      </colorScale>
    </cfRule>
  </conditionalFormatting>
  <conditionalFormatting sqref="IV14:IW92">
    <cfRule type="colorScale" priority="49">
      <colorScale>
        <cfvo type="min"/>
        <cfvo type="percentile" val="50"/>
        <cfvo type="max"/>
        <color rgb="FFF8696B"/>
        <color rgb="FFFFEB84"/>
        <color rgb="FF63BE7B"/>
      </colorScale>
    </cfRule>
  </conditionalFormatting>
  <conditionalFormatting sqref="JB14:JB92">
    <cfRule type="colorScale" priority="48">
      <colorScale>
        <cfvo type="min"/>
        <cfvo type="percentile" val="50"/>
        <cfvo type="max"/>
        <color rgb="FFF8696B"/>
        <color rgb="FFFFEB84"/>
        <color rgb="FF63BE7B"/>
      </colorScale>
    </cfRule>
  </conditionalFormatting>
  <conditionalFormatting sqref="JP14:JP92">
    <cfRule type="colorScale" priority="47">
      <colorScale>
        <cfvo type="min"/>
        <cfvo type="percentile" val="50"/>
        <cfvo type="max"/>
        <color rgb="FFF8696B"/>
        <color rgb="FFFFEB84"/>
        <color rgb="FF63BE7B"/>
      </colorScale>
    </cfRule>
  </conditionalFormatting>
  <conditionalFormatting sqref="IV14:IV92">
    <cfRule type="colorScale" priority="46">
      <colorScale>
        <cfvo type="min"/>
        <cfvo type="percentile" val="50"/>
        <cfvo type="max"/>
        <color rgb="FFF8696B"/>
        <color rgb="FFFFEB84"/>
        <color rgb="FF63BE7B"/>
      </colorScale>
    </cfRule>
  </conditionalFormatting>
  <conditionalFormatting sqref="IU14:IU92">
    <cfRule type="colorScale" priority="45">
      <colorScale>
        <cfvo type="min"/>
        <cfvo type="percentile" val="50"/>
        <cfvo type="max"/>
        <color rgb="FFF8696B"/>
        <color rgb="FFFFEB84"/>
        <color rgb="FF63BE7B"/>
      </colorScale>
    </cfRule>
  </conditionalFormatting>
  <conditionalFormatting sqref="JR14:JR92">
    <cfRule type="colorScale" priority="44">
      <colorScale>
        <cfvo type="min"/>
        <cfvo type="percentile" val="50"/>
        <cfvo type="max"/>
        <color rgb="FFF8696B"/>
        <color rgb="FFFFEB84"/>
        <color rgb="FF63BE7B"/>
      </colorScale>
    </cfRule>
  </conditionalFormatting>
  <conditionalFormatting sqref="JR96:JR123">
    <cfRule type="colorScale" priority="43">
      <colorScale>
        <cfvo type="min"/>
        <cfvo type="percentile" val="50"/>
        <cfvo type="max"/>
        <color rgb="FFF8696B"/>
        <color rgb="FFFFEB84"/>
        <color rgb="FF63BE7B"/>
      </colorScale>
    </cfRule>
  </conditionalFormatting>
  <conditionalFormatting sqref="JJ2:JJ9">
    <cfRule type="colorScale" priority="42">
      <colorScale>
        <cfvo type="min"/>
        <cfvo type="percentile" val="50"/>
        <cfvo type="max"/>
        <color rgb="FFF8696B"/>
        <color rgb="FFFFEB84"/>
        <color rgb="FF63BE7B"/>
      </colorScale>
    </cfRule>
  </conditionalFormatting>
  <conditionalFormatting sqref="JL2:JL9">
    <cfRule type="colorScale" priority="41">
      <colorScale>
        <cfvo type="min"/>
        <cfvo type="percentile" val="50"/>
        <cfvo type="max"/>
        <color rgb="FFF8696B"/>
        <color rgb="FFFFEB84"/>
        <color rgb="FF63BE7B"/>
      </colorScale>
    </cfRule>
  </conditionalFormatting>
  <conditionalFormatting sqref="JF14:JF92">
    <cfRule type="colorScale" priority="40">
      <colorScale>
        <cfvo type="min"/>
        <cfvo type="percentile" val="50"/>
        <cfvo type="max"/>
        <color rgb="FFF8696B"/>
        <color rgb="FFFFEB84"/>
        <color rgb="FF63BE7B"/>
      </colorScale>
    </cfRule>
  </conditionalFormatting>
  <conditionalFormatting sqref="JF14:JF92">
    <cfRule type="colorScale" priority="39">
      <colorScale>
        <cfvo type="min"/>
        <cfvo type="percentile" val="50"/>
        <cfvo type="max"/>
        <color rgb="FFF8696B"/>
        <color rgb="FFFFEB84"/>
        <color rgb="FF63BE7B"/>
      </colorScale>
    </cfRule>
  </conditionalFormatting>
  <conditionalFormatting sqref="KH96:KH123">
    <cfRule type="colorScale" priority="33">
      <colorScale>
        <cfvo type="min"/>
        <cfvo type="percentile" val="50"/>
        <cfvo type="max"/>
        <color rgb="FFF8696B"/>
        <color rgb="FFFFEB84"/>
        <color rgb="FF63BE7B"/>
      </colorScale>
    </cfRule>
  </conditionalFormatting>
  <conditionalFormatting sqref="KA14:KA92">
    <cfRule type="colorScale" priority="27">
      <colorScale>
        <cfvo type="min"/>
        <cfvo type="percentile" val="50"/>
        <cfvo type="max"/>
        <color rgb="FFF8696B"/>
        <color rgb="FFFFEB84"/>
        <color rgb="FF63BE7B"/>
      </colorScale>
    </cfRule>
  </conditionalFormatting>
  <conditionalFormatting sqref="KE96:KE123 JU96:JZ123">
    <cfRule type="colorScale" priority="35">
      <colorScale>
        <cfvo type="min"/>
        <cfvo type="percentile" val="50"/>
        <cfvo type="max"/>
        <color rgb="FFF8696B"/>
        <color rgb="FFFFEB84"/>
        <color rgb="FF63BE7B"/>
      </colorScale>
    </cfRule>
  </conditionalFormatting>
  <conditionalFormatting sqref="KF96:KG123">
    <cfRule type="colorScale" priority="34">
      <colorScale>
        <cfvo type="min"/>
        <cfvo type="percentile" val="50"/>
        <cfvo type="max"/>
        <color rgb="FFF8696B"/>
        <color rgb="FFFFEB84"/>
        <color rgb="FF63BE7B"/>
      </colorScale>
    </cfRule>
  </conditionalFormatting>
  <conditionalFormatting sqref="KE15:KE24 JU82:JU92 JU15:JU24 KE82:KE92 JZ15:JZ24 JZ82:JZ92">
    <cfRule type="colorScale" priority="32">
      <colorScale>
        <cfvo type="min"/>
        <cfvo type="percentile" val="50"/>
        <cfvo type="max"/>
        <color rgb="FFF8696B"/>
        <color rgb="FFFFEB84"/>
        <color rgb="FF63BE7B"/>
      </colorScale>
    </cfRule>
  </conditionalFormatting>
  <conditionalFormatting sqref="JT96:JT123">
    <cfRule type="colorScale" priority="31">
      <colorScale>
        <cfvo type="min"/>
        <cfvo type="percentile" val="50"/>
        <cfvo type="max"/>
        <color rgb="FFF8696B"/>
        <color rgb="FFFFEB84"/>
        <color rgb="FF63BE7B"/>
      </colorScale>
    </cfRule>
  </conditionalFormatting>
  <conditionalFormatting sqref="KH14:KH92">
    <cfRule type="colorScale" priority="36">
      <colorScale>
        <cfvo type="min"/>
        <cfvo type="percentile" val="50"/>
        <cfvo type="max"/>
        <color rgb="FFF8696B"/>
        <color rgb="FFFFEB84"/>
        <color rgb="FF63BE7B"/>
      </colorScale>
    </cfRule>
  </conditionalFormatting>
  <conditionalFormatting sqref="KE25:KE81 JU25:JU81 JZ25:JZ81">
    <cfRule type="colorScale" priority="37">
      <colorScale>
        <cfvo type="min"/>
        <cfvo type="percentile" val="50"/>
        <cfvo type="max"/>
        <color rgb="FFF8696B"/>
        <color rgb="FFFFEB84"/>
        <color rgb="FF63BE7B"/>
      </colorScale>
    </cfRule>
  </conditionalFormatting>
  <conditionalFormatting sqref="KF12:KG13 KG14:KG92">
    <cfRule type="colorScale" priority="38">
      <colorScale>
        <cfvo type="min"/>
        <cfvo type="percentile" val="50"/>
        <cfvo type="max"/>
        <color rgb="FFF8696B"/>
        <color rgb="FFFFEB84"/>
        <color rgb="FF63BE7B"/>
      </colorScale>
    </cfRule>
  </conditionalFormatting>
  <conditionalFormatting sqref="JU14 JZ14">
    <cfRule type="colorScale" priority="30">
      <colorScale>
        <cfvo type="min"/>
        <cfvo type="percentile" val="50"/>
        <cfvo type="max"/>
        <color rgb="FFF8696B"/>
        <color rgb="FFFFEB84"/>
        <color rgb="FF63BE7B"/>
      </colorScale>
    </cfRule>
  </conditionalFormatting>
  <conditionalFormatting sqref="KE14:KE92">
    <cfRule type="colorScale" priority="29">
      <colorScale>
        <cfvo type="min"/>
        <cfvo type="percentile" val="50"/>
        <cfvo type="max"/>
        <color rgb="FFF8696B"/>
        <color rgb="FFFFEB84"/>
        <color rgb="FF63BE7B"/>
      </colorScale>
    </cfRule>
  </conditionalFormatting>
  <conditionalFormatting sqref="JT14:JT92">
    <cfRule type="colorScale" priority="28">
      <colorScale>
        <cfvo type="min"/>
        <cfvo type="percentile" val="50"/>
        <cfvo type="max"/>
        <color rgb="FFF8696B"/>
        <color rgb="FFFFEB84"/>
        <color rgb="FF63BE7B"/>
      </colorScale>
    </cfRule>
  </conditionalFormatting>
  <conditionalFormatting sqref="KI96:KJ123">
    <cfRule type="colorScale" priority="26">
      <colorScale>
        <cfvo type="min"/>
        <cfvo type="percentile" val="50"/>
        <cfvo type="max"/>
        <color rgb="FFF8696B"/>
        <color rgb="FFFFEB84"/>
        <color rgb="FF63BE7B"/>
      </colorScale>
    </cfRule>
  </conditionalFormatting>
  <conditionalFormatting sqref="KI14:KI92">
    <cfRule type="colorScale" priority="25">
      <colorScale>
        <cfvo type="min"/>
        <cfvo type="percentile" val="50"/>
        <cfvo type="max"/>
        <color rgb="FF63BE7B"/>
        <color rgb="FFFFEB84"/>
        <color rgb="FFF8696B"/>
      </colorScale>
    </cfRule>
  </conditionalFormatting>
  <conditionalFormatting sqref="KA96:KB123">
    <cfRule type="colorScale" priority="24">
      <colorScale>
        <cfvo type="min"/>
        <cfvo type="percentile" val="50"/>
        <cfvo type="max"/>
        <color rgb="FFF8696B"/>
        <color rgb="FFFFEB84"/>
        <color rgb="FF63BE7B"/>
      </colorScale>
    </cfRule>
  </conditionalFormatting>
  <conditionalFormatting sqref="KC96:KD123">
    <cfRule type="colorScale" priority="23">
      <colorScale>
        <cfvo type="min"/>
        <cfvo type="percentile" val="50"/>
        <cfvo type="max"/>
        <color rgb="FFF8696B"/>
        <color rgb="FFFFEB84"/>
        <color rgb="FF63BE7B"/>
      </colorScale>
    </cfRule>
  </conditionalFormatting>
  <conditionalFormatting sqref="KI96:KJ123">
    <cfRule type="colorScale" priority="22">
      <colorScale>
        <cfvo type="min"/>
        <cfvo type="percentile" val="50"/>
        <cfvo type="max"/>
        <color rgb="FF63BE7B"/>
        <color rgb="FFFFEB84"/>
        <color rgb="FFF8696B"/>
      </colorScale>
    </cfRule>
  </conditionalFormatting>
  <conditionalFormatting sqref="KC14:KD92">
    <cfRule type="colorScale" priority="21">
      <colorScale>
        <cfvo type="min"/>
        <cfvo type="percentile" val="50"/>
        <cfvo type="max"/>
        <color rgb="FFF8696B"/>
        <color rgb="FFFFEB84"/>
        <color rgb="FF63BE7B"/>
      </colorScale>
    </cfRule>
  </conditionalFormatting>
  <conditionalFormatting sqref="KE96:KE123">
    <cfRule type="colorScale" priority="20">
      <colorScale>
        <cfvo type="min"/>
        <cfvo type="percentile" val="50"/>
        <cfvo type="max"/>
        <color rgb="FFF8696B"/>
        <color rgb="FFFFEB84"/>
        <color rgb="FF63BE7B"/>
      </colorScale>
    </cfRule>
  </conditionalFormatting>
  <conditionalFormatting sqref="KN14:KO92">
    <cfRule type="colorScale" priority="19">
      <colorScale>
        <cfvo type="min"/>
        <cfvo type="percentile" val="50"/>
        <cfvo type="max"/>
        <color rgb="FFF8696B"/>
        <color rgb="FFFFEB84"/>
        <color rgb="FF63BE7B"/>
      </colorScale>
    </cfRule>
  </conditionalFormatting>
  <conditionalFormatting sqref="KN96:KP123">
    <cfRule type="colorScale" priority="18">
      <colorScale>
        <cfvo type="min"/>
        <cfvo type="percentile" val="50"/>
        <cfvo type="max"/>
        <color rgb="FFF8696B"/>
        <color rgb="FFFFEB84"/>
        <color rgb="FF63BE7B"/>
      </colorScale>
    </cfRule>
  </conditionalFormatting>
  <conditionalFormatting sqref="KQ14:KQ92">
    <cfRule type="colorScale" priority="17">
      <colorScale>
        <cfvo type="min"/>
        <cfvo type="percentile" val="50"/>
        <cfvo type="max"/>
        <color rgb="FFF8696B"/>
        <color rgb="FFFFEB84"/>
        <color rgb="FF63BE7B"/>
      </colorScale>
    </cfRule>
  </conditionalFormatting>
  <conditionalFormatting sqref="KQ96:KQ123">
    <cfRule type="colorScale" priority="16">
      <colorScale>
        <cfvo type="min"/>
        <cfvo type="percentile" val="50"/>
        <cfvo type="max"/>
        <color rgb="FFF8696B"/>
        <color rgb="FFFFEB84"/>
        <color rgb="FF63BE7B"/>
      </colorScale>
    </cfRule>
  </conditionalFormatting>
  <conditionalFormatting sqref="KD2:KD10 JZ2:JZ10">
    <cfRule type="colorScale" priority="15">
      <colorScale>
        <cfvo type="min"/>
        <cfvo type="percentile" val="50"/>
        <cfvo type="max"/>
        <color rgb="FFF8696B"/>
        <color rgb="FFFFEB84"/>
        <color rgb="FF63BE7B"/>
      </colorScale>
    </cfRule>
  </conditionalFormatting>
  <conditionalFormatting sqref="KA2:KB10">
    <cfRule type="colorScale" priority="14">
      <colorScale>
        <cfvo type="min"/>
        <cfvo type="percentile" val="50"/>
        <cfvo type="max"/>
        <color rgb="FFF8696B"/>
        <color rgb="FFFFEB84"/>
        <color rgb="FF63BE7B"/>
      </colorScale>
    </cfRule>
  </conditionalFormatting>
  <conditionalFormatting sqref="KE2:KE10">
    <cfRule type="colorScale" priority="13">
      <colorScale>
        <cfvo type="min"/>
        <cfvo type="percentile" val="50"/>
        <cfvo type="max"/>
        <color rgb="FFF8696B"/>
        <color rgb="FFFFEB84"/>
        <color rgb="FF63BE7B"/>
      </colorScale>
    </cfRule>
  </conditionalFormatting>
  <conditionalFormatting sqref="JX14:JY92">
    <cfRule type="colorScale" priority="12">
      <colorScale>
        <cfvo type="min"/>
        <cfvo type="percentile" val="50"/>
        <cfvo type="max"/>
        <color rgb="FFF8696B"/>
        <color rgb="FFFFEB84"/>
        <color rgb="FF63BE7B"/>
      </colorScale>
    </cfRule>
  </conditionalFormatting>
  <conditionalFormatting sqref="JV14:JW92">
    <cfRule type="colorScale" priority="11">
      <colorScale>
        <cfvo type="min"/>
        <cfvo type="percentile" val="50"/>
        <cfvo type="max"/>
        <color rgb="FFF8696B"/>
        <color rgb="FFFFEB84"/>
        <color rgb="FF63BE7B"/>
      </colorScale>
    </cfRule>
  </conditionalFormatting>
  <conditionalFormatting sqref="KB14:KB92">
    <cfRule type="colorScale" priority="10">
      <colorScale>
        <cfvo type="min"/>
        <cfvo type="percentile" val="50"/>
        <cfvo type="max"/>
        <color rgb="FFF8696B"/>
        <color rgb="FFFFEB84"/>
        <color rgb="FF63BE7B"/>
      </colorScale>
    </cfRule>
  </conditionalFormatting>
  <conditionalFormatting sqref="KP14:KP92">
    <cfRule type="colorScale" priority="9">
      <colorScale>
        <cfvo type="min"/>
        <cfvo type="percentile" val="50"/>
        <cfvo type="max"/>
        <color rgb="FFF8696B"/>
        <color rgb="FFFFEB84"/>
        <color rgb="FF63BE7B"/>
      </colorScale>
    </cfRule>
  </conditionalFormatting>
  <conditionalFormatting sqref="JV14:JV92">
    <cfRule type="colorScale" priority="8">
      <colorScale>
        <cfvo type="min"/>
        <cfvo type="percentile" val="50"/>
        <cfvo type="max"/>
        <color rgb="FFF8696B"/>
        <color rgb="FFFFEB84"/>
        <color rgb="FF63BE7B"/>
      </colorScale>
    </cfRule>
  </conditionalFormatting>
  <conditionalFormatting sqref="JU14:JU92">
    <cfRule type="colorScale" priority="7">
      <colorScale>
        <cfvo type="min"/>
        <cfvo type="percentile" val="50"/>
        <cfvo type="max"/>
        <color rgb="FFF8696B"/>
        <color rgb="FFFFEB84"/>
        <color rgb="FF63BE7B"/>
      </colorScale>
    </cfRule>
  </conditionalFormatting>
  <conditionalFormatting sqref="KR14:KR92">
    <cfRule type="colorScale" priority="6">
      <colorScale>
        <cfvo type="min"/>
        <cfvo type="percentile" val="50"/>
        <cfvo type="max"/>
        <color rgb="FFF8696B"/>
        <color rgb="FFFFEB84"/>
        <color rgb="FF63BE7B"/>
      </colorScale>
    </cfRule>
  </conditionalFormatting>
  <conditionalFormatting sqref="KR96:KR123">
    <cfRule type="colorScale" priority="5">
      <colorScale>
        <cfvo type="min"/>
        <cfvo type="percentile" val="50"/>
        <cfvo type="max"/>
        <color rgb="FFF8696B"/>
        <color rgb="FFFFEB84"/>
        <color rgb="FF63BE7B"/>
      </colorScale>
    </cfRule>
  </conditionalFormatting>
  <conditionalFormatting sqref="KJ2:KJ9">
    <cfRule type="colorScale" priority="4">
      <colorScale>
        <cfvo type="min"/>
        <cfvo type="percentile" val="50"/>
        <cfvo type="max"/>
        <color rgb="FFF8696B"/>
        <color rgb="FFFFEB84"/>
        <color rgb="FF63BE7B"/>
      </colorScale>
    </cfRule>
  </conditionalFormatting>
  <conditionalFormatting sqref="KL2:KL9">
    <cfRule type="colorScale" priority="3">
      <colorScale>
        <cfvo type="min"/>
        <cfvo type="percentile" val="50"/>
        <cfvo type="max"/>
        <color rgb="FFF8696B"/>
        <color rgb="FFFFEB84"/>
        <color rgb="FF63BE7B"/>
      </colorScale>
    </cfRule>
  </conditionalFormatting>
  <conditionalFormatting sqref="KF14:KF92">
    <cfRule type="colorScale" priority="2">
      <colorScale>
        <cfvo type="min"/>
        <cfvo type="percentile" val="50"/>
        <cfvo type="max"/>
        <color rgb="FFF8696B"/>
        <color rgb="FFFFEB84"/>
        <color rgb="FF63BE7B"/>
      </colorScale>
    </cfRule>
  </conditionalFormatting>
  <conditionalFormatting sqref="KF14:K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PC2016-06-15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1.6870000000000001</v>
      </c>
      <c r="O2" s="156">
        <f>N2*I2/H2</f>
        <v>48923</v>
      </c>
      <c r="P2" s="203">
        <f>VLOOKUP($A2,[3]futuresATR!$A$2:$F$80,3)</f>
        <v>2.9997244999999999E-2</v>
      </c>
      <c r="Q2" s="155">
        <f t="shared" ref="Q2:Q11" si="0">P2*I2/H2</f>
        <v>869.92010499999992</v>
      </c>
      <c r="R2" s="145">
        <f>MAX(ROUND($R$1/Q2,0),1)</f>
        <v>2</v>
      </c>
      <c r="S2" s="140">
        <f t="shared" ref="S2:S33" si="1">R2*O2</f>
        <v>97846</v>
      </c>
      <c r="T2" s="111">
        <f>IF(R2&gt;$T$1,$T$1,R2)</f>
        <v>2</v>
      </c>
      <c r="U2" s="111">
        <f>T2*2*7</f>
        <v>28</v>
      </c>
      <c r="V2" s="163">
        <f>IF(ROUND(T2*Q2/$R$1,0)&lt;1,0,T2)</f>
        <v>2</v>
      </c>
      <c r="W2" s="163">
        <f>V2*Q2</f>
        <v>1739.8402099999998</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0.73860000000000003</v>
      </c>
      <c r="O3" s="156">
        <f t="shared" ref="O3:O66" si="5">N3*I3/H3</f>
        <v>73860</v>
      </c>
      <c r="P3" s="203">
        <f>VLOOKUP($A3,[3]futuresATR!$A$2:$F$80,3)</f>
        <v>7.4128785000000001E-3</v>
      </c>
      <c r="Q3" s="155">
        <f t="shared" si="0"/>
        <v>741.28785000000005</v>
      </c>
      <c r="R3" s="145">
        <f t="shared" ref="R3:R66" si="6">MAX(ROUND($R$1/Q3,0),1)</f>
        <v>3</v>
      </c>
      <c r="S3" s="140">
        <f t="shared" si="1"/>
        <v>221580</v>
      </c>
      <c r="T3" s="111">
        <f t="shared" ref="T3:T66" si="7">IF(R3&gt;$T$1,$T$1,R3)</f>
        <v>3</v>
      </c>
      <c r="U3" s="111">
        <f t="shared" ref="U3:U66" si="8">T3*2*7</f>
        <v>42</v>
      </c>
      <c r="V3" s="163">
        <f t="shared" ref="V3:V66" si="9">IF(ROUND(T3*Q3/$R$1,0)&lt;1,0,T3)</f>
        <v>3</v>
      </c>
      <c r="W3" s="163">
        <f t="shared" ref="W3:W66" si="10">V3*Q3</f>
        <v>2223.86355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0.88992515729427146</v>
      </c>
      <c r="I4" s="113">
        <v>200</v>
      </c>
      <c r="J4" s="113">
        <v>0.01</v>
      </c>
      <c r="K4" s="113" t="s">
        <v>299</v>
      </c>
      <c r="L4" s="113" t="s">
        <v>793</v>
      </c>
      <c r="M4" s="149" t="s">
        <v>297</v>
      </c>
      <c r="N4" s="202">
        <f>VLOOKUP($A4,[3]futuresATR!$A$2:$F$80,2)</f>
        <v>419.4</v>
      </c>
      <c r="O4" s="156">
        <f t="shared" si="5"/>
        <v>94255.117200000008</v>
      </c>
      <c r="P4" s="203">
        <f>VLOOKUP($A4,[3]futuresATR!$A$2:$F$80,3)</f>
        <v>6.0463261509999997</v>
      </c>
      <c r="Q4" s="155">
        <f t="shared" si="0"/>
        <v>1358.8392465234381</v>
      </c>
      <c r="R4" s="145">
        <f t="shared" si="6"/>
        <v>2</v>
      </c>
      <c r="S4" s="140">
        <f t="shared" si="1"/>
        <v>188510.23440000002</v>
      </c>
      <c r="T4" s="111">
        <f t="shared" si="7"/>
        <v>2</v>
      </c>
      <c r="U4" s="111">
        <f t="shared" si="8"/>
        <v>28</v>
      </c>
      <c r="V4" s="163">
        <f t="shared" si="9"/>
        <v>2</v>
      </c>
      <c r="W4" s="163">
        <f t="shared" si="10"/>
        <v>2717.6784930468762</v>
      </c>
      <c r="X4" s="113" t="s">
        <v>911</v>
      </c>
      <c r="Y4" s="113">
        <v>4</v>
      </c>
      <c r="Z4" s="113">
        <v>445.6</v>
      </c>
      <c r="AA4" s="172">
        <v>0</v>
      </c>
      <c r="AB4" s="113" t="s">
        <v>915</v>
      </c>
      <c r="AC4" s="113">
        <v>449.35</v>
      </c>
      <c r="AD4" s="165">
        <v>-3344</v>
      </c>
      <c r="AE4" s="165">
        <v>0</v>
      </c>
      <c r="AF4" s="169">
        <f t="shared" si="2"/>
        <v>-3.75</v>
      </c>
      <c r="AG4" s="145">
        <f t="shared" si="3"/>
        <v>-3371.07</v>
      </c>
      <c r="AH4" s="142">
        <f t="shared" si="4"/>
        <v>27.070000000000164</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32.68</v>
      </c>
      <c r="O5" s="156">
        <f t="shared" si="5"/>
        <v>19608</v>
      </c>
      <c r="P5" s="203">
        <f>VLOOKUP($A5,[3]futuresATR!$A$2:$F$80,3)</f>
        <v>0.69006273100000004</v>
      </c>
      <c r="Q5" s="155">
        <f t="shared" si="0"/>
        <v>414.03763860000004</v>
      </c>
      <c r="R5" s="145">
        <f t="shared" si="6"/>
        <v>5</v>
      </c>
      <c r="S5" s="140">
        <f t="shared" si="1"/>
        <v>98040</v>
      </c>
      <c r="T5" s="111">
        <f t="shared" si="7"/>
        <v>5</v>
      </c>
      <c r="U5" s="111">
        <f t="shared" si="8"/>
        <v>70</v>
      </c>
      <c r="V5" s="163">
        <f t="shared" si="9"/>
        <v>5</v>
      </c>
      <c r="W5" s="163">
        <f t="shared" si="10"/>
        <v>2070.188193</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1.4185000000000001</v>
      </c>
      <c r="O6" s="156">
        <f t="shared" si="5"/>
        <v>88656.25</v>
      </c>
      <c r="P6" s="203">
        <f>VLOOKUP($A6,[3]futuresATR!$A$2:$F$80,3)</f>
        <v>1.40120995E-2</v>
      </c>
      <c r="Q6" s="155">
        <f t="shared" si="0"/>
        <v>875.75621875000002</v>
      </c>
      <c r="R6" s="145">
        <f t="shared" si="6"/>
        <v>2</v>
      </c>
      <c r="S6" s="140">
        <f t="shared" si="1"/>
        <v>177312.5</v>
      </c>
      <c r="T6" s="111">
        <f t="shared" si="7"/>
        <v>2</v>
      </c>
      <c r="U6" s="111">
        <f t="shared" si="8"/>
        <v>28</v>
      </c>
      <c r="V6" s="163">
        <f t="shared" si="9"/>
        <v>2</v>
      </c>
      <c r="W6" s="163">
        <f t="shared" si="10"/>
        <v>1751.5124375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434</v>
      </c>
      <c r="O7" s="156">
        <f t="shared" si="5"/>
        <v>21700</v>
      </c>
      <c r="P7" s="203">
        <f>VLOOKUP($A7,[3]futuresATR!$A$2:$F$80,3)</f>
        <v>9.7769329900000006</v>
      </c>
      <c r="Q7" s="155">
        <f t="shared" si="0"/>
        <v>488.84664950000001</v>
      </c>
      <c r="R7" s="145">
        <f t="shared" si="6"/>
        <v>4</v>
      </c>
      <c r="S7" s="140">
        <f t="shared" si="1"/>
        <v>86800</v>
      </c>
      <c r="T7" s="111">
        <f t="shared" si="7"/>
        <v>4</v>
      </c>
      <c r="U7" s="111">
        <f t="shared" si="8"/>
        <v>56</v>
      </c>
      <c r="V7" s="163">
        <f t="shared" si="9"/>
        <v>4</v>
      </c>
      <c r="W7" s="163">
        <f t="shared" si="10"/>
        <v>1955.386598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3116</v>
      </c>
      <c r="O8" s="156">
        <f t="shared" si="5"/>
        <v>31160</v>
      </c>
      <c r="P8" s="203">
        <f>VLOOKUP($A8,[3]futuresATR!$A$2:$F$80,3)</f>
        <v>51.634701247499997</v>
      </c>
      <c r="Q8" s="155">
        <f t="shared" si="0"/>
        <v>516.34701247499993</v>
      </c>
      <c r="R8" s="145">
        <f t="shared" si="6"/>
        <v>4</v>
      </c>
      <c r="S8" s="140">
        <f t="shared" si="1"/>
        <v>124640</v>
      </c>
      <c r="T8" s="111">
        <f t="shared" si="7"/>
        <v>4</v>
      </c>
      <c r="U8" s="111">
        <f t="shared" si="8"/>
        <v>56</v>
      </c>
      <c r="V8" s="163">
        <f t="shared" si="9"/>
        <v>4</v>
      </c>
      <c r="W8" s="163">
        <f t="shared" si="10"/>
        <v>2065.3880498999997</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0.7742</v>
      </c>
      <c r="O9" s="156">
        <f t="shared" si="5"/>
        <v>77420</v>
      </c>
      <c r="P9" s="203">
        <f>VLOOKUP($A9,[3]futuresATR!$A$2:$F$80,3)</f>
        <v>6.5207234999999997E-3</v>
      </c>
      <c r="Q9" s="155">
        <f t="shared" si="0"/>
        <v>652.07234999999991</v>
      </c>
      <c r="R9" s="145">
        <f t="shared" si="6"/>
        <v>3</v>
      </c>
      <c r="S9" s="140">
        <f t="shared" si="1"/>
        <v>232260</v>
      </c>
      <c r="T9" s="111">
        <f t="shared" si="7"/>
        <v>3</v>
      </c>
      <c r="U9" s="111">
        <f t="shared" si="8"/>
        <v>42</v>
      </c>
      <c r="V9" s="163">
        <f t="shared" si="9"/>
        <v>3</v>
      </c>
      <c r="W9" s="163">
        <f t="shared" si="10"/>
        <v>1956.2170499999997</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1.29298</v>
      </c>
      <c r="I10" s="148">
        <v>1000</v>
      </c>
      <c r="J10" s="113">
        <v>0.01</v>
      </c>
      <c r="K10" s="113" t="s">
        <v>1223</v>
      </c>
      <c r="L10" s="113" t="s">
        <v>312</v>
      </c>
      <c r="M10" s="149" t="s">
        <v>493</v>
      </c>
      <c r="N10" s="202">
        <f>VLOOKUP($A10,[3]futuresATR!$A$2:$F$80,2)</f>
        <v>147.49</v>
      </c>
      <c r="O10" s="156">
        <f t="shared" si="5"/>
        <v>114069.82319912141</v>
      </c>
      <c r="P10" s="203">
        <f>VLOOKUP($A10,[3]futuresATR!$A$2:$F$80,3)</f>
        <v>0.62685416400000005</v>
      </c>
      <c r="Q10" s="155">
        <f t="shared" si="0"/>
        <v>484.81350368915224</v>
      </c>
      <c r="R10" s="145">
        <f t="shared" si="6"/>
        <v>4</v>
      </c>
      <c r="S10" s="140">
        <f t="shared" si="1"/>
        <v>456279.29279648565</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48.5</v>
      </c>
      <c r="O11" s="156">
        <f t="shared" si="5"/>
        <v>48500</v>
      </c>
      <c r="P11" s="203">
        <f>VLOOKUP($A11,[3]futuresATR!$A$2:$F$80,3)</f>
        <v>1.244747885</v>
      </c>
      <c r="Q11" s="155">
        <f t="shared" si="0"/>
        <v>1244.747885</v>
      </c>
      <c r="R11" s="145">
        <f t="shared" si="6"/>
        <v>2</v>
      </c>
      <c r="S11" s="140">
        <f t="shared" si="1"/>
        <v>97000</v>
      </c>
      <c r="T11" s="111">
        <f t="shared" si="7"/>
        <v>2</v>
      </c>
      <c r="U11" s="111">
        <f t="shared" si="8"/>
        <v>28</v>
      </c>
      <c r="V11" s="163">
        <f t="shared" si="9"/>
        <v>2</v>
      </c>
      <c r="W11" s="163">
        <f t="shared" si="10"/>
        <v>2489.49577</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63.62</v>
      </c>
      <c r="O12" s="176">
        <f>N12*I12/H12*100</f>
        <v>31809.999999999996</v>
      </c>
      <c r="P12" s="203">
        <f>VLOOKUP($A12,[3]futuresATR!$A$2:$F$80,3)</f>
        <v>1.186901048</v>
      </c>
      <c r="Q12" s="160">
        <f>P12*I12/H12*100</f>
        <v>593.45052399999997</v>
      </c>
      <c r="R12" s="145">
        <f t="shared" si="6"/>
        <v>4</v>
      </c>
      <c r="S12" s="140">
        <f t="shared" si="1"/>
        <v>127239.99999999999</v>
      </c>
      <c r="T12" s="111">
        <f t="shared" si="7"/>
        <v>4</v>
      </c>
      <c r="U12" s="111">
        <f t="shared" si="8"/>
        <v>56</v>
      </c>
      <c r="V12" s="163">
        <f t="shared" si="9"/>
        <v>4</v>
      </c>
      <c r="W12" s="163">
        <f t="shared" si="10"/>
        <v>2373.8020959999999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1.13025</v>
      </c>
      <c r="O13" s="156">
        <f t="shared" si="5"/>
        <v>141281.25</v>
      </c>
      <c r="P13" s="203">
        <f>VLOOKUP($A13,[3]futuresATR!$A$2:$F$80,3)</f>
        <v>7.8219585000000001E-3</v>
      </c>
      <c r="Q13" s="155">
        <f t="shared" ref="Q13:Q33" si="11">P13*I13/H13</f>
        <v>977.74481249999997</v>
      </c>
      <c r="R13" s="145">
        <f t="shared" si="6"/>
        <v>2</v>
      </c>
      <c r="S13" s="140">
        <f t="shared" si="1"/>
        <v>282562.5</v>
      </c>
      <c r="T13" s="111">
        <f t="shared" si="7"/>
        <v>2</v>
      </c>
      <c r="U13" s="111">
        <f t="shared" si="8"/>
        <v>28</v>
      </c>
      <c r="V13" s="163">
        <f t="shared" si="9"/>
        <v>2</v>
      </c>
      <c r="W13" s="163">
        <f t="shared" si="10"/>
        <v>1955.4896249999999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94.68</v>
      </c>
      <c r="O14" s="156">
        <f t="shared" si="5"/>
        <v>94680</v>
      </c>
      <c r="P14" s="203">
        <f>VLOOKUP($A14,[3]futuresATR!$A$2:$F$80,3)</f>
        <v>0.55475566799999998</v>
      </c>
      <c r="Q14" s="155">
        <f t="shared" si="11"/>
        <v>554.75566800000001</v>
      </c>
      <c r="R14" s="145">
        <f t="shared" si="6"/>
        <v>4</v>
      </c>
      <c r="S14" s="140">
        <f t="shared" si="1"/>
        <v>378720</v>
      </c>
      <c r="T14" s="111">
        <f t="shared" si="7"/>
        <v>4</v>
      </c>
      <c r="U14" s="111">
        <f t="shared" si="8"/>
        <v>56</v>
      </c>
      <c r="V14" s="163">
        <f t="shared" si="9"/>
        <v>4</v>
      </c>
      <c r="W14" s="163">
        <f t="shared" si="10"/>
        <v>2219.0226720000001</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0.88992515729427146</v>
      </c>
      <c r="I15" s="132">
        <v>1000</v>
      </c>
      <c r="J15">
        <v>0.01</v>
      </c>
      <c r="K15" t="s">
        <v>1223</v>
      </c>
      <c r="L15" t="s">
        <v>812</v>
      </c>
      <c r="M15" s="134" t="s">
        <v>571</v>
      </c>
      <c r="N15" s="202">
        <f>VLOOKUP($A15,[3]futuresATR!$A$2:$F$80,2)</f>
        <v>165.24</v>
      </c>
      <c r="O15" s="156">
        <f t="shared" si="5"/>
        <v>185678.53560000003</v>
      </c>
      <c r="P15" s="203">
        <f>VLOOKUP($A15,[3]futuresATR!$A$2:$F$80,3)</f>
        <v>0.54500780000000004</v>
      </c>
      <c r="Q15" s="155">
        <f t="shared" si="11"/>
        <v>612.41981478200012</v>
      </c>
      <c r="R15" s="145">
        <f t="shared" si="6"/>
        <v>3</v>
      </c>
      <c r="S15" s="140">
        <f t="shared" si="1"/>
        <v>557035.60680000007</v>
      </c>
      <c r="T15" s="111">
        <f t="shared" si="7"/>
        <v>3</v>
      </c>
      <c r="U15" s="111">
        <f t="shared" si="8"/>
        <v>42</v>
      </c>
      <c r="V15" s="163">
        <f t="shared" si="9"/>
        <v>3</v>
      </c>
      <c r="W15" s="163">
        <f t="shared" si="10"/>
        <v>1837.2594443460002</v>
      </c>
      <c r="X15" t="s">
        <v>912</v>
      </c>
      <c r="Y15">
        <v>2</v>
      </c>
      <c r="Z15">
        <v>162.88999999999999</v>
      </c>
      <c r="AA15" s="138">
        <v>0.01</v>
      </c>
      <c r="AB15" s="135">
        <v>1E-4</v>
      </c>
      <c r="AC15">
        <v>162.9</v>
      </c>
      <c r="AD15" s="109">
        <v>22</v>
      </c>
      <c r="AE15" s="109">
        <v>0</v>
      </c>
      <c r="AF15" s="169">
        <f t="shared" si="2"/>
        <v>-1.0000000000019327E-2</v>
      </c>
      <c r="AG15" s="145">
        <f t="shared" si="3"/>
        <v>-22.473800000043436</v>
      </c>
      <c r="AH15" s="142">
        <f t="shared" si="4"/>
        <v>0.47380000004343614</v>
      </c>
    </row>
    <row r="16" spans="1:34" ht="15.75" thickBot="1" x14ac:dyDescent="0.3">
      <c r="A16" s="5" t="s">
        <v>323</v>
      </c>
      <c r="B16" t="s">
        <v>324</v>
      </c>
      <c r="C16" s="158" t="s">
        <v>323</v>
      </c>
      <c r="D16" t="s">
        <v>535</v>
      </c>
      <c r="E16" t="s">
        <v>791</v>
      </c>
      <c r="F16" t="s">
        <v>811</v>
      </c>
      <c r="G16" t="s">
        <v>478</v>
      </c>
      <c r="H16">
        <f>VLOOKUP(G16,MARGIN!$E$1:$F$9,2)</f>
        <v>0.88992515729427146</v>
      </c>
      <c r="I16" s="132">
        <v>1000</v>
      </c>
      <c r="J16">
        <v>0.01</v>
      </c>
      <c r="K16" t="s">
        <v>1223</v>
      </c>
      <c r="L16" t="s">
        <v>813</v>
      </c>
      <c r="M16" s="134" t="s">
        <v>569</v>
      </c>
      <c r="N16" s="202">
        <f>VLOOKUP($A16,[3]futuresATR!$A$2:$F$80,2)</f>
        <v>133.04</v>
      </c>
      <c r="O16" s="156">
        <f t="shared" si="5"/>
        <v>149495.7176</v>
      </c>
      <c r="P16" s="203">
        <f>VLOOKUP($A16,[3]futuresATR!$A$2:$F$80,3)</f>
        <v>0.14208457399999999</v>
      </c>
      <c r="Q16" s="155">
        <f t="shared" si="11"/>
        <v>159.65901495806003</v>
      </c>
      <c r="R16" s="145">
        <f t="shared" si="6"/>
        <v>13</v>
      </c>
      <c r="S16" s="140">
        <f t="shared" si="1"/>
        <v>1943444.3288</v>
      </c>
      <c r="T16" s="111">
        <f t="shared" si="7"/>
        <v>13</v>
      </c>
      <c r="U16" s="111">
        <f t="shared" si="8"/>
        <v>182</v>
      </c>
      <c r="V16" s="163">
        <f t="shared" si="9"/>
        <v>13</v>
      </c>
      <c r="W16" s="163">
        <f t="shared" si="10"/>
        <v>2075.5671944547803</v>
      </c>
      <c r="X16" t="s">
        <v>911</v>
      </c>
      <c r="Y16">
        <v>7</v>
      </c>
      <c r="Z16">
        <v>132.27000000000001</v>
      </c>
      <c r="AA16" s="138">
        <v>0.02</v>
      </c>
      <c r="AB16" s="135">
        <v>2.0000000000000001E-4</v>
      </c>
      <c r="AC16">
        <v>132.29</v>
      </c>
      <c r="AD16" s="109">
        <v>-156</v>
      </c>
      <c r="AE16" s="109">
        <v>0</v>
      </c>
      <c r="AF16" s="169">
        <f t="shared" si="2"/>
        <v>-1.999999999998181E-2</v>
      </c>
      <c r="AG16" s="145">
        <f t="shared" si="3"/>
        <v>-157.31659999985695</v>
      </c>
      <c r="AH16" s="142">
        <f t="shared" si="4"/>
        <v>1.3165999998569475</v>
      </c>
    </row>
    <row r="17" spans="1:34" ht="15.75" thickBot="1" x14ac:dyDescent="0.3">
      <c r="A17" s="5" t="s">
        <v>325</v>
      </c>
      <c r="B17" t="s">
        <v>326</v>
      </c>
      <c r="C17" s="158" t="s">
        <v>325</v>
      </c>
      <c r="D17" t="s">
        <v>535</v>
      </c>
      <c r="E17" t="s">
        <v>791</v>
      </c>
      <c r="F17" t="s">
        <v>811</v>
      </c>
      <c r="G17" t="s">
        <v>478</v>
      </c>
      <c r="H17">
        <f>VLOOKUP(G17,MARGIN!$E$1:$F$9,2)</f>
        <v>0.88992515729427146</v>
      </c>
      <c r="I17" s="132">
        <v>1000</v>
      </c>
      <c r="J17">
        <v>1E-3</v>
      </c>
      <c r="K17" t="s">
        <v>1223</v>
      </c>
      <c r="L17" t="s">
        <v>814</v>
      </c>
      <c r="M17" s="134" t="s">
        <v>573</v>
      </c>
      <c r="N17" s="202">
        <f>VLOOKUP($A17,[3]futuresATR!$A$2:$F$80,2)</f>
        <v>111.94</v>
      </c>
      <c r="O17" s="156">
        <f t="shared" si="5"/>
        <v>125785.85860000001</v>
      </c>
      <c r="P17" s="203">
        <f>VLOOKUP($A17,[3]futuresATR!$A$2:$F$80,3)</f>
        <v>3.0988774E-2</v>
      </c>
      <c r="Q17" s="155">
        <f t="shared" si="11"/>
        <v>34.821775456060003</v>
      </c>
      <c r="R17" s="145">
        <f t="shared" si="6"/>
        <v>60</v>
      </c>
      <c r="S17" s="140">
        <f t="shared" si="1"/>
        <v>7547151.5160000008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-404.52839999991954</v>
      </c>
      <c r="AH17" s="142">
        <f t="shared" si="4"/>
        <v>-2.471600000080457</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99.22</v>
      </c>
      <c r="O18" s="156">
        <f t="shared" si="5"/>
        <v>248050</v>
      </c>
      <c r="P18" s="203">
        <f>VLOOKUP($A18,[3]futuresATR!$A$2:$F$80,3)</f>
        <v>4.1500000000000002E-2</v>
      </c>
      <c r="Q18" s="155">
        <f t="shared" si="11"/>
        <v>103.75</v>
      </c>
      <c r="R18" s="145">
        <f t="shared" si="6"/>
        <v>20</v>
      </c>
      <c r="S18" s="140">
        <f t="shared" si="1"/>
        <v>4961000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1475.6</v>
      </c>
      <c r="O19" s="156">
        <f t="shared" si="5"/>
        <v>147560</v>
      </c>
      <c r="P19" s="203">
        <f>VLOOKUP($A19,[3]futuresATR!$A$2:$F$80,3)</f>
        <v>15.385624493</v>
      </c>
      <c r="Q19" s="155">
        <f t="shared" si="11"/>
        <v>1538.5624493</v>
      </c>
      <c r="R19" s="145">
        <f t="shared" si="6"/>
        <v>1</v>
      </c>
      <c r="S19" s="140">
        <f t="shared" si="1"/>
        <v>147560</v>
      </c>
      <c r="T19" s="111">
        <f t="shared" si="7"/>
        <v>1</v>
      </c>
      <c r="U19" s="111">
        <f t="shared" si="8"/>
        <v>14</v>
      </c>
      <c r="V19" s="163">
        <f t="shared" si="9"/>
        <v>1</v>
      </c>
      <c r="W19" s="163">
        <f t="shared" si="10"/>
        <v>1538.5624493</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2063.5</v>
      </c>
      <c r="O20" s="156">
        <f t="shared" si="5"/>
        <v>103175</v>
      </c>
      <c r="P20" s="203">
        <f>VLOOKUP($A20,[3]futuresATR!$A$2:$F$80,3)</f>
        <v>17.197690661500001</v>
      </c>
      <c r="Q20" s="155">
        <f t="shared" si="11"/>
        <v>859.88453307500004</v>
      </c>
      <c r="R20" s="145">
        <f t="shared" si="6"/>
        <v>2</v>
      </c>
      <c r="S20" s="140">
        <f t="shared" si="1"/>
        <v>206350</v>
      </c>
      <c r="T20" s="111">
        <f t="shared" si="7"/>
        <v>2</v>
      </c>
      <c r="U20" s="111">
        <f t="shared" si="8"/>
        <v>28</v>
      </c>
      <c r="V20" s="163">
        <f t="shared" si="9"/>
        <v>2</v>
      </c>
      <c r="W20" s="163">
        <f t="shared" si="10"/>
        <v>1719.7690661500001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140.25</v>
      </c>
      <c r="O21" s="156">
        <f t="shared" si="5"/>
        <v>70125</v>
      </c>
      <c r="P21" s="203">
        <f>VLOOKUP($A21,[3]futuresATR!$A$2:$F$80,3)</f>
        <v>2.8462499999999999</v>
      </c>
      <c r="Q21" s="155">
        <f t="shared" si="11"/>
        <v>1423.125</v>
      </c>
      <c r="R21" s="145">
        <f t="shared" si="6"/>
        <v>1</v>
      </c>
      <c r="S21" s="140">
        <f t="shared" si="1"/>
        <v>70125</v>
      </c>
      <c r="T21" s="111">
        <f t="shared" si="7"/>
        <v>1</v>
      </c>
      <c r="U21" s="111">
        <f t="shared" si="8"/>
        <v>14</v>
      </c>
      <c r="V21" s="163">
        <f t="shared" si="9"/>
        <v>1</v>
      </c>
      <c r="W21" s="163">
        <f t="shared" si="10"/>
        <v>1423.125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0.88992515729427146</v>
      </c>
      <c r="I22">
        <v>10</v>
      </c>
      <c r="J22">
        <v>0.1</v>
      </c>
      <c r="K22" t="s">
        <v>299</v>
      </c>
      <c r="L22" t="s">
        <v>491</v>
      </c>
      <c r="M22" s="134" t="s">
        <v>490</v>
      </c>
      <c r="N22" s="202">
        <f>VLOOKUP($A22,[3]futuresATR!$A$2:$F$80,2)</f>
        <v>4167</v>
      </c>
      <c r="O22" s="156">
        <f t="shared" si="5"/>
        <v>46824.162300000004</v>
      </c>
      <c r="P22" s="203">
        <f>VLOOKUP($A22,[3]futuresATR!$A$2:$F$80,3)</f>
        <v>62.523097731999997</v>
      </c>
      <c r="Q22" s="155">
        <f t="shared" si="11"/>
        <v>702.56579690471085</v>
      </c>
      <c r="R22" s="145">
        <f t="shared" si="6"/>
        <v>3</v>
      </c>
      <c r="S22" s="140">
        <f t="shared" si="1"/>
        <v>140472.48690000002</v>
      </c>
      <c r="T22" s="111">
        <f t="shared" si="7"/>
        <v>3</v>
      </c>
      <c r="U22" s="111">
        <f t="shared" si="8"/>
        <v>42</v>
      </c>
      <c r="V22" s="163">
        <f t="shared" si="9"/>
        <v>3</v>
      </c>
      <c r="W22" s="163">
        <f t="shared" si="10"/>
        <v>2107.6973907141328</v>
      </c>
      <c r="X22" t="s">
        <v>911</v>
      </c>
      <c r="Y22">
        <v>16</v>
      </c>
      <c r="Z22">
        <v>4440.5</v>
      </c>
      <c r="AA22" s="138">
        <v>-2</v>
      </c>
      <c r="AB22" t="s">
        <v>921</v>
      </c>
      <c r="AC22">
        <v>4438.5</v>
      </c>
      <c r="AD22" s="109">
        <v>358</v>
      </c>
      <c r="AE22" s="109">
        <v>0</v>
      </c>
      <c r="AF22" s="169">
        <f t="shared" si="2"/>
        <v>2</v>
      </c>
      <c r="AG22" s="145">
        <f t="shared" si="3"/>
        <v>359.58080000000001</v>
      </c>
      <c r="AH22" s="142">
        <f t="shared" si="4"/>
        <v>1.5808000000000106</v>
      </c>
    </row>
    <row r="23" spans="1:34" ht="15.75" thickBot="1" x14ac:dyDescent="0.3">
      <c r="A23" s="5" t="s">
        <v>338</v>
      </c>
      <c r="B23" s="186" t="s">
        <v>1202</v>
      </c>
      <c r="C23" s="158" t="s">
        <v>338</v>
      </c>
      <c r="D23" t="s">
        <v>535</v>
      </c>
      <c r="E23" t="s">
        <v>791</v>
      </c>
      <c r="F23" t="s">
        <v>1203</v>
      </c>
      <c r="G23" t="s">
        <v>478</v>
      </c>
      <c r="H23">
        <f>VLOOKUP(G23,MARGIN!$E$1:$F$9,2)</f>
        <v>0.88992515729427146</v>
      </c>
      <c r="I23">
        <v>5</v>
      </c>
      <c r="J23">
        <v>0.1</v>
      </c>
      <c r="K23" t="s">
        <v>299</v>
      </c>
      <c r="L23" t="s">
        <v>825</v>
      </c>
      <c r="M23" s="134" t="s">
        <v>672</v>
      </c>
      <c r="N23" s="202">
        <f>VLOOKUP($A23,[3]futuresATR!$A$2:$F$80,2)</f>
        <v>9625.5</v>
      </c>
      <c r="O23" s="156">
        <f t="shared" si="5"/>
        <v>54080.390475000007</v>
      </c>
      <c r="P23" s="203">
        <f>VLOOKUP($A23,[3]futuresATR!$A$2:$F$80,3)</f>
        <v>155.72499999999999</v>
      </c>
      <c r="Q23" s="155">
        <f t="shared" si="11"/>
        <v>874.9331262500001</v>
      </c>
      <c r="R23" s="145">
        <f t="shared" si="6"/>
        <v>2</v>
      </c>
      <c r="S23" s="140">
        <f t="shared" si="1"/>
        <v>108160.78095000001</v>
      </c>
      <c r="T23" s="111">
        <f t="shared" si="7"/>
        <v>2</v>
      </c>
      <c r="U23" s="111">
        <f t="shared" si="8"/>
        <v>28</v>
      </c>
      <c r="V23" s="163">
        <f t="shared" si="9"/>
        <v>2</v>
      </c>
      <c r="W23" s="163">
        <f t="shared" si="10"/>
        <v>1749.8662525000002</v>
      </c>
      <c r="X23" t="s">
        <v>911</v>
      </c>
      <c r="Y23">
        <v>1</v>
      </c>
      <c r="Z23">
        <v>10177</v>
      </c>
      <c r="AA23" s="138">
        <v>0</v>
      </c>
      <c r="AB23" s="141" t="s">
        <v>915</v>
      </c>
      <c r="AC23">
        <v>10255</v>
      </c>
      <c r="AD23" s="109">
        <v>-2174</v>
      </c>
      <c r="AE23" s="109">
        <v>0</v>
      </c>
      <c r="AF23" s="169">
        <f t="shared" si="2"/>
        <v>-78</v>
      </c>
      <c r="AG23" s="145">
        <f t="shared" si="3"/>
        <v>-438.23910000000006</v>
      </c>
      <c r="AH23" s="142">
        <f t="shared" si="4"/>
        <v>-1735.7609</v>
      </c>
    </row>
    <row r="24" spans="1:34" s="1" customFormat="1" ht="15.75" thickBot="1" x14ac:dyDescent="0.3">
      <c r="A24" s="5" t="s">
        <v>340</v>
      </c>
      <c r="B24" s="113" t="s">
        <v>341</v>
      </c>
      <c r="C24" s="158" t="s">
        <v>340</v>
      </c>
      <c r="D24" s="113" t="s">
        <v>822</v>
      </c>
      <c r="E24" s="113" t="s">
        <v>791</v>
      </c>
      <c r="F24" s="113" t="s">
        <v>826</v>
      </c>
      <c r="G24" s="113" t="s">
        <v>478</v>
      </c>
      <c r="H24">
        <f>VLOOKUP(G24,MARGIN!$E$1:$F$9,2)</f>
        <v>0.88992515729427146</v>
      </c>
      <c r="I24" s="148">
        <v>2500</v>
      </c>
      <c r="J24" s="113">
        <v>1E-3</v>
      </c>
      <c r="K24" s="113" t="s">
        <v>1223</v>
      </c>
      <c r="L24" s="113" t="s">
        <v>827</v>
      </c>
      <c r="M24" s="149" t="s">
        <v>577</v>
      </c>
      <c r="N24" s="202">
        <f>VLOOKUP($A24,[3]futuresATR!$A$2:$F$80,2)</f>
        <v>100.285</v>
      </c>
      <c r="O24" s="156">
        <f t="shared" si="5"/>
        <v>281723.12912500004</v>
      </c>
      <c r="P24" s="203">
        <f>VLOOKUP($A24,[3]futuresATR!$A$2:$F$80,3)</f>
        <v>0.01</v>
      </c>
      <c r="Q24" s="155">
        <f t="shared" si="11"/>
        <v>28.092250000000003</v>
      </c>
      <c r="R24" s="145">
        <f t="shared" si="6"/>
        <v>75</v>
      </c>
      <c r="S24" s="140">
        <f t="shared" si="1"/>
        <v>21129234.684375003</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2106.9187500000799</v>
      </c>
      <c r="AH24" s="142">
        <f t="shared" si="4"/>
        <v>6.9187500000798536</v>
      </c>
    </row>
    <row r="25" spans="1:34" x14ac:dyDescent="0.25">
      <c r="A25" s="5" t="s">
        <v>342</v>
      </c>
      <c r="B25" s="113" t="s">
        <v>343</v>
      </c>
      <c r="C25" s="158" t="s">
        <v>342</v>
      </c>
      <c r="D25" s="113" t="s">
        <v>822</v>
      </c>
      <c r="E25" s="113" t="s">
        <v>791</v>
      </c>
      <c r="F25" s="113" t="s">
        <v>828</v>
      </c>
      <c r="G25" s="113" t="s">
        <v>465</v>
      </c>
      <c r="H25">
        <f>VLOOKUP(G25,MARGIN!$E$1:$F$9,2)</f>
        <v>0.70585577954712297</v>
      </c>
      <c r="I25" s="113">
        <v>10</v>
      </c>
      <c r="J25" s="113">
        <v>0.1</v>
      </c>
      <c r="K25" s="113" t="s">
        <v>299</v>
      </c>
      <c r="L25" s="113" t="s">
        <v>829</v>
      </c>
      <c r="M25" s="149" t="s">
        <v>600</v>
      </c>
      <c r="N25" s="202">
        <f>VLOOKUP($A25,[3]futuresATR!$A$2:$F$80,2)</f>
        <v>5980</v>
      </c>
      <c r="O25" s="156">
        <f t="shared" si="5"/>
        <v>84719.856</v>
      </c>
      <c r="P25" s="203">
        <f>VLOOKUP($A25,[3]futuresATR!$A$2:$F$80,3)</f>
        <v>79.825000000000003</v>
      </c>
      <c r="Q25" s="155">
        <f t="shared" si="11"/>
        <v>1130.8967399999999</v>
      </c>
      <c r="R25" s="145">
        <f t="shared" si="6"/>
        <v>2</v>
      </c>
      <c r="S25" s="140">
        <f t="shared" si="1"/>
        <v>169439.712</v>
      </c>
      <c r="T25" s="111">
        <f t="shared" si="7"/>
        <v>2</v>
      </c>
      <c r="U25" s="111">
        <f t="shared" si="8"/>
        <v>28</v>
      </c>
      <c r="V25" s="163">
        <f t="shared" si="9"/>
        <v>2</v>
      </c>
      <c r="W25" s="163">
        <f t="shared" si="10"/>
        <v>2261.7934799999998</v>
      </c>
      <c r="X25" s="113" t="s">
        <v>911</v>
      </c>
      <c r="Y25" s="113">
        <v>3</v>
      </c>
      <c r="Z25" s="113">
        <v>6187</v>
      </c>
      <c r="AA25" s="113" t="s">
        <v>1150</v>
      </c>
      <c r="AB25" s="113" t="s">
        <v>915</v>
      </c>
      <c r="AC25" s="113">
        <v>6211.5</v>
      </c>
      <c r="AD25" s="165">
        <v>-1058</v>
      </c>
      <c r="AE25" s="165">
        <v>0</v>
      </c>
      <c r="AF25" s="169">
        <f t="shared" si="2"/>
        <v>-24.5</v>
      </c>
      <c r="AG25" s="145">
        <f t="shared" si="3"/>
        <v>-1041.2891999999999</v>
      </c>
      <c r="AH25" s="142">
        <f t="shared" si="4"/>
        <v>-16.710800000000063</v>
      </c>
    </row>
    <row r="26" spans="1:34" ht="15.75" thickBot="1" x14ac:dyDescent="0.3">
      <c r="A26" s="5" t="s">
        <v>344</v>
      </c>
      <c r="B26" s="113" t="s">
        <v>345</v>
      </c>
      <c r="C26" s="158" t="s">
        <v>344</v>
      </c>
      <c r="D26" s="113" t="s">
        <v>822</v>
      </c>
      <c r="E26" s="113" t="s">
        <v>791</v>
      </c>
      <c r="F26" s="113" t="s">
        <v>830</v>
      </c>
      <c r="G26" s="113" t="s">
        <v>465</v>
      </c>
      <c r="H26">
        <f>VLOOKUP(G26,MARGIN!$E$1:$F$9,2)</f>
        <v>0.70585577954712297</v>
      </c>
      <c r="I26" s="148">
        <v>1000</v>
      </c>
      <c r="J26" s="113">
        <v>0.01</v>
      </c>
      <c r="K26" s="113" t="s">
        <v>1223</v>
      </c>
      <c r="L26" s="113" t="s">
        <v>831</v>
      </c>
      <c r="M26" s="149" t="s">
        <v>605</v>
      </c>
      <c r="N26" s="202">
        <f>VLOOKUP($A26,[3]futuresATR!$A$2:$F$80,2)</f>
        <v>126.21</v>
      </c>
      <c r="O26" s="156">
        <f t="shared" si="5"/>
        <v>178804.23119999998</v>
      </c>
      <c r="P26" s="203">
        <f>VLOOKUP($A26,[3]futuresATR!$A$2:$F$80,3)</f>
        <v>0.57561171600000005</v>
      </c>
      <c r="Q26" s="155">
        <f t="shared" si="11"/>
        <v>815.4806302915199</v>
      </c>
      <c r="R26" s="145">
        <f t="shared" si="6"/>
        <v>3</v>
      </c>
      <c r="S26" s="140">
        <f t="shared" si="1"/>
        <v>536412.69359999988</v>
      </c>
      <c r="T26" s="111">
        <f t="shared" si="7"/>
        <v>3</v>
      </c>
      <c r="U26" s="111">
        <f t="shared" si="8"/>
        <v>42</v>
      </c>
      <c r="V26" s="163">
        <f t="shared" si="9"/>
        <v>3</v>
      </c>
      <c r="W26" s="163">
        <f t="shared" si="10"/>
        <v>2446.4418908745597</v>
      </c>
      <c r="X26" s="113" t="s">
        <v>912</v>
      </c>
      <c r="Y26" s="113">
        <v>3</v>
      </c>
      <c r="Z26" s="113">
        <v>123.47</v>
      </c>
      <c r="AA26" s="113" t="s">
        <v>1150</v>
      </c>
      <c r="AB26" s="113" t="s">
        <v>915</v>
      </c>
      <c r="AC26" s="113">
        <v>123.83</v>
      </c>
      <c r="AD26" s="165">
        <v>1557</v>
      </c>
      <c r="AE26" s="165">
        <v>0</v>
      </c>
      <c r="AF26" s="169">
        <f t="shared" si="2"/>
        <v>-0.35999999999999943</v>
      </c>
      <c r="AG26" s="145">
        <f t="shared" si="3"/>
        <v>-1530.0575999999974</v>
      </c>
      <c r="AH26" s="142">
        <f t="shared" si="4"/>
        <v>-26.942400000002635</v>
      </c>
    </row>
    <row r="27" spans="1:34" ht="15.75" thickBot="1" x14ac:dyDescent="0.3">
      <c r="A27" s="5" t="s">
        <v>346</v>
      </c>
      <c r="B27" s="113" t="s">
        <v>347</v>
      </c>
      <c r="C27" s="158" t="s">
        <v>346</v>
      </c>
      <c r="D27" s="113" t="s">
        <v>822</v>
      </c>
      <c r="E27" s="113" t="s">
        <v>791</v>
      </c>
      <c r="F27" s="113" t="s">
        <v>832</v>
      </c>
      <c r="G27" s="113" t="s">
        <v>465</v>
      </c>
      <c r="H27">
        <f>VLOOKUP(G27,MARGIN!$E$1:$F$9,2)</f>
        <v>0.70585577954712297</v>
      </c>
      <c r="I27" s="148">
        <v>1250</v>
      </c>
      <c r="J27" s="113">
        <v>0.01</v>
      </c>
      <c r="K27" s="113" t="s">
        <v>1223</v>
      </c>
      <c r="L27" s="113" t="s">
        <v>833</v>
      </c>
      <c r="M27" s="149" t="s">
        <v>462</v>
      </c>
      <c r="N27" s="202">
        <f>VLOOKUP($A27,[3]futuresATR!$A$2:$F$80,2)</f>
        <v>99.49</v>
      </c>
      <c r="O27" s="156">
        <f t="shared" si="5"/>
        <v>176186.84099999999</v>
      </c>
      <c r="P27" s="203">
        <f>VLOOKUP($A27,[3]futuresATR!$A$2:$F$80,3)</f>
        <v>2.5999999999999999E-2</v>
      </c>
      <c r="Q27" s="155">
        <f t="shared" si="11"/>
        <v>46.043399999999998</v>
      </c>
      <c r="R27" s="145">
        <f t="shared" si="6"/>
        <v>46</v>
      </c>
      <c r="S27" s="140">
        <f t="shared" si="1"/>
        <v>8104594.6859999998</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885.45000000045286</v>
      </c>
      <c r="AH27" s="142">
        <f t="shared" si="4"/>
        <v>-15.54999999954714</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121.6015625</v>
      </c>
      <c r="O28" s="156">
        <f t="shared" si="5"/>
        <v>121601.5625</v>
      </c>
      <c r="P28" s="203">
        <f>VLOOKUP($A28,[3]futuresATR!$A$2:$F$80,3)</f>
        <v>0.29389570549999999</v>
      </c>
      <c r="Q28" s="155">
        <f t="shared" si="11"/>
        <v>293.89570550000002</v>
      </c>
      <c r="R28" s="145">
        <f t="shared" si="6"/>
        <v>7</v>
      </c>
      <c r="S28" s="140">
        <f t="shared" si="1"/>
        <v>851210.9375</v>
      </c>
      <c r="T28" s="111">
        <f t="shared" si="7"/>
        <v>7</v>
      </c>
      <c r="U28" s="111">
        <f t="shared" si="8"/>
        <v>98</v>
      </c>
      <c r="V28" s="163">
        <f t="shared" si="9"/>
        <v>7</v>
      </c>
      <c r="W28" s="163">
        <f t="shared" si="10"/>
        <v>2057.2699385000001</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1288.3</v>
      </c>
      <c r="O29" s="156">
        <f t="shared" si="5"/>
        <v>128830</v>
      </c>
      <c r="P29" s="203">
        <f>VLOOKUP($A29,[3]futuresATR!$A$2:$F$80,3)</f>
        <v>16.369300539499999</v>
      </c>
      <c r="Q29" s="155">
        <f t="shared" si="11"/>
        <v>1636.93005395</v>
      </c>
      <c r="R29" s="145">
        <f t="shared" si="6"/>
        <v>1</v>
      </c>
      <c r="S29" s="140">
        <f t="shared" si="1"/>
        <v>128830</v>
      </c>
      <c r="T29" s="111">
        <f t="shared" si="7"/>
        <v>1</v>
      </c>
      <c r="U29" s="111">
        <f t="shared" si="8"/>
        <v>14</v>
      </c>
      <c r="V29" s="163">
        <f t="shared" si="9"/>
        <v>1</v>
      </c>
      <c r="W29" s="163">
        <f t="shared" si="10"/>
        <v>1636.93005395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8370</v>
      </c>
      <c r="O30" s="156">
        <f t="shared" si="5"/>
        <v>53861.003861003861</v>
      </c>
      <c r="P30" s="203">
        <f>VLOOKUP($A30,[3]futuresATR!$A$2:$F$80,3)</f>
        <v>162.546062992</v>
      </c>
      <c r="Q30" s="155">
        <f t="shared" si="11"/>
        <v>1045.9849613384815</v>
      </c>
      <c r="R30" s="145">
        <f t="shared" si="6"/>
        <v>2</v>
      </c>
      <c r="S30" s="140">
        <f t="shared" si="1"/>
        <v>107722.00772200772</v>
      </c>
      <c r="T30" s="111">
        <f t="shared" si="7"/>
        <v>2</v>
      </c>
      <c r="U30" s="111">
        <f t="shared" si="8"/>
        <v>28</v>
      </c>
      <c r="V30" s="163">
        <f t="shared" si="9"/>
        <v>2</v>
      </c>
      <c r="W30" s="163">
        <f t="shared" si="10"/>
        <v>2091.9699226769631</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209.1</v>
      </c>
      <c r="O31" s="156">
        <f t="shared" si="5"/>
        <v>52275</v>
      </c>
      <c r="P31" s="203">
        <f>VLOOKUP($A31,[3]futuresATR!$A$2:$F$80,3)</f>
        <v>4.0975000000000001</v>
      </c>
      <c r="Q31" s="155">
        <f t="shared" si="11"/>
        <v>1024.375</v>
      </c>
      <c r="R31" s="145">
        <f t="shared" si="6"/>
        <v>2</v>
      </c>
      <c r="S31" s="140">
        <f t="shared" si="1"/>
        <v>104550</v>
      </c>
      <c r="T31" s="111">
        <f t="shared" si="7"/>
        <v>2</v>
      </c>
      <c r="U31" s="111">
        <f t="shared" si="8"/>
        <v>28</v>
      </c>
      <c r="V31" s="163">
        <f t="shared" si="9"/>
        <v>2</v>
      </c>
      <c r="W31" s="163">
        <f t="shared" si="10"/>
        <v>2048.75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20269</v>
      </c>
      <c r="O32" s="156">
        <f t="shared" si="5"/>
        <v>130431.14543114544</v>
      </c>
      <c r="P32" s="203">
        <f>VLOOKUP($A32,[3]futuresATR!$A$2:$F$80,3)</f>
        <v>311.60538807699999</v>
      </c>
      <c r="Q32" s="155">
        <f t="shared" si="11"/>
        <v>2005.1826774581725</v>
      </c>
      <c r="R32" s="145">
        <f t="shared" si="6"/>
        <v>1</v>
      </c>
      <c r="S32" s="140">
        <f t="shared" si="1"/>
        <v>130431.14543114544</v>
      </c>
      <c r="T32" s="111">
        <f t="shared" si="7"/>
        <v>1</v>
      </c>
      <c r="U32" s="111">
        <f t="shared" si="8"/>
        <v>14</v>
      </c>
      <c r="V32" s="163">
        <f t="shared" si="9"/>
        <v>1</v>
      </c>
      <c r="W32" s="163">
        <f t="shared" si="10"/>
        <v>2005.1826774581725</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1.4778</v>
      </c>
      <c r="O33" s="156">
        <f t="shared" si="5"/>
        <v>62067.6</v>
      </c>
      <c r="P33" s="203">
        <f>VLOOKUP($A33,[3]futuresATR!$A$2:$F$80,3)</f>
        <v>3.4994999999999998E-2</v>
      </c>
      <c r="Q33" s="155">
        <f t="shared" si="11"/>
        <v>1469.79</v>
      </c>
      <c r="R33" s="145">
        <f t="shared" si="6"/>
        <v>1</v>
      </c>
      <c r="S33" s="140">
        <f t="shared" si="1"/>
        <v>62067.6</v>
      </c>
      <c r="T33" s="111">
        <f t="shared" si="7"/>
        <v>1</v>
      </c>
      <c r="U33" s="111">
        <f t="shared" si="8"/>
        <v>14</v>
      </c>
      <c r="V33" s="163">
        <f t="shared" si="9"/>
        <v>1</v>
      </c>
      <c r="W33" s="163">
        <f t="shared" si="10"/>
        <v>1469.79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0.94655</v>
      </c>
      <c r="O34" s="176">
        <f>N34*I34/H34/100</f>
        <v>118318.75</v>
      </c>
      <c r="P34" s="203">
        <f>VLOOKUP($A34,[3]futuresATR!$A$2:$F$80,3)</f>
        <v>8.6457110000000004E-3</v>
      </c>
      <c r="Q34" s="162">
        <f>P34*I34/H34/100</f>
        <v>1080.7138750000001</v>
      </c>
      <c r="R34" s="145">
        <f t="shared" si="6"/>
        <v>2</v>
      </c>
      <c r="S34" s="140">
        <f t="shared" ref="S34:S65" si="12">R34*O34</f>
        <v>236637.5</v>
      </c>
      <c r="T34" s="111">
        <f t="shared" si="7"/>
        <v>2</v>
      </c>
      <c r="U34" s="111">
        <f t="shared" si="8"/>
        <v>28</v>
      </c>
      <c r="V34" s="163">
        <f t="shared" si="9"/>
        <v>2</v>
      </c>
      <c r="W34" s="163">
        <f t="shared" si="10"/>
        <v>2161.4277500000003</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140.1</v>
      </c>
      <c r="O35" s="156">
        <f t="shared" si="5"/>
        <v>52537.5</v>
      </c>
      <c r="P35" s="203">
        <f>VLOOKUP($A35,[3]futuresATR!$A$2:$F$80,3)</f>
        <v>4.0759273465000003</v>
      </c>
      <c r="Q35" s="155">
        <f t="shared" ref="Q35:Q51" si="14">P35*I35/H35</f>
        <v>1528.4727549375002</v>
      </c>
      <c r="R35" s="145">
        <f t="shared" si="6"/>
        <v>1</v>
      </c>
      <c r="S35" s="140">
        <f t="shared" si="12"/>
        <v>52537.5</v>
      </c>
      <c r="T35" s="111">
        <f t="shared" si="7"/>
        <v>1</v>
      </c>
      <c r="U35" s="111">
        <f t="shared" si="8"/>
        <v>14</v>
      </c>
      <c r="V35" s="163">
        <f t="shared" si="9"/>
        <v>1</v>
      </c>
      <c r="W35" s="163">
        <f t="shared" si="10"/>
        <v>1528.4727549375002</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474.5</v>
      </c>
      <c r="O36" s="156">
        <f t="shared" si="5"/>
        <v>23725</v>
      </c>
      <c r="P36" s="203">
        <f>VLOOKUP($A36,[3]futuresATR!$A$2:$F$80,3)</f>
        <v>11.8289340445</v>
      </c>
      <c r="Q36" s="155">
        <f t="shared" si="14"/>
        <v>591.44670222499997</v>
      </c>
      <c r="R36" s="145">
        <f t="shared" si="6"/>
        <v>4</v>
      </c>
      <c r="S36" s="140">
        <f t="shared" si="12"/>
        <v>94900</v>
      </c>
      <c r="T36" s="111">
        <f t="shared" si="7"/>
        <v>4</v>
      </c>
      <c r="U36" s="111">
        <f t="shared" si="8"/>
        <v>56</v>
      </c>
      <c r="V36" s="163">
        <f t="shared" si="9"/>
        <v>4</v>
      </c>
      <c r="W36" s="163">
        <f t="shared" si="10"/>
        <v>2365.7868088999999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297.89999999999998</v>
      </c>
      <c r="O37" s="156">
        <f t="shared" si="5"/>
        <v>32769</v>
      </c>
      <c r="P37" s="203">
        <f>VLOOKUP($A37,[3]futuresATR!$A$2:$F$80,3)</f>
        <v>7.1449999999999996</v>
      </c>
      <c r="Q37" s="155">
        <f t="shared" si="14"/>
        <v>785.94999999999993</v>
      </c>
      <c r="R37" s="145">
        <f t="shared" si="6"/>
        <v>3</v>
      </c>
      <c r="S37" s="140">
        <f t="shared" si="12"/>
        <v>98307</v>
      </c>
      <c r="T37" s="111">
        <f t="shared" si="7"/>
        <v>3</v>
      </c>
      <c r="U37" s="111">
        <f t="shared" si="8"/>
        <v>42</v>
      </c>
      <c r="V37" s="163">
        <f t="shared" si="9"/>
        <v>3</v>
      </c>
      <c r="W37" s="163">
        <f t="shared" si="10"/>
        <v>2357.85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113.575</v>
      </c>
      <c r="O38" s="156">
        <f t="shared" si="5"/>
        <v>45430</v>
      </c>
      <c r="P38" s="203">
        <f>VLOOKUP($A38,[3]futuresATR!$A$2:$F$80,3)</f>
        <v>2.1425000000000001</v>
      </c>
      <c r="Q38" s="155">
        <f t="shared" si="14"/>
        <v>857</v>
      </c>
      <c r="R38" s="145">
        <f t="shared" si="6"/>
        <v>2</v>
      </c>
      <c r="S38" s="140">
        <f t="shared" si="12"/>
        <v>90860</v>
      </c>
      <c r="T38" s="111">
        <f t="shared" si="7"/>
        <v>2</v>
      </c>
      <c r="U38" s="111">
        <f t="shared" si="8"/>
        <v>28</v>
      </c>
      <c r="V38" s="163">
        <f t="shared" si="9"/>
        <v>2</v>
      </c>
      <c r="W38" s="163">
        <f t="shared" si="10"/>
        <v>1714</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50.6</v>
      </c>
      <c r="O39" s="156">
        <f t="shared" si="5"/>
        <v>50600</v>
      </c>
      <c r="P39" s="203">
        <f>VLOOKUP($A39,[3]futuresATR!$A$2:$F$80,3)</f>
        <v>1.131</v>
      </c>
      <c r="Q39" s="155">
        <f t="shared" si="14"/>
        <v>1131</v>
      </c>
      <c r="R39" s="145">
        <f t="shared" si="6"/>
        <v>2</v>
      </c>
      <c r="S39" s="140">
        <f t="shared" si="12"/>
        <v>101200</v>
      </c>
      <c r="T39" s="111">
        <f t="shared" si="7"/>
        <v>2</v>
      </c>
      <c r="U39" s="111">
        <f t="shared" si="8"/>
        <v>28</v>
      </c>
      <c r="V39" s="163">
        <f t="shared" si="9"/>
        <v>2</v>
      </c>
      <c r="W39" s="163">
        <f t="shared" si="10"/>
        <v>2262</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444</v>
      </c>
      <c r="O40" s="156">
        <f t="shared" si="5"/>
        <v>44400</v>
      </c>
      <c r="P40" s="203">
        <f>VLOOKUP($A40,[3]futuresATR!$A$2:$F$80,3)</f>
        <v>11.2395645435</v>
      </c>
      <c r="Q40" s="155">
        <f t="shared" si="14"/>
        <v>1123.9564543500001</v>
      </c>
      <c r="R40" s="145">
        <f t="shared" si="6"/>
        <v>2</v>
      </c>
      <c r="S40" s="140">
        <f t="shared" si="12"/>
        <v>88800</v>
      </c>
      <c r="T40" s="111">
        <f t="shared" si="7"/>
        <v>2</v>
      </c>
      <c r="U40" s="111">
        <f t="shared" si="8"/>
        <v>28</v>
      </c>
      <c r="V40" s="163">
        <f t="shared" si="9"/>
        <v>2</v>
      </c>
      <c r="W40" s="163">
        <f t="shared" si="10"/>
        <v>2247.9129087000001</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88.8</v>
      </c>
      <c r="O41" s="156">
        <f t="shared" si="5"/>
        <v>35520</v>
      </c>
      <c r="P41" s="203">
        <f>VLOOKUP($A41,[3]futuresATR!$A$2:$F$80,3)</f>
        <v>1.3955767020000001</v>
      </c>
      <c r="Q41" s="155">
        <f t="shared" si="14"/>
        <v>558.23068080000007</v>
      </c>
      <c r="R41" s="145">
        <f t="shared" si="6"/>
        <v>4</v>
      </c>
      <c r="S41" s="140">
        <f t="shared" si="12"/>
        <v>142080</v>
      </c>
      <c r="T41" s="111">
        <f t="shared" si="7"/>
        <v>4</v>
      </c>
      <c r="U41" s="111">
        <f t="shared" si="8"/>
        <v>56</v>
      </c>
      <c r="V41" s="163">
        <f t="shared" si="9"/>
        <v>4</v>
      </c>
      <c r="W41" s="163">
        <f t="shared" si="10"/>
        <v>2232.9227232000003</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1646</v>
      </c>
      <c r="O42" s="156">
        <f t="shared" si="5"/>
        <v>16460</v>
      </c>
      <c r="P42" s="203">
        <f>VLOOKUP($A42,[3]futuresATR!$A$2:$F$80,3)</f>
        <v>29.846368714499999</v>
      </c>
      <c r="Q42" s="155">
        <f>P42*I42/H42</f>
        <v>298.46368714499999</v>
      </c>
      <c r="R42" s="145">
        <f t="shared" si="6"/>
        <v>7</v>
      </c>
      <c r="S42" s="140">
        <f t="shared" si="12"/>
        <v>115220</v>
      </c>
      <c r="T42" s="111">
        <f t="shared" si="7"/>
        <v>7</v>
      </c>
      <c r="U42" s="111">
        <f t="shared" si="8"/>
        <v>98</v>
      </c>
      <c r="V42" s="163">
        <f>IF(ROUND(T42*Q42/$R$1,0)&lt;1,0,T42)</f>
        <v>7</v>
      </c>
      <c r="W42" s="163">
        <f t="shared" si="10"/>
        <v>2089.2458100149997</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535</v>
      </c>
      <c r="O43" s="156">
        <f t="shared" si="5"/>
        <v>26750</v>
      </c>
      <c r="P43" s="203">
        <f>VLOOKUP($A43,[3]futuresATR!$A$2:$F$80,3)</f>
        <v>11.02</v>
      </c>
      <c r="Q43" s="155">
        <f t="shared" si="14"/>
        <v>551</v>
      </c>
      <c r="R43" s="145">
        <f t="shared" si="6"/>
        <v>4</v>
      </c>
      <c r="S43" s="140">
        <f t="shared" si="12"/>
        <v>107000</v>
      </c>
      <c r="T43" s="111">
        <f t="shared" si="7"/>
        <v>4</v>
      </c>
      <c r="U43" s="111">
        <f t="shared" si="8"/>
        <v>56</v>
      </c>
      <c r="V43" s="163">
        <f t="shared" si="9"/>
        <v>4</v>
      </c>
      <c r="W43" s="163">
        <f t="shared" si="10"/>
        <v>2204</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802.9</v>
      </c>
      <c r="O44" s="156">
        <f t="shared" si="5"/>
        <v>40145</v>
      </c>
      <c r="P44" s="203">
        <f>VLOOKUP($A44,[3]futuresATR!$A$2:$F$80,3)</f>
        <v>11.2377229445</v>
      </c>
      <c r="Q44" s="155">
        <f t="shared" si="14"/>
        <v>561.88614722499995</v>
      </c>
      <c r="R44" s="145">
        <f t="shared" si="6"/>
        <v>4</v>
      </c>
      <c r="S44" s="140">
        <f t="shared" si="12"/>
        <v>160580</v>
      </c>
      <c r="T44" s="111">
        <f t="shared" si="7"/>
        <v>4</v>
      </c>
      <c r="U44" s="111">
        <f t="shared" si="8"/>
        <v>56</v>
      </c>
      <c r="V44" s="163">
        <f t="shared" si="9"/>
        <v>4</v>
      </c>
      <c r="W44" s="163">
        <f t="shared" si="10"/>
        <v>2247.5445888999998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0.88992515729427146</v>
      </c>
      <c r="I45">
        <v>10</v>
      </c>
      <c r="J45">
        <v>0.1</v>
      </c>
      <c r="K45" t="s">
        <v>299</v>
      </c>
      <c r="M45" s="134" t="s">
        <v>629</v>
      </c>
      <c r="N45" s="202">
        <f>VLOOKUP($A45,[3]futuresATR!$A$2:$F$80,2)</f>
        <v>8256.1</v>
      </c>
      <c r="O45" s="156">
        <f t="shared" si="5"/>
        <v>92772.970090000003</v>
      </c>
      <c r="P45" s="203">
        <f>VLOOKUP($A45,[3]futuresATR!$A$2:$F$80,3)</f>
        <v>157.024915991</v>
      </c>
      <c r="Q45" s="155">
        <f t="shared" si="14"/>
        <v>1764.473278499268</v>
      </c>
      <c r="R45" s="145">
        <f t="shared" si="6"/>
        <v>1</v>
      </c>
      <c r="S45" s="140">
        <f t="shared" si="12"/>
        <v>92772.970090000003</v>
      </c>
      <c r="T45" s="111">
        <f t="shared" si="7"/>
        <v>1</v>
      </c>
      <c r="U45" s="111">
        <f t="shared" si="8"/>
        <v>14</v>
      </c>
      <c r="V45" s="163">
        <f t="shared" si="9"/>
        <v>1</v>
      </c>
      <c r="W45" s="163">
        <f t="shared" si="10"/>
        <v>1764.473278499268</v>
      </c>
      <c r="X45" t="s">
        <v>911</v>
      </c>
      <c r="Y45">
        <v>2</v>
      </c>
      <c r="Z45">
        <v>8908.6</v>
      </c>
      <c r="AA45" s="138">
        <v>0</v>
      </c>
      <c r="AB45" t="s">
        <v>915</v>
      </c>
      <c r="AC45">
        <v>8979</v>
      </c>
      <c r="AD45" s="109">
        <v>-1569</v>
      </c>
      <c r="AE45" s="109">
        <v>0</v>
      </c>
      <c r="AF45" s="169">
        <f t="shared" si="2"/>
        <v>-70.399999999999636</v>
      </c>
      <c r="AG45" s="145">
        <f t="shared" si="13"/>
        <v>-1582.1555199999921</v>
      </c>
      <c r="AH45" s="142">
        <f t="shared" si="4"/>
        <v>13.155519999992066</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5.2549999999999999E-2</v>
      </c>
      <c r="O46" s="156">
        <f t="shared" si="5"/>
        <v>26275</v>
      </c>
      <c r="P46" s="203">
        <f>VLOOKUP($A46,[3]futuresATR!$A$2:$F$80,3)</f>
        <v>6.0238149999999999E-4</v>
      </c>
      <c r="Q46" s="155">
        <f t="shared" si="14"/>
        <v>301.19074999999998</v>
      </c>
      <c r="R46" s="145">
        <f t="shared" si="6"/>
        <v>7</v>
      </c>
      <c r="S46" s="140">
        <f t="shared" si="12"/>
        <v>183925</v>
      </c>
      <c r="T46" s="111">
        <f t="shared" si="7"/>
        <v>7</v>
      </c>
      <c r="U46" s="111">
        <f t="shared" si="8"/>
        <v>98</v>
      </c>
      <c r="V46" s="163">
        <f t="shared" si="9"/>
        <v>7</v>
      </c>
      <c r="W46" s="163">
        <f t="shared" si="10"/>
        <v>2108.3352500000001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530.5</v>
      </c>
      <c r="O47" s="156">
        <f t="shared" si="5"/>
        <v>26525</v>
      </c>
      <c r="P47" s="203">
        <f>VLOOKUP($A47,[3]futuresATR!$A$2:$F$80,3)</f>
        <v>9.4250000000000007</v>
      </c>
      <c r="Q47" s="155">
        <f t="shared" si="14"/>
        <v>471.25000000000006</v>
      </c>
      <c r="R47" s="145">
        <f t="shared" si="6"/>
        <v>4</v>
      </c>
      <c r="S47" s="140">
        <f t="shared" si="12"/>
        <v>106100</v>
      </c>
      <c r="T47" s="111">
        <f t="shared" si="7"/>
        <v>4</v>
      </c>
      <c r="U47" s="111">
        <f t="shared" si="8"/>
        <v>56</v>
      </c>
      <c r="V47" s="163">
        <f t="shared" si="9"/>
        <v>4</v>
      </c>
      <c r="W47" s="163">
        <f t="shared" si="10"/>
        <v>1885.0000000000002</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0.70050000000000001</v>
      </c>
      <c r="O48" s="156">
        <f t="shared" si="5"/>
        <v>70050</v>
      </c>
      <c r="P48" s="203">
        <f>VLOOKUP($A48,[3]futuresATR!$A$2:$F$80,3)</f>
        <v>7.3986190000000004E-3</v>
      </c>
      <c r="Q48" s="155">
        <f t="shared" si="14"/>
        <v>739.86189999999999</v>
      </c>
      <c r="R48" s="145">
        <f t="shared" si="6"/>
        <v>3</v>
      </c>
      <c r="S48" s="140">
        <f t="shared" si="12"/>
        <v>210150</v>
      </c>
      <c r="T48" s="111">
        <f t="shared" si="7"/>
        <v>3</v>
      </c>
      <c r="U48" s="111">
        <f t="shared" si="8"/>
        <v>42</v>
      </c>
      <c r="V48" s="163">
        <f t="shared" si="9"/>
        <v>3</v>
      </c>
      <c r="W48" s="163">
        <f t="shared" si="10"/>
        <v>2219.5857000000001</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2.677</v>
      </c>
      <c r="O49" s="156">
        <f t="shared" si="5"/>
        <v>26770</v>
      </c>
      <c r="P49" s="203">
        <f>VLOOKUP($A49,[3]futuresATR!$A$2:$F$80,3)</f>
        <v>8.2814739999999998E-2</v>
      </c>
      <c r="Q49" s="155">
        <f t="shared" si="14"/>
        <v>828.14739999999995</v>
      </c>
      <c r="R49" s="145">
        <f t="shared" si="6"/>
        <v>3</v>
      </c>
      <c r="S49" s="140">
        <f t="shared" si="12"/>
        <v>80310</v>
      </c>
      <c r="T49" s="111">
        <f t="shared" si="7"/>
        <v>3</v>
      </c>
      <c r="U49" s="111">
        <f t="shared" si="8"/>
        <v>42</v>
      </c>
      <c r="V49" s="163">
        <f t="shared" si="9"/>
        <v>3</v>
      </c>
      <c r="W49" s="163">
        <f t="shared" si="10"/>
        <v>2484.4422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105.93</v>
      </c>
      <c r="I50" s="148">
        <f>500</f>
        <v>500</v>
      </c>
      <c r="J50" s="113">
        <v>5</v>
      </c>
      <c r="K50" s="113" t="s">
        <v>299</v>
      </c>
      <c r="L50" s="113" t="s">
        <v>382</v>
      </c>
      <c r="M50" s="149" t="s">
        <v>703</v>
      </c>
      <c r="N50" s="202">
        <f>VLOOKUP($A50,[3]futuresATR!$A$2:$F$80,2)</f>
        <v>15865</v>
      </c>
      <c r="O50" s="156">
        <f t="shared" si="5"/>
        <v>74884.357594637957</v>
      </c>
      <c r="P50" s="203">
        <f>VLOOKUP($A50,[3]futuresATR!$A$2:$F$80,3)</f>
        <v>315.64263176899999</v>
      </c>
      <c r="Q50" s="155">
        <f t="shared" si="14"/>
        <v>1489.8642111252711</v>
      </c>
      <c r="R50" s="145">
        <f t="shared" si="6"/>
        <v>1</v>
      </c>
      <c r="S50" s="140">
        <f t="shared" si="12"/>
        <v>74884.357594637957</v>
      </c>
      <c r="T50" s="111">
        <f t="shared" si="7"/>
        <v>1</v>
      </c>
      <c r="U50" s="111">
        <f t="shared" si="8"/>
        <v>14</v>
      </c>
      <c r="V50" s="163">
        <f t="shared" si="9"/>
        <v>1</v>
      </c>
      <c r="W50" s="163">
        <f t="shared" si="10"/>
        <v>1489.8642111252711</v>
      </c>
      <c r="X50" s="161" t="s">
        <v>912</v>
      </c>
      <c r="Y50" s="113">
        <v>2</v>
      </c>
      <c r="Z50" s="113">
        <v>16645</v>
      </c>
      <c r="AA50" s="165">
        <v>35</v>
      </c>
      <c r="AB50" s="164">
        <v>2.0999999999999999E-3</v>
      </c>
      <c r="AC50" s="113">
        <v>16680</v>
      </c>
      <c r="AD50" s="165">
        <v>350</v>
      </c>
      <c r="AE50" s="165">
        <v>0</v>
      </c>
      <c r="AF50" s="169">
        <f t="shared" si="2"/>
        <v>-35</v>
      </c>
      <c r="AG50" s="145">
        <f t="shared" si="13"/>
        <v>-330.40687246294721</v>
      </c>
      <c r="AH50" s="142">
        <f t="shared" si="4"/>
        <v>-19.593127537052794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4405.5</v>
      </c>
      <c r="O51" s="156">
        <f t="shared" si="5"/>
        <v>88110</v>
      </c>
      <c r="P51" s="203">
        <f>VLOOKUP($A51,[3]futuresATR!$A$2:$F$80,3)</f>
        <v>43.094809783999999</v>
      </c>
      <c r="Q51" s="155">
        <f t="shared" si="14"/>
        <v>861.89619568000001</v>
      </c>
      <c r="R51" s="145">
        <f t="shared" si="6"/>
        <v>2</v>
      </c>
      <c r="S51" s="140">
        <f t="shared" si="12"/>
        <v>176220</v>
      </c>
      <c r="T51" s="111">
        <f t="shared" si="7"/>
        <v>2</v>
      </c>
      <c r="U51" s="111">
        <f t="shared" si="8"/>
        <v>28</v>
      </c>
      <c r="V51" s="163">
        <f t="shared" si="9"/>
        <v>2</v>
      </c>
      <c r="W51" s="163">
        <f t="shared" si="10"/>
        <v>1723.79239136</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204.5</v>
      </c>
      <c r="O52" s="156">
        <f t="shared" si="5"/>
        <v>10225</v>
      </c>
      <c r="P52" s="203">
        <f>VLOOKUP($A52,[3]futuresATR!$A$2:$F$80,3)</f>
        <v>5.1624999999999996</v>
      </c>
      <c r="Q52" s="177">
        <f>P52*I52/H52</f>
        <v>258.125</v>
      </c>
      <c r="R52" s="145">
        <f t="shared" si="6"/>
        <v>8</v>
      </c>
      <c r="S52" s="140">
        <f t="shared" si="12"/>
        <v>81800</v>
      </c>
      <c r="T52" s="111">
        <f t="shared" si="7"/>
        <v>8</v>
      </c>
      <c r="U52" s="111">
        <f t="shared" si="8"/>
        <v>112</v>
      </c>
      <c r="V52" s="163">
        <f t="shared" si="9"/>
        <v>8</v>
      </c>
      <c r="W52" s="163">
        <f t="shared" si="10"/>
        <v>2065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162.4</v>
      </c>
      <c r="O53" s="156">
        <f t="shared" si="5"/>
        <v>24360</v>
      </c>
      <c r="P53" s="203">
        <f>VLOOKUP($A53,[3]futuresATR!$A$2:$F$80,3)</f>
        <v>4.4000000000000004</v>
      </c>
      <c r="Q53" s="155">
        <f t="shared" ref="Q53:Q61" si="15">P53*I53/H53</f>
        <v>660</v>
      </c>
      <c r="R53" s="145">
        <f t="shared" si="6"/>
        <v>3</v>
      </c>
      <c r="S53" s="140">
        <f t="shared" si="12"/>
        <v>73080</v>
      </c>
      <c r="T53" s="111">
        <f t="shared" si="7"/>
        <v>3</v>
      </c>
      <c r="U53" s="111">
        <f t="shared" si="8"/>
        <v>42</v>
      </c>
      <c r="V53" s="163">
        <f t="shared" si="9"/>
        <v>3</v>
      </c>
      <c r="W53" s="163">
        <f t="shared" si="10"/>
        <v>1980</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532.54999999999995</v>
      </c>
      <c r="O54" s="156">
        <f t="shared" si="5"/>
        <v>53254.999999999993</v>
      </c>
      <c r="P54" s="203">
        <f>VLOOKUP($A54,[3]futuresATR!$A$2:$F$80,3)</f>
        <v>16.258958081500001</v>
      </c>
      <c r="Q54" s="155">
        <f t="shared" si="15"/>
        <v>1625.8958081500002</v>
      </c>
      <c r="R54" s="145">
        <f t="shared" si="6"/>
        <v>1</v>
      </c>
      <c r="S54" s="140">
        <f t="shared" si="12"/>
        <v>53254.999999999993</v>
      </c>
      <c r="T54" s="111">
        <f t="shared" si="7"/>
        <v>1</v>
      </c>
      <c r="U54" s="111">
        <f t="shared" si="8"/>
        <v>14</v>
      </c>
      <c r="V54" s="163">
        <f t="shared" si="9"/>
        <v>1</v>
      </c>
      <c r="W54" s="163">
        <f t="shared" si="10"/>
        <v>1625.8958081500002</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974.8</v>
      </c>
      <c r="O55" s="156">
        <f t="shared" si="5"/>
        <v>48740</v>
      </c>
      <c r="P55" s="203">
        <f>VLOOKUP($A55,[3]futuresATR!$A$2:$F$80,3)</f>
        <v>19.934999999999999</v>
      </c>
      <c r="Q55" s="155">
        <f t="shared" si="15"/>
        <v>996.74999999999989</v>
      </c>
      <c r="R55" s="145">
        <f t="shared" si="6"/>
        <v>2</v>
      </c>
      <c r="S55" s="140">
        <f t="shared" si="12"/>
        <v>97480</v>
      </c>
      <c r="T55" s="111">
        <f t="shared" si="7"/>
        <v>2</v>
      </c>
      <c r="U55" s="111">
        <f t="shared" si="8"/>
        <v>28</v>
      </c>
      <c r="V55" s="163">
        <f t="shared" si="9"/>
        <v>2</v>
      </c>
      <c r="W55" s="163">
        <f t="shared" si="10"/>
        <v>1993.4999999999998</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1.5014000000000001</v>
      </c>
      <c r="O56" s="156">
        <f t="shared" si="5"/>
        <v>63058.8</v>
      </c>
      <c r="P56" s="203">
        <f>VLOOKUP($A56,[3]futuresATR!$A$2:$F$80,3)</f>
        <v>4.2770000000000002E-2</v>
      </c>
      <c r="Q56" s="155">
        <f t="shared" si="15"/>
        <v>1796.3400000000001</v>
      </c>
      <c r="R56" s="145">
        <f t="shared" si="6"/>
        <v>1</v>
      </c>
      <c r="S56" s="140">
        <f t="shared" si="12"/>
        <v>63058.8</v>
      </c>
      <c r="T56" s="111">
        <f t="shared" si="7"/>
        <v>1</v>
      </c>
      <c r="U56" s="111">
        <f t="shared" si="8"/>
        <v>14</v>
      </c>
      <c r="V56" s="163">
        <f t="shared" si="9"/>
        <v>1</v>
      </c>
      <c r="W56" s="163">
        <f t="shared" si="10"/>
        <v>1796.3400000000001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11.615</v>
      </c>
      <c r="O57" s="156">
        <f t="shared" si="5"/>
        <v>23230</v>
      </c>
      <c r="P57" s="203">
        <f>VLOOKUP($A57,[3]futuresATR!$A$2:$F$80,3)</f>
        <v>0.27600000000000002</v>
      </c>
      <c r="Q57" s="155">
        <f t="shared" si="15"/>
        <v>552</v>
      </c>
      <c r="R57" s="145">
        <f t="shared" si="6"/>
        <v>4</v>
      </c>
      <c r="S57" s="140">
        <f t="shared" si="12"/>
        <v>92920</v>
      </c>
      <c r="T57" s="111">
        <f t="shared" si="7"/>
        <v>4</v>
      </c>
      <c r="U57" s="111">
        <f t="shared" si="8"/>
        <v>56</v>
      </c>
      <c r="V57" s="163">
        <f t="shared" si="9"/>
        <v>4</v>
      </c>
      <c r="W57" s="163">
        <f t="shared" si="10"/>
        <v>2208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1.29298</v>
      </c>
      <c r="I58" s="151">
        <v>20</v>
      </c>
      <c r="J58" s="113">
        <v>0.1</v>
      </c>
      <c r="K58" s="113" t="s">
        <v>302</v>
      </c>
      <c r="M58" s="149" t="s">
        <v>499</v>
      </c>
      <c r="N58" s="202">
        <f>VLOOKUP($A58,[3]futuresATR!$A$2:$F$80,2)</f>
        <v>525.29999999999995</v>
      </c>
      <c r="O58" s="156">
        <f t="shared" si="5"/>
        <v>8125.4157063527664</v>
      </c>
      <c r="P58" s="203">
        <f>VLOOKUP($A58,[3]futuresATR!$A$2:$F$80,3)</f>
        <v>8.5058934439999998</v>
      </c>
      <c r="Q58" s="155">
        <f t="shared" si="15"/>
        <v>131.5703791860663</v>
      </c>
      <c r="R58" s="145">
        <f t="shared" si="6"/>
        <v>16</v>
      </c>
      <c r="S58" s="140">
        <f t="shared" si="12"/>
        <v>130006.65130164426</v>
      </c>
      <c r="T58" s="111">
        <f t="shared" si="7"/>
        <v>15</v>
      </c>
      <c r="U58" s="111">
        <f t="shared" si="8"/>
        <v>210</v>
      </c>
      <c r="V58" s="163">
        <f t="shared" si="9"/>
        <v>15</v>
      </c>
      <c r="W58" s="163">
        <f t="shared" si="10"/>
        <v>1973.5556877909946</v>
      </c>
      <c r="X58" s="113" t="s">
        <v>911</v>
      </c>
      <c r="Y58" s="113">
        <v>28</v>
      </c>
      <c r="Z58" s="113">
        <v>516.20000000000005</v>
      </c>
      <c r="AA58" s="113" t="s">
        <v>1135</v>
      </c>
      <c r="AB58" s="164">
        <v>1.5E-3</v>
      </c>
      <c r="AC58" s="113">
        <v>517</v>
      </c>
      <c r="AD58" s="165">
        <v>-342</v>
      </c>
      <c r="AE58" s="165">
        <v>0</v>
      </c>
      <c r="AF58" s="169">
        <f t="shared" si="2"/>
        <v>-0.79999999999995453</v>
      </c>
      <c r="AG58" s="145">
        <f t="shared" si="13"/>
        <v>-346.48641123603966</v>
      </c>
      <c r="AH58" s="142">
        <f>ABS(AG58)-ABS(AD58)</f>
        <v>4.4864112360396575</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1138.5</v>
      </c>
      <c r="O59" s="156">
        <f t="shared" si="5"/>
        <v>56925</v>
      </c>
      <c r="P59" s="203">
        <f>VLOOKUP($A59,[3]futuresATR!$A$2:$F$80,3)</f>
        <v>27.046085777999998</v>
      </c>
      <c r="Q59" s="155">
        <f t="shared" si="15"/>
        <v>1352.3042888999998</v>
      </c>
      <c r="R59" s="145">
        <f t="shared" si="6"/>
        <v>2</v>
      </c>
      <c r="S59" s="140">
        <f t="shared" si="12"/>
        <v>113850</v>
      </c>
      <c r="T59" s="111">
        <f t="shared" si="7"/>
        <v>2</v>
      </c>
      <c r="U59" s="111">
        <f t="shared" si="8"/>
        <v>28</v>
      </c>
      <c r="V59" s="163">
        <f t="shared" si="9"/>
        <v>2</v>
      </c>
      <c r="W59" s="163">
        <f t="shared" si="10"/>
        <v>2704.6085777999997</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19.850000000000001</v>
      </c>
      <c r="O60" s="156">
        <f t="shared" si="5"/>
        <v>22232</v>
      </c>
      <c r="P60" s="203">
        <f>VLOOKUP($A60,[3]futuresATR!$A$2:$F$80,3)</f>
        <v>0.53654156050000001</v>
      </c>
      <c r="Q60" s="155">
        <f t="shared" si="15"/>
        <v>600.92654776000006</v>
      </c>
      <c r="R60" s="145">
        <f t="shared" si="6"/>
        <v>3</v>
      </c>
      <c r="S60" s="140">
        <f t="shared" si="12"/>
        <v>66696</v>
      </c>
      <c r="T60" s="111">
        <f t="shared" si="7"/>
        <v>3</v>
      </c>
      <c r="U60" s="111">
        <f t="shared" si="8"/>
        <v>42</v>
      </c>
      <c r="V60" s="163">
        <f t="shared" si="9"/>
        <v>3</v>
      </c>
      <c r="W60" s="163">
        <f t="shared" si="10"/>
        <v>1802.7796432800001</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1.0459000000000001</v>
      </c>
      <c r="O61" s="156">
        <f t="shared" si="5"/>
        <v>130737.5</v>
      </c>
      <c r="P61" s="203">
        <f>VLOOKUP($A61,[3]futuresATR!$A$2:$F$80,3)</f>
        <v>6.5911720000000002E-3</v>
      </c>
      <c r="Q61" s="155">
        <f t="shared" si="15"/>
        <v>823.89650000000006</v>
      </c>
      <c r="R61" s="145">
        <f t="shared" si="6"/>
        <v>3</v>
      </c>
      <c r="S61" s="140">
        <f t="shared" si="12"/>
        <v>392212.5</v>
      </c>
      <c r="T61" s="111">
        <f t="shared" si="7"/>
        <v>3</v>
      </c>
      <c r="U61" s="111">
        <f t="shared" si="8"/>
        <v>42</v>
      </c>
      <c r="V61" s="163">
        <f t="shared" si="9"/>
        <v>3</v>
      </c>
      <c r="W61" s="163">
        <f t="shared" si="10"/>
        <v>2471.6895000000004</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1750.3</v>
      </c>
      <c r="O62" s="176">
        <f>N62*I62/H62/100</f>
        <v>87515</v>
      </c>
      <c r="P62" s="203">
        <f>VLOOKUP($A62,[3]futuresATR!$A$2:$F$80,3)</f>
        <v>31.305</v>
      </c>
      <c r="Q62" s="162">
        <f>P62*I62/H62/100</f>
        <v>1565.25</v>
      </c>
      <c r="R62" s="145">
        <f t="shared" si="6"/>
        <v>1</v>
      </c>
      <c r="S62" s="140">
        <f t="shared" si="12"/>
        <v>87515</v>
      </c>
      <c r="T62" s="111">
        <f t="shared" si="7"/>
        <v>1</v>
      </c>
      <c r="U62" s="111">
        <f t="shared" si="8"/>
        <v>14</v>
      </c>
      <c r="V62" s="163">
        <f t="shared" si="9"/>
        <v>1</v>
      </c>
      <c r="W62" s="163">
        <f t="shared" si="10"/>
        <v>1565.25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8212</v>
      </c>
      <c r="O63" s="156">
        <f t="shared" si="5"/>
        <v>16424</v>
      </c>
      <c r="P63" s="203">
        <f>VLOOKUP($A63,[3]futuresATR!$A$2:$F$80,3)</f>
        <v>91.230675692999995</v>
      </c>
      <c r="Q63" s="155">
        <f t="shared" ref="Q63:Q80" si="16">P63*I63/H63</f>
        <v>182.46135138599999</v>
      </c>
      <c r="R63" s="145">
        <f t="shared" si="6"/>
        <v>12</v>
      </c>
      <c r="S63" s="140">
        <f t="shared" si="12"/>
        <v>197088</v>
      </c>
      <c r="T63" s="111">
        <f t="shared" si="7"/>
        <v>12</v>
      </c>
      <c r="U63" s="111">
        <f t="shared" si="8"/>
        <v>168</v>
      </c>
      <c r="V63" s="163">
        <f t="shared" si="9"/>
        <v>12</v>
      </c>
      <c r="W63" s="163">
        <f t="shared" si="10"/>
        <v>2189.5362166320001</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105.93</v>
      </c>
      <c r="I64" s="113">
        <v>100000</v>
      </c>
      <c r="J64" s="113">
        <v>0.01</v>
      </c>
      <c r="K64" s="113" t="s">
        <v>1223</v>
      </c>
      <c r="L64" s="113"/>
      <c r="M64" s="149" t="s">
        <v>452</v>
      </c>
      <c r="N64" s="202">
        <f>VLOOKUP($A64,[3]futuresATR!$A$2:$F$80,2)</f>
        <v>152.72999999999999</v>
      </c>
      <c r="O64" s="156">
        <f t="shared" si="5"/>
        <v>144180.11894647405</v>
      </c>
      <c r="P64" s="203">
        <f>VLOOKUP($A64,[3]futuresATR!$A$2:$F$80,3)</f>
        <v>0.1874200775</v>
      </c>
      <c r="Q64" s="155">
        <f t="shared" si="16"/>
        <v>176.92823326725195</v>
      </c>
      <c r="R64" s="145">
        <f t="shared" si="6"/>
        <v>12</v>
      </c>
      <c r="S64" s="140">
        <f t="shared" si="12"/>
        <v>1730161.4273576885</v>
      </c>
      <c r="T64" s="111">
        <f t="shared" si="7"/>
        <v>12</v>
      </c>
      <c r="U64" s="111">
        <f t="shared" si="8"/>
        <v>168</v>
      </c>
      <c r="V64" s="163">
        <f t="shared" si="9"/>
        <v>12</v>
      </c>
      <c r="W64" s="163">
        <f t="shared" si="10"/>
        <v>2123.1387992070236</v>
      </c>
      <c r="X64" s="113" t="s">
        <v>911</v>
      </c>
      <c r="Y64" s="113">
        <v>10</v>
      </c>
      <c r="Z64" s="113">
        <v>152</v>
      </c>
      <c r="AA64" s="113" t="s">
        <v>1152</v>
      </c>
      <c r="AB64" s="164" t="s">
        <v>918</v>
      </c>
      <c r="AC64" s="113">
        <v>152.01</v>
      </c>
      <c r="AD64" s="165">
        <v>-91</v>
      </c>
      <c r="AE64" s="165">
        <v>147</v>
      </c>
      <c r="AF64" s="169">
        <f t="shared" si="2"/>
        <v>-9.9999999999909051E-3</v>
      </c>
      <c r="AG64" s="145">
        <f t="shared" si="13"/>
        <v>-94.401963560756201</v>
      </c>
      <c r="AH64" s="142">
        <f t="shared" si="4"/>
        <v>3.4019635607562009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401.7</v>
      </c>
      <c r="O65" s="156">
        <f t="shared" si="5"/>
        <v>40170</v>
      </c>
      <c r="P65" s="203">
        <f>VLOOKUP($A65,[3]futuresATR!$A$2:$F$80,3)</f>
        <v>13.295837414499999</v>
      </c>
      <c r="Q65" s="155">
        <f t="shared" si="16"/>
        <v>1329.5837414499999</v>
      </c>
      <c r="R65" s="145">
        <f t="shared" si="6"/>
        <v>2</v>
      </c>
      <c r="S65" s="140">
        <f t="shared" si="12"/>
        <v>80340</v>
      </c>
      <c r="T65" s="111">
        <f t="shared" si="7"/>
        <v>2</v>
      </c>
      <c r="U65" s="111">
        <f t="shared" si="8"/>
        <v>28</v>
      </c>
      <c r="V65" s="163">
        <f t="shared" si="9"/>
        <v>2</v>
      </c>
      <c r="W65" s="163">
        <f t="shared" si="10"/>
        <v>2659.1674828999999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0.96528999999999998</v>
      </c>
      <c r="I66" s="113">
        <v>10</v>
      </c>
      <c r="J66" s="113">
        <v>1</v>
      </c>
      <c r="K66" s="113" t="s">
        <v>299</v>
      </c>
      <c r="L66" s="113" t="s">
        <v>881</v>
      </c>
      <c r="M66" s="149" t="s">
        <v>755</v>
      </c>
      <c r="N66" s="202">
        <f>VLOOKUP($A66,[3]futuresATR!$A$2:$F$80,2)</f>
        <v>7702</v>
      </c>
      <c r="O66" s="156">
        <f t="shared" si="5"/>
        <v>79789.493312890423</v>
      </c>
      <c r="P66" s="203">
        <f>VLOOKUP($A66,[3]futuresATR!$A$2:$F$80,3)</f>
        <v>102.6</v>
      </c>
      <c r="Q66" s="155">
        <f t="shared" si="16"/>
        <v>1062.8930166064085</v>
      </c>
      <c r="R66" s="145">
        <f t="shared" si="6"/>
        <v>2</v>
      </c>
      <c r="S66" s="140">
        <f t="shared" ref="S66:S80" si="17">R66*O66</f>
        <v>159578.98662578085</v>
      </c>
      <c r="T66" s="111">
        <f t="shared" si="7"/>
        <v>2</v>
      </c>
      <c r="U66" s="111">
        <f t="shared" si="8"/>
        <v>28</v>
      </c>
      <c r="V66" s="163">
        <f t="shared" si="9"/>
        <v>2</v>
      </c>
      <c r="W66" s="163">
        <f t="shared" si="10"/>
        <v>2125.7860332128171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-3936.6408022459573</v>
      </c>
      <c r="AH66" s="142">
        <f t="shared" ref="AH66:AH75" si="20">ABS(AG66)-ABS(AD66)</f>
        <v>100.64080224595727</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307.60000000000002</v>
      </c>
      <c r="O67" s="156">
        <f t="shared" ref="O67:O80" si="21">N67*I67/H67</f>
        <v>45235.294117647063</v>
      </c>
      <c r="P67" s="203">
        <f>VLOOKUP($A67,[3]futuresATR!$A$2:$F$80,3)</f>
        <v>4.0052087009999999</v>
      </c>
      <c r="Q67" s="155">
        <f t="shared" si="16"/>
        <v>589.0012795588234</v>
      </c>
      <c r="R67" s="145">
        <f t="shared" ref="R67:R80" si="22">MAX(ROUND($R$1/Q67,0),1)</f>
        <v>4</v>
      </c>
      <c r="S67" s="140">
        <f t="shared" si="17"/>
        <v>180941.17647058825</v>
      </c>
      <c r="T67" s="111">
        <f t="shared" ref="T67:T80" si="23">IF(R67&gt;$T$1,$T$1,R67)</f>
        <v>4</v>
      </c>
      <c r="U67" s="111">
        <f t="shared" ref="U67:U80" si="24">T67*2*7</f>
        <v>56</v>
      </c>
      <c r="V67" s="163">
        <f t="shared" ref="V67:V80" si="25">IF(ROUND(T67*Q67/$R$1,0)&lt;1,0,T67)</f>
        <v>4</v>
      </c>
      <c r="W67" s="163">
        <f t="shared" ref="W67:W80" si="26">V67*Q67</f>
        <v>2356.0051182352936</v>
      </c>
      <c r="X67" s="113" t="s">
        <v>912</v>
      </c>
      <c r="Y67" s="113">
        <v>4</v>
      </c>
      <c r="Z67" s="113">
        <v>317.57</v>
      </c>
      <c r="AA67" s="113" t="s">
        <v>1252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316.3</v>
      </c>
      <c r="O68" s="156">
        <f t="shared" si="21"/>
        <v>31630</v>
      </c>
      <c r="P68" s="203">
        <f>VLOOKUP($A68,[3]futuresATR!$A$2:$F$80,3)</f>
        <v>4.3536108469999997</v>
      </c>
      <c r="Q68" s="155">
        <f t="shared" si="16"/>
        <v>435.36108469999999</v>
      </c>
      <c r="R68" s="145">
        <f t="shared" si="22"/>
        <v>5</v>
      </c>
      <c r="S68" s="140">
        <f t="shared" si="17"/>
        <v>158150</v>
      </c>
      <c r="T68" s="111">
        <f t="shared" si="23"/>
        <v>5</v>
      </c>
      <c r="U68" s="111">
        <f t="shared" si="24"/>
        <v>70</v>
      </c>
      <c r="V68" s="163">
        <f t="shared" si="25"/>
        <v>5</v>
      </c>
      <c r="W68" s="163">
        <f t="shared" si="26"/>
        <v>2176.8054235</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0.88992515729427146</v>
      </c>
      <c r="I69">
        <v>10</v>
      </c>
      <c r="J69">
        <v>1</v>
      </c>
      <c r="K69" t="s">
        <v>299</v>
      </c>
      <c r="L69" t="s">
        <v>883</v>
      </c>
      <c r="M69" s="134" t="s">
        <v>536</v>
      </c>
      <c r="N69" s="202">
        <f>VLOOKUP($A69,[3]futuresATR!$A$2:$F$80,2)</f>
        <v>2833</v>
      </c>
      <c r="O69" s="156">
        <f t="shared" si="21"/>
        <v>31834.137700000003</v>
      </c>
      <c r="P69" s="203">
        <f>VLOOKUP($A69,[3]futuresATR!$A$2:$F$80,3)</f>
        <v>48.9</v>
      </c>
      <c r="Q69" s="155">
        <f t="shared" si="16"/>
        <v>549.48441000000003</v>
      </c>
      <c r="R69" s="145">
        <f t="shared" si="22"/>
        <v>4</v>
      </c>
      <c r="S69" s="140">
        <f t="shared" si="17"/>
        <v>127336.55080000001</v>
      </c>
      <c r="T69" s="111">
        <f t="shared" si="23"/>
        <v>4</v>
      </c>
      <c r="U69" s="111">
        <f t="shared" si="24"/>
        <v>56</v>
      </c>
      <c r="V69" s="163">
        <f t="shared" si="25"/>
        <v>4</v>
      </c>
      <c r="W69" s="163">
        <f t="shared" si="26"/>
        <v>2197.9376400000001</v>
      </c>
      <c r="X69" t="s">
        <v>912</v>
      </c>
      <c r="Y69">
        <v>3</v>
      </c>
      <c r="Z69">
        <v>2942.67</v>
      </c>
      <c r="AA69" s="138">
        <v>-6</v>
      </c>
      <c r="AB69" t="s">
        <v>922</v>
      </c>
      <c r="AC69">
        <v>3037</v>
      </c>
      <c r="AD69" s="109">
        <v>3164</v>
      </c>
      <c r="AE69" s="109">
        <v>0</v>
      </c>
      <c r="AF69" s="169">
        <f t="shared" si="18"/>
        <v>-94.329999999999927</v>
      </c>
      <c r="AG69" s="145">
        <f t="shared" si="19"/>
        <v>-3179.9303309999978</v>
      </c>
      <c r="AH69" s="142">
        <f t="shared" si="20"/>
        <v>15.93033099999775</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1144.2</v>
      </c>
      <c r="O70" s="156">
        <f t="shared" si="21"/>
        <v>114420</v>
      </c>
      <c r="P70" s="203">
        <f>VLOOKUP($A70,[3]futuresATR!$A$2:$F$80,3)</f>
        <v>13.917157400500001</v>
      </c>
      <c r="Q70" s="155">
        <f t="shared" si="16"/>
        <v>1391.71574005</v>
      </c>
      <c r="R70" s="145">
        <f t="shared" si="22"/>
        <v>2</v>
      </c>
      <c r="S70" s="140">
        <f t="shared" si="17"/>
        <v>228840</v>
      </c>
      <c r="T70" s="111">
        <f t="shared" si="23"/>
        <v>2</v>
      </c>
      <c r="U70" s="111">
        <f t="shared" si="24"/>
        <v>28</v>
      </c>
      <c r="V70" s="163">
        <f t="shared" si="25"/>
        <v>2</v>
      </c>
      <c r="W70" s="163">
        <f t="shared" si="26"/>
        <v>2783.4314801</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109.4375</v>
      </c>
      <c r="O71" s="156">
        <f t="shared" si="21"/>
        <v>218875</v>
      </c>
      <c r="P71" s="203">
        <f>VLOOKUP($A71,[3]futuresATR!$A$2:$F$80,3)</f>
        <v>0.1136399875</v>
      </c>
      <c r="Q71" s="155">
        <f t="shared" si="16"/>
        <v>227.27997500000001</v>
      </c>
      <c r="R71" s="145">
        <f t="shared" si="22"/>
        <v>9</v>
      </c>
      <c r="S71" s="140">
        <f t="shared" si="17"/>
        <v>1969875</v>
      </c>
      <c r="T71" s="111">
        <f t="shared" si="23"/>
        <v>9</v>
      </c>
      <c r="U71" s="111">
        <f t="shared" si="24"/>
        <v>126</v>
      </c>
      <c r="V71" s="163">
        <f t="shared" si="25"/>
        <v>9</v>
      </c>
      <c r="W71" s="163">
        <f t="shared" si="26"/>
        <v>2045.519775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132.078125</v>
      </c>
      <c r="O72" s="156">
        <f t="shared" si="21"/>
        <v>132078.125</v>
      </c>
      <c r="P72" s="203">
        <f>VLOOKUP($A72,[3]futuresATR!$A$2:$F$80,3)</f>
        <v>0.45616535749999998</v>
      </c>
      <c r="Q72" s="155">
        <f t="shared" si="16"/>
        <v>456.16535749999997</v>
      </c>
      <c r="R72" s="145">
        <f t="shared" si="22"/>
        <v>5</v>
      </c>
      <c r="S72" s="140">
        <f t="shared" si="17"/>
        <v>660390.625</v>
      </c>
      <c r="T72" s="111">
        <f t="shared" si="23"/>
        <v>5</v>
      </c>
      <c r="U72" s="111">
        <f t="shared" si="24"/>
        <v>70</v>
      </c>
      <c r="V72" s="163">
        <f t="shared" si="25"/>
        <v>5</v>
      </c>
      <c r="W72" s="163">
        <f t="shared" si="26"/>
        <v>2280.8267874999997</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169.21875</v>
      </c>
      <c r="O73" s="156">
        <f t="shared" si="21"/>
        <v>169218.75</v>
      </c>
      <c r="P73" s="203">
        <f>VLOOKUP($A73,[3]futuresATR!$A$2:$F$80,3)</f>
        <v>1.2034388075</v>
      </c>
      <c r="Q73" s="155">
        <f t="shared" si="16"/>
        <v>1203.4388074999999</v>
      </c>
      <c r="R73" s="145">
        <f t="shared" si="22"/>
        <v>2</v>
      </c>
      <c r="S73" s="140">
        <f t="shared" si="17"/>
        <v>338437.5</v>
      </c>
      <c r="T73" s="111">
        <f t="shared" si="23"/>
        <v>2</v>
      </c>
      <c r="U73" s="111">
        <f t="shared" si="24"/>
        <v>28</v>
      </c>
      <c r="V73" s="163">
        <f t="shared" si="25"/>
        <v>2</v>
      </c>
      <c r="W73" s="163">
        <f t="shared" si="26"/>
        <v>2406.8776149999999</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20.574999999999999</v>
      </c>
      <c r="O74" s="156">
        <f t="shared" si="21"/>
        <v>20575</v>
      </c>
      <c r="P74" s="203">
        <f>VLOOKUP($A74,[3]futuresATR!$A$2:$F$80,3)</f>
        <v>1.0700818015</v>
      </c>
      <c r="Q74" s="155">
        <f t="shared" si="16"/>
        <v>1070.0818015</v>
      </c>
      <c r="R74" s="145">
        <f t="shared" si="22"/>
        <v>2</v>
      </c>
      <c r="S74" s="140">
        <f t="shared" si="17"/>
        <v>41150</v>
      </c>
      <c r="T74" s="111">
        <f t="shared" si="23"/>
        <v>2</v>
      </c>
      <c r="U74" s="111">
        <f t="shared" si="24"/>
        <v>28</v>
      </c>
      <c r="V74" s="163">
        <f t="shared" si="25"/>
        <v>2</v>
      </c>
      <c r="W74" s="163">
        <f t="shared" si="26"/>
        <v>2140.163603</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489.5</v>
      </c>
      <c r="O75" s="156">
        <f t="shared" si="21"/>
        <v>24475</v>
      </c>
      <c r="P75" s="203">
        <f>VLOOKUP($A75,[3]futuresATR!$A$2:$F$80,3)</f>
        <v>13.283167538500001</v>
      </c>
      <c r="Q75" s="155">
        <f t="shared" si="16"/>
        <v>664.15837692500008</v>
      </c>
      <c r="R75" s="145">
        <f t="shared" si="22"/>
        <v>3</v>
      </c>
      <c r="S75" s="140">
        <f t="shared" si="17"/>
        <v>73425</v>
      </c>
      <c r="T75" s="111">
        <f t="shared" si="23"/>
        <v>3</v>
      </c>
      <c r="U75" s="111">
        <f t="shared" si="24"/>
        <v>42</v>
      </c>
      <c r="V75" s="163">
        <f t="shared" si="25"/>
        <v>3</v>
      </c>
      <c r="W75" s="163">
        <f t="shared" si="26"/>
        <v>1992.4751307750003</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1.3523381927352391</v>
      </c>
      <c r="I76" s="113">
        <v>25</v>
      </c>
      <c r="J76" s="113">
        <v>0.1</v>
      </c>
      <c r="K76" s="113" t="s">
        <v>299</v>
      </c>
      <c r="L76" s="113" t="s">
        <v>893</v>
      </c>
      <c r="M76" s="149" t="s">
        <v>747</v>
      </c>
      <c r="N76" s="202">
        <f>VLOOKUP($A76,[3]futuresATR!$A$2:$F$80,2)</f>
        <v>5157</v>
      </c>
      <c r="O76" s="156">
        <f t="shared" si="21"/>
        <v>95334.880499999999</v>
      </c>
      <c r="P76" s="203">
        <f>VLOOKUP($A76,[3]futuresATR!$A$2:$F$80,3)</f>
        <v>60.25</v>
      </c>
      <c r="Q76" s="155">
        <f t="shared" si="16"/>
        <v>1113.811625</v>
      </c>
      <c r="R76" s="145">
        <f t="shared" si="22"/>
        <v>2</v>
      </c>
      <c r="S76" s="140">
        <f t="shared" si="17"/>
        <v>190669.761</v>
      </c>
      <c r="T76" s="111">
        <f t="shared" si="23"/>
        <v>2</v>
      </c>
      <c r="U76" s="111">
        <f t="shared" si="24"/>
        <v>28</v>
      </c>
      <c r="V76" s="163">
        <f t="shared" si="25"/>
        <v>2</v>
      </c>
      <c r="W76" s="163">
        <f t="shared" si="26"/>
        <v>2227.6232500000001</v>
      </c>
      <c r="X76" s="113" t="s">
        <v>911</v>
      </c>
      <c r="Y76" s="113">
        <v>2</v>
      </c>
      <c r="Z76" s="113">
        <v>5304</v>
      </c>
      <c r="AA76" s="113" t="s">
        <v>1130</v>
      </c>
      <c r="AB76" s="164">
        <v>1.9E-3</v>
      </c>
      <c r="AC76" s="113">
        <v>5314</v>
      </c>
      <c r="AD76" s="165">
        <v>-361</v>
      </c>
      <c r="AE76" s="165">
        <v>0</v>
      </c>
      <c r="AF76" s="169">
        <f t="shared" ref="AF76" si="27">Z76-AC76</f>
        <v>-10</v>
      </c>
      <c r="AG76" s="145">
        <f>AF76*I76*Y76/H76</f>
        <v>-369.73</v>
      </c>
      <c r="AH76" s="142">
        <f>ABS(AG76)-ABS(AD76)</f>
        <v>8.7300000000000182</v>
      </c>
    </row>
    <row r="77" spans="1:34" ht="15.75" thickBot="1" x14ac:dyDescent="0.3">
      <c r="A77" s="5" t="s">
        <v>1142</v>
      </c>
      <c r="B77" t="s">
        <v>426</v>
      </c>
      <c r="C77" s="158" t="s">
        <v>1109</v>
      </c>
      <c r="D77" t="s">
        <v>458</v>
      </c>
      <c r="E77" t="s">
        <v>791</v>
      </c>
      <c r="F77" t="s">
        <v>894</v>
      </c>
      <c r="G77" t="s">
        <v>459</v>
      </c>
      <c r="H77">
        <f>VLOOKUP(G77,MARGIN!$E$1:$F$9,2)</f>
        <v>1.3523381927352391</v>
      </c>
      <c r="I77" s="150">
        <v>2400</v>
      </c>
      <c r="J77">
        <v>0.01</v>
      </c>
      <c r="K77" t="s">
        <v>1223</v>
      </c>
      <c r="L77" t="s">
        <v>895</v>
      </c>
      <c r="M77" s="134" t="s">
        <v>472</v>
      </c>
      <c r="N77" s="202">
        <f>VLOOKUP($A77,[3]futuresATR!$A$2:$F$80,2)</f>
        <v>98.1</v>
      </c>
      <c r="O77" s="156">
        <f t="shared" si="21"/>
        <v>174098.46240000002</v>
      </c>
      <c r="P77" s="203">
        <f>VLOOKUP($A77,[3]futuresATR!$A$2:$F$80,3)</f>
        <v>3.2000000000000001E-2</v>
      </c>
      <c r="Q77" s="155">
        <f t="shared" si="16"/>
        <v>56.790528000000002</v>
      </c>
      <c r="R77" s="145">
        <f t="shared" si="22"/>
        <v>37</v>
      </c>
      <c r="S77" s="140">
        <f t="shared" si="17"/>
        <v>6441643.1088000005</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-727.62863999933825</v>
      </c>
      <c r="AH77" s="142">
        <f t="shared" ref="AH77:AH80" si="29">ABS(AG77)-ABS(AD77)</f>
        <v>15.628639999338247</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17552</v>
      </c>
      <c r="O78" s="156">
        <f t="shared" si="21"/>
        <v>87760</v>
      </c>
      <c r="P78" s="203">
        <f>VLOOKUP($A78,[3]futuresATR!$A$2:$F$80,3)</f>
        <v>143.275263516</v>
      </c>
      <c r="Q78" s="155">
        <f t="shared" si="16"/>
        <v>716.37631757999998</v>
      </c>
      <c r="R78" s="145">
        <f t="shared" si="22"/>
        <v>3</v>
      </c>
      <c r="S78" s="140">
        <f t="shared" si="17"/>
        <v>263280</v>
      </c>
      <c r="T78" s="111">
        <f t="shared" si="23"/>
        <v>3</v>
      </c>
      <c r="U78" s="111">
        <f t="shared" si="24"/>
        <v>42</v>
      </c>
      <c r="V78" s="163">
        <f t="shared" si="25"/>
        <v>3</v>
      </c>
      <c r="W78" s="163">
        <f t="shared" si="26"/>
        <v>2149.1289527399999</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1.3523381927352391</v>
      </c>
      <c r="I79" s="150">
        <v>2800</v>
      </c>
      <c r="J79">
        <v>0.1</v>
      </c>
      <c r="K79" t="s">
        <v>1223</v>
      </c>
      <c r="L79" t="s">
        <v>899</v>
      </c>
      <c r="M79" s="134" t="s">
        <v>468</v>
      </c>
      <c r="N79" s="202">
        <f>VLOOKUP($A79,[3]futuresATR!$A$2:$F$80,2)</f>
        <v>98.484999999999999</v>
      </c>
      <c r="O79" s="156">
        <f t="shared" si="21"/>
        <v>203912.01068000001</v>
      </c>
      <c r="P79" s="203">
        <f>VLOOKUP($A79,[3]futuresATR!$A$2:$F$80,3)</f>
        <v>5.6539247000000001E-2</v>
      </c>
      <c r="Q79" s="155">
        <f t="shared" si="16"/>
        <v>117.06383244253603</v>
      </c>
      <c r="R79" s="145">
        <f t="shared" si="22"/>
        <v>18</v>
      </c>
      <c r="S79" s="140">
        <f t="shared" si="17"/>
        <v>3670416.1922400002</v>
      </c>
      <c r="T79" s="111">
        <f t="shared" si="23"/>
        <v>15</v>
      </c>
      <c r="U79" s="111">
        <f t="shared" si="24"/>
        <v>210</v>
      </c>
      <c r="V79" s="163">
        <f t="shared" si="25"/>
        <v>15</v>
      </c>
      <c r="W79" s="163">
        <f t="shared" si="26"/>
        <v>1755.9574866380403</v>
      </c>
      <c r="X79" t="s">
        <v>912</v>
      </c>
      <c r="Y79">
        <v>22</v>
      </c>
      <c r="Z79">
        <v>98.38</v>
      </c>
      <c r="AA79" t="s">
        <v>1146</v>
      </c>
      <c r="AB79" s="135">
        <v>1E-4</v>
      </c>
      <c r="AC79">
        <v>98.39</v>
      </c>
      <c r="AD79" s="109">
        <v>446</v>
      </c>
      <c r="AE79"/>
      <c r="AF79" s="169">
        <f t="shared" si="28"/>
        <v>-1.0000000000005116E-2</v>
      </c>
      <c r="AG79" s="145">
        <f t="shared" si="30"/>
        <v>-455.50736000023306</v>
      </c>
      <c r="AH79" s="142">
        <f t="shared" si="29"/>
        <v>9.5073600002330636</v>
      </c>
    </row>
    <row r="80" spans="1:34" x14ac:dyDescent="0.25">
      <c r="A80" s="5" t="s">
        <v>1113</v>
      </c>
      <c r="B80" t="s">
        <v>429</v>
      </c>
      <c r="C80" s="158" t="s">
        <v>1113</v>
      </c>
      <c r="D80" t="s">
        <v>458</v>
      </c>
      <c r="E80" t="s">
        <v>791</v>
      </c>
      <c r="F80" t="s">
        <v>897</v>
      </c>
      <c r="G80" t="s">
        <v>459</v>
      </c>
      <c r="H80">
        <f>VLOOKUP(G80,MARGIN!$E$1:$F$9,2)</f>
        <v>1.3523381927352391</v>
      </c>
      <c r="I80" s="150">
        <v>8000</v>
      </c>
      <c r="J80">
        <v>1E-3</v>
      </c>
      <c r="K80" t="s">
        <v>1223</v>
      </c>
      <c r="L80" t="s">
        <v>898</v>
      </c>
      <c r="M80" s="134" t="s">
        <v>456</v>
      </c>
      <c r="N80" s="202">
        <f>VLOOKUP($A80,[3]futuresATR!$A$2:$F$80,2)</f>
        <v>97.917000000000002</v>
      </c>
      <c r="O80" s="156">
        <f t="shared" si="21"/>
        <v>579245.63855999999</v>
      </c>
      <c r="P80" s="203">
        <f>VLOOKUP($A80,[3]futuresATR!$A$2:$F$80,3)</f>
        <v>5.9341882999999998E-2</v>
      </c>
      <c r="Q80" s="155">
        <f t="shared" si="16"/>
        <v>351.04759042543998</v>
      </c>
      <c r="R80" s="145">
        <f t="shared" si="22"/>
        <v>6</v>
      </c>
      <c r="S80" s="140">
        <f t="shared" si="17"/>
        <v>3475473.8313600002</v>
      </c>
      <c r="T80" s="111">
        <f t="shared" si="23"/>
        <v>6</v>
      </c>
      <c r="U80" s="111">
        <f t="shared" si="24"/>
        <v>84</v>
      </c>
      <c r="V80" s="163">
        <f t="shared" si="25"/>
        <v>6</v>
      </c>
      <c r="W80" s="163">
        <f t="shared" si="26"/>
        <v>2106.28554255264</v>
      </c>
      <c r="X80" t="s">
        <v>912</v>
      </c>
      <c r="Y80">
        <v>8</v>
      </c>
      <c r="Z80">
        <v>97.734999999999999</v>
      </c>
      <c r="AA80" t="s">
        <v>1134</v>
      </c>
      <c r="AB80" s="135">
        <v>1E-4</v>
      </c>
      <c r="AC80">
        <v>97.74</v>
      </c>
      <c r="AD80" s="109">
        <v>232</v>
      </c>
      <c r="AE80" s="109">
        <v>0</v>
      </c>
      <c r="AF80" s="169">
        <f t="shared" si="28"/>
        <v>-4.9999999999954525E-3</v>
      </c>
      <c r="AG80" s="145">
        <f t="shared" si="30"/>
        <v>-236.62719999978481</v>
      </c>
      <c r="AH80" s="142">
        <f t="shared" si="29"/>
        <v>4.627199999784807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1.3523381927352391</v>
      </c>
    </row>
    <row r="2" spans="1:17" x14ac:dyDescent="0.25">
      <c r="A2" t="s">
        <v>782</v>
      </c>
      <c r="B2" s="143">
        <v>50</v>
      </c>
      <c r="E2" s="180" t="s">
        <v>496</v>
      </c>
      <c r="F2" s="181">
        <f>G38</f>
        <v>1.29298</v>
      </c>
    </row>
    <row r="3" spans="1:17" x14ac:dyDescent="0.25">
      <c r="A3" t="s">
        <v>784</v>
      </c>
      <c r="B3" s="114">
        <f>B1/B2</f>
        <v>10000</v>
      </c>
      <c r="E3" s="180" t="s">
        <v>544</v>
      </c>
      <c r="F3" s="181">
        <f>G37</f>
        <v>0.96528999999999998</v>
      </c>
    </row>
    <row r="4" spans="1:17" x14ac:dyDescent="0.25">
      <c r="B4" s="114"/>
      <c r="E4" s="180" t="s">
        <v>478</v>
      </c>
      <c r="F4" s="181">
        <f>1/G32</f>
        <v>0.88992515729427146</v>
      </c>
    </row>
    <row r="5" spans="1:17" x14ac:dyDescent="0.25">
      <c r="A5" t="s">
        <v>1197</v>
      </c>
      <c r="B5" s="207">
        <v>75000</v>
      </c>
      <c r="E5" s="180" t="s">
        <v>465</v>
      </c>
      <c r="F5" s="181">
        <f>1/G23</f>
        <v>0.70585577954712297</v>
      </c>
    </row>
    <row r="6" spans="1:17" x14ac:dyDescent="0.25">
      <c r="A6" t="s">
        <v>1198</v>
      </c>
      <c r="B6" s="207">
        <v>40000</v>
      </c>
      <c r="E6" s="180" t="s">
        <v>511</v>
      </c>
      <c r="F6" s="182">
        <v>7.77</v>
      </c>
    </row>
    <row r="7" spans="1:17" x14ac:dyDescent="0.25">
      <c r="A7" t="s">
        <v>1235</v>
      </c>
      <c r="B7" s="207">
        <v>1050000</v>
      </c>
      <c r="E7" s="180" t="s">
        <v>449</v>
      </c>
      <c r="F7" s="181">
        <f>G39</f>
        <v>105.93</v>
      </c>
    </row>
    <row r="8" spans="1:17" x14ac:dyDescent="0.25">
      <c r="A8" t="s">
        <v>1236</v>
      </c>
      <c r="B8" s="208">
        <v>2E-3</v>
      </c>
      <c r="E8" s="180" t="s">
        <v>786</v>
      </c>
      <c r="F8" s="181">
        <f>1/G36</f>
        <v>1.4239131982514346</v>
      </c>
    </row>
    <row r="9" spans="1:17" ht="15.75" thickBot="1" x14ac:dyDescent="0.3">
      <c r="B9" s="205"/>
      <c r="E9" s="183" t="s">
        <v>481</v>
      </c>
      <c r="F9" s="184">
        <v>1</v>
      </c>
    </row>
    <row r="10" spans="1:17" x14ac:dyDescent="0.25">
      <c r="B10" s="114"/>
      <c r="E10" s="111"/>
      <c r="F10" s="1"/>
    </row>
    <row r="11" spans="1:17" x14ac:dyDescent="0.25">
      <c r="G11" s="112" t="str">
        <f>[4]currenciesATR!$B1</f>
        <v>Close2016.06.15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1.4239131982514346</v>
      </c>
      <c r="E12" t="s">
        <v>1165</v>
      </c>
      <c r="F12" t="s">
        <v>22</v>
      </c>
      <c r="G12" s="112">
        <f>[4]currenciesATR!$B2</f>
        <v>1.0526800000000001</v>
      </c>
      <c r="H12" s="112">
        <f>[4]currenciesATR!$C2</f>
        <v>3.2100000000000002E-3</v>
      </c>
      <c r="I12" s="139">
        <f>J12*10000*G12/D12</f>
        <v>73928.663719999997</v>
      </c>
      <c r="J12" s="114">
        <f>ROUND($B$5*$D12/$G12/10000,0)</f>
        <v>10</v>
      </c>
      <c r="L12" t="s">
        <v>20</v>
      </c>
      <c r="M12" s="114">
        <f>ROUND($B$6*Q12/N12/10000,0)</f>
        <v>5</v>
      </c>
      <c r="N12" s="169">
        <f>G17</f>
        <v>0.95611999999999997</v>
      </c>
      <c r="O12" s="139">
        <f>N12*M12/Q12*10000</f>
        <v>36973.50307042645</v>
      </c>
      <c r="P12" t="str">
        <f t="shared" ref="P12:P39" si="0">RIGHT(L12,3)</f>
        <v>CAD</v>
      </c>
      <c r="Q12">
        <f>VLOOKUP(P12,$E$1:$F$9,2)</f>
        <v>1.29298</v>
      </c>
    </row>
    <row r="13" spans="1:17" x14ac:dyDescent="0.25">
      <c r="A13" t="s">
        <v>1177</v>
      </c>
      <c r="B13" t="s">
        <v>23</v>
      </c>
      <c r="C13" t="str">
        <f t="shared" ref="C13:C17" si="1">RIGHT(B13,3)</f>
        <v>AUD</v>
      </c>
      <c r="D13">
        <f>VLOOKUP(C13,$E$1:$F$9,2)</f>
        <v>1.3523381927352391</v>
      </c>
      <c r="E13" t="s">
        <v>1177</v>
      </c>
      <c r="F13" t="s">
        <v>23</v>
      </c>
      <c r="G13" s="112">
        <f>[4]currenciesATR!$B3</f>
        <v>1.9154899999999999</v>
      </c>
      <c r="H13" s="112">
        <f>[4]currenciesATR!$C3</f>
        <v>1.0515999999999999E-2</v>
      </c>
      <c r="I13" s="139">
        <f t="shared" ref="I13:I39" si="2">J13*10000*G13/D13</f>
        <v>70821.411770000006</v>
      </c>
      <c r="J13" s="114">
        <f t="shared" ref="J13:J39" si="3">ROUND($B$5*$D13/$G13/10000,0)</f>
        <v>5</v>
      </c>
      <c r="L13" t="s">
        <v>21</v>
      </c>
      <c r="M13" s="114">
        <f t="shared" ref="M13:M39" si="4">ROUND($B$6*Q13/N13/10000,0)</f>
        <v>5</v>
      </c>
      <c r="N13" s="169">
        <f>G15</f>
        <v>0.71379999999999999</v>
      </c>
      <c r="O13" s="139">
        <f t="shared" ref="O13:O39" si="5">N13*M13/Q13*10000</f>
        <v>36973.344797936377</v>
      </c>
      <c r="P13" t="str">
        <f t="shared" si="0"/>
        <v>CHF</v>
      </c>
      <c r="Q13">
        <f t="shared" ref="Q13:Q39" si="6">VLOOKUP(P13,$E$1:$F$9,2)</f>
        <v>0.96528999999999998</v>
      </c>
    </row>
    <row r="14" spans="1:17" x14ac:dyDescent="0.25">
      <c r="A14" t="s">
        <v>1162</v>
      </c>
      <c r="B14" t="s">
        <v>7</v>
      </c>
      <c r="C14" t="str">
        <f t="shared" si="1"/>
        <v>JPY</v>
      </c>
      <c r="D14">
        <f>VLOOKUP(C14,$E$1:$F$9,2)</f>
        <v>105.93</v>
      </c>
      <c r="E14" t="s">
        <v>1162</v>
      </c>
      <c r="F14" t="s">
        <v>7</v>
      </c>
      <c r="G14" s="112">
        <f>[4]currenciesATR!$B4</f>
        <v>78.331000000000003</v>
      </c>
      <c r="H14" s="112">
        <f>[4]currenciesATR!$C4</f>
        <v>0.41360000000000002</v>
      </c>
      <c r="I14" s="139">
        <f t="shared" si="2"/>
        <v>73946.0020768432</v>
      </c>
      <c r="J14" s="114">
        <f t="shared" si="3"/>
        <v>10</v>
      </c>
      <c r="L14" t="s">
        <v>7</v>
      </c>
      <c r="M14" s="114">
        <f t="shared" si="4"/>
        <v>5</v>
      </c>
      <c r="N14" s="169">
        <f>G14</f>
        <v>78.331000000000003</v>
      </c>
      <c r="O14" s="139">
        <f t="shared" si="5"/>
        <v>36973.0010384216</v>
      </c>
      <c r="P14" t="str">
        <f t="shared" si="0"/>
        <v>JPY</v>
      </c>
      <c r="Q14">
        <f t="shared" si="6"/>
        <v>105.93</v>
      </c>
    </row>
    <row r="15" spans="1:17" x14ac:dyDescent="0.25">
      <c r="A15" t="s">
        <v>1163</v>
      </c>
      <c r="B15" t="s">
        <v>21</v>
      </c>
      <c r="C15" t="str">
        <f t="shared" si="1"/>
        <v>CHF</v>
      </c>
      <c r="D15">
        <f>VLOOKUP(C15,$E$1:$F$9,2)</f>
        <v>0.96528999999999998</v>
      </c>
      <c r="E15" t="s">
        <v>1163</v>
      </c>
      <c r="F15" t="s">
        <v>21</v>
      </c>
      <c r="G15" s="112">
        <f>[4]currenciesATR!$B5</f>
        <v>0.71379999999999999</v>
      </c>
      <c r="H15" s="112">
        <f>[4]currenciesATR!$C5</f>
        <v>2.7309999999999999E-3</v>
      </c>
      <c r="I15" s="139">
        <f t="shared" si="2"/>
        <v>73946.68959587274</v>
      </c>
      <c r="J15" s="114">
        <f t="shared" si="3"/>
        <v>10</v>
      </c>
      <c r="L15" t="s">
        <v>22</v>
      </c>
      <c r="M15" s="114">
        <f t="shared" si="4"/>
        <v>5</v>
      </c>
      <c r="N15" s="169">
        <f>G12</f>
        <v>1.0526800000000001</v>
      </c>
      <c r="O15" s="139">
        <f t="shared" si="5"/>
        <v>36964.331860000006</v>
      </c>
      <c r="P15" t="str">
        <f t="shared" si="0"/>
        <v>NZD</v>
      </c>
      <c r="Q15">
        <f t="shared" si="6"/>
        <v>1.4239131982514346</v>
      </c>
    </row>
    <row r="16" spans="1:17" x14ac:dyDescent="0.25">
      <c r="A16" t="s">
        <v>1164</v>
      </c>
      <c r="B16" t="s">
        <v>9</v>
      </c>
      <c r="C16" t="str">
        <f t="shared" si="1"/>
        <v>USD</v>
      </c>
      <c r="D16">
        <f>VLOOKUP(C16,$E$1:$F$9,2)</f>
        <v>1</v>
      </c>
      <c r="E16" t="s">
        <v>1164</v>
      </c>
      <c r="F16" t="s">
        <v>9</v>
      </c>
      <c r="G16" s="112">
        <f>[4]currenciesATR!$B6</f>
        <v>0.73946000000000001</v>
      </c>
      <c r="H16" s="112">
        <f>[4]currenciesATR!$C6</f>
        <v>2.6415000000000002E-3</v>
      </c>
      <c r="I16" s="139">
        <f t="shared" si="2"/>
        <v>73946</v>
      </c>
      <c r="J16" s="114">
        <f t="shared" si="3"/>
        <v>10</v>
      </c>
      <c r="L16" t="s">
        <v>9</v>
      </c>
      <c r="M16" s="114">
        <f t="shared" si="4"/>
        <v>5</v>
      </c>
      <c r="N16" s="169">
        <f>G16</f>
        <v>0.73946000000000001</v>
      </c>
      <c r="O16" s="139">
        <f t="shared" si="5"/>
        <v>36973</v>
      </c>
      <c r="P16" t="str">
        <f t="shared" si="0"/>
        <v>USD</v>
      </c>
      <c r="Q16">
        <f t="shared" si="6"/>
        <v>1</v>
      </c>
    </row>
    <row r="17" spans="1:17" x14ac:dyDescent="0.25">
      <c r="A17" t="s">
        <v>1166</v>
      </c>
      <c r="B17" t="s">
        <v>20</v>
      </c>
      <c r="C17" t="str">
        <f t="shared" si="1"/>
        <v>CAD</v>
      </c>
      <c r="D17">
        <f t="shared" ref="D17:D39" si="7">VLOOKUP(C17,$E$1:$F$9,2)</f>
        <v>1.29298</v>
      </c>
      <c r="E17" t="s">
        <v>1166</v>
      </c>
      <c r="F17" t="s">
        <v>20</v>
      </c>
      <c r="G17" s="112">
        <f>[4]currenciesATR!$B7</f>
        <v>0.95611999999999997</v>
      </c>
      <c r="H17" s="112">
        <f>[4]currenciesATR!$C7</f>
        <v>3.0915000000000001E-3</v>
      </c>
      <c r="I17" s="139">
        <f t="shared" si="2"/>
        <v>73947.006140852915</v>
      </c>
      <c r="J17" s="114">
        <f t="shared" si="3"/>
        <v>10</v>
      </c>
      <c r="L17" t="s">
        <v>27</v>
      </c>
      <c r="M17" s="114">
        <f t="shared" si="4"/>
        <v>5</v>
      </c>
      <c r="N17" s="169">
        <f>G19</f>
        <v>0.74641000000000002</v>
      </c>
      <c r="O17" s="139">
        <f t="shared" si="5"/>
        <v>38662.474489531647</v>
      </c>
      <c r="P17" t="str">
        <f t="shared" si="0"/>
        <v>CHF</v>
      </c>
      <c r="Q17">
        <f t="shared" si="6"/>
        <v>0.96528999999999998</v>
      </c>
    </row>
    <row r="18" spans="1:17" x14ac:dyDescent="0.25">
      <c r="A18" t="s">
        <v>1167</v>
      </c>
      <c r="B18" t="s">
        <v>27</v>
      </c>
      <c r="C18" t="str">
        <f>RIGHT(B39,3)</f>
        <v>CAD</v>
      </c>
      <c r="D18">
        <f>VLOOKUP(C18,$E$1:$F$9,2)</f>
        <v>1.29298</v>
      </c>
      <c r="E18" t="s">
        <v>1214</v>
      </c>
      <c r="F18" t="s">
        <v>29</v>
      </c>
      <c r="G18" s="112">
        <f>[4]currenciesATR!$B8</f>
        <v>0.90803999999999996</v>
      </c>
      <c r="H18" s="112">
        <f>[4]currenciesATR!$C8</f>
        <v>3.4280000000000001E-3</v>
      </c>
      <c r="I18" s="139">
        <f>J18*10000*G18/D18</f>
        <v>77251.31092514965</v>
      </c>
      <c r="J18" s="114">
        <f>ROUND($B$5*$D18/$G18/10000,0)</f>
        <v>11</v>
      </c>
      <c r="L18" t="s">
        <v>3</v>
      </c>
      <c r="M18" s="114">
        <f t="shared" si="4"/>
        <v>5</v>
      </c>
      <c r="N18" s="169">
        <f>G33</f>
        <v>81.908000000000001</v>
      </c>
      <c r="O18" s="139">
        <f t="shared" si="5"/>
        <v>38661.380156707259</v>
      </c>
      <c r="P18" t="str">
        <f t="shared" si="0"/>
        <v>JPY</v>
      </c>
      <c r="Q18">
        <f t="shared" si="6"/>
        <v>105.93</v>
      </c>
    </row>
    <row r="19" spans="1:17" x14ac:dyDescent="0.25">
      <c r="A19" t="s">
        <v>1183</v>
      </c>
      <c r="B19" t="s">
        <v>28</v>
      </c>
      <c r="C19" t="str">
        <f t="shared" ref="C19:C39" si="8">RIGHT(B18,3)</f>
        <v>CHF</v>
      </c>
      <c r="D19">
        <f t="shared" si="7"/>
        <v>0.96528999999999998</v>
      </c>
      <c r="E19" t="s">
        <v>1167</v>
      </c>
      <c r="F19" t="s">
        <v>27</v>
      </c>
      <c r="G19" s="112">
        <f>[4]currenciesATR!$B9</f>
        <v>0.74641000000000002</v>
      </c>
      <c r="H19" s="112">
        <f>[4]currenciesATR!$C9</f>
        <v>2.7545E-3</v>
      </c>
      <c r="I19" s="139">
        <f t="shared" si="2"/>
        <v>77324.948979063294</v>
      </c>
      <c r="J19" s="114">
        <f t="shared" si="3"/>
        <v>10</v>
      </c>
      <c r="L19" t="s">
        <v>4</v>
      </c>
      <c r="M19" s="114">
        <f t="shared" si="4"/>
        <v>4</v>
      </c>
      <c r="N19" s="169">
        <f>G35</f>
        <v>109.71899999999999</v>
      </c>
      <c r="O19" s="139">
        <f t="shared" si="5"/>
        <v>41430.756159728116</v>
      </c>
      <c r="P19" t="str">
        <f t="shared" si="0"/>
        <v>JPY</v>
      </c>
      <c r="Q19">
        <f t="shared" si="6"/>
        <v>105.93</v>
      </c>
    </row>
    <row r="20" spans="1:17" x14ac:dyDescent="0.25">
      <c r="A20" t="s">
        <v>1181</v>
      </c>
      <c r="B20" t="s">
        <v>25</v>
      </c>
      <c r="C20" t="str">
        <f t="shared" si="8"/>
        <v>CHF</v>
      </c>
      <c r="D20">
        <f t="shared" si="7"/>
        <v>0.96528999999999998</v>
      </c>
      <c r="E20" t="s">
        <v>1183</v>
      </c>
      <c r="F20" t="s">
        <v>28</v>
      </c>
      <c r="G20" s="112">
        <f>[4]currenciesATR!$B10</f>
        <v>0.67786000000000002</v>
      </c>
      <c r="H20" s="112">
        <f>[4]currenciesATR!$C10</f>
        <v>3.0530000000000002E-3</v>
      </c>
      <c r="I20" s="139">
        <f t="shared" si="2"/>
        <v>77245.80177977604</v>
      </c>
      <c r="J20" s="114">
        <f t="shared" si="3"/>
        <v>11</v>
      </c>
      <c r="L20" t="s">
        <v>11</v>
      </c>
      <c r="M20" s="114">
        <f t="shared" si="4"/>
        <v>4</v>
      </c>
      <c r="N20" s="169">
        <f>G27</f>
        <v>1.51932</v>
      </c>
      <c r="O20" s="139">
        <f t="shared" si="5"/>
        <v>44939.054688000004</v>
      </c>
      <c r="P20" t="str">
        <f t="shared" si="0"/>
        <v>AUD</v>
      </c>
      <c r="Q20">
        <f t="shared" si="6"/>
        <v>1.3523381927352391</v>
      </c>
    </row>
    <row r="21" spans="1:17" x14ac:dyDescent="0.25">
      <c r="A21" t="s">
        <v>1179</v>
      </c>
      <c r="B21" t="s">
        <v>26</v>
      </c>
      <c r="C21" t="str">
        <f t="shared" si="8"/>
        <v>NZD</v>
      </c>
      <c r="D21">
        <f t="shared" si="7"/>
        <v>1.4239131982514346</v>
      </c>
      <c r="E21" t="s">
        <v>1181</v>
      </c>
      <c r="F21" t="s">
        <v>25</v>
      </c>
      <c r="G21" s="112">
        <f>[4]currenciesATR!$B11</f>
        <v>2.0167099999999998</v>
      </c>
      <c r="H21" s="112">
        <f>[4]currenciesATR!$C11</f>
        <v>1.1523500000000001E-2</v>
      </c>
      <c r="I21" s="139">
        <f t="shared" si="2"/>
        <v>70815.763294999997</v>
      </c>
      <c r="J21" s="114">
        <f t="shared" si="3"/>
        <v>5</v>
      </c>
      <c r="L21" t="s">
        <v>12</v>
      </c>
      <c r="M21" s="114">
        <f t="shared" si="4"/>
        <v>4</v>
      </c>
      <c r="N21" s="169">
        <f>G28</f>
        <v>1.45292</v>
      </c>
      <c r="O21" s="139">
        <f t="shared" si="5"/>
        <v>44947.949697597796</v>
      </c>
      <c r="P21" t="str">
        <f t="shared" si="0"/>
        <v>CAD</v>
      </c>
      <c r="Q21">
        <f t="shared" si="6"/>
        <v>1.29298</v>
      </c>
    </row>
    <row r="22" spans="1:17" x14ac:dyDescent="0.25">
      <c r="A22" t="s">
        <v>1182</v>
      </c>
      <c r="B22" t="s">
        <v>14</v>
      </c>
      <c r="C22" t="str">
        <f t="shared" si="8"/>
        <v>CHF</v>
      </c>
      <c r="D22">
        <f t="shared" si="7"/>
        <v>0.96528999999999998</v>
      </c>
      <c r="E22" t="s">
        <v>1179</v>
      </c>
      <c r="F22" t="s">
        <v>26</v>
      </c>
      <c r="G22" s="112">
        <f>[4]currenciesATR!$B12</f>
        <v>1.36755</v>
      </c>
      <c r="H22" s="112">
        <f>[4]currenciesATR!$C12</f>
        <v>7.587E-3</v>
      </c>
      <c r="I22" s="139">
        <f t="shared" si="2"/>
        <v>70836.225383045516</v>
      </c>
      <c r="J22" s="114">
        <f t="shared" si="3"/>
        <v>5</v>
      </c>
      <c r="L22" t="s">
        <v>18</v>
      </c>
      <c r="M22" s="114">
        <f t="shared" si="4"/>
        <v>4</v>
      </c>
      <c r="N22" s="169">
        <f>G30</f>
        <v>1.0847599999999999</v>
      </c>
      <c r="O22" s="139">
        <f t="shared" si="5"/>
        <v>44950.636596256045</v>
      </c>
      <c r="P22" t="str">
        <f t="shared" si="0"/>
        <v>CHF</v>
      </c>
      <c r="Q22">
        <f t="shared" si="6"/>
        <v>0.96528999999999998</v>
      </c>
    </row>
    <row r="23" spans="1:17" x14ac:dyDescent="0.25">
      <c r="A23" t="s">
        <v>1180</v>
      </c>
      <c r="B23" t="s">
        <v>6</v>
      </c>
      <c r="C23" t="str">
        <f t="shared" si="8"/>
        <v>USD</v>
      </c>
      <c r="D23">
        <f t="shared" si="7"/>
        <v>1</v>
      </c>
      <c r="E23" t="s">
        <v>1182</v>
      </c>
      <c r="F23" t="s">
        <v>14</v>
      </c>
      <c r="G23" s="112">
        <f>[4]currenciesATR!$B13</f>
        <v>1.41672</v>
      </c>
      <c r="H23" s="112">
        <f>[4]currenciesATR!$C13</f>
        <v>7.744E-3</v>
      </c>
      <c r="I23" s="139">
        <f t="shared" si="2"/>
        <v>70836</v>
      </c>
      <c r="J23" s="114">
        <f t="shared" si="3"/>
        <v>5</v>
      </c>
      <c r="L23" t="s">
        <v>19</v>
      </c>
      <c r="M23" s="114">
        <f t="shared" si="4"/>
        <v>4</v>
      </c>
      <c r="N23" s="169">
        <f>G31</f>
        <v>0.79310000000000003</v>
      </c>
      <c r="O23" s="139">
        <f t="shared" si="5"/>
        <v>44944.025280000002</v>
      </c>
      <c r="P23" t="str">
        <f t="shared" si="0"/>
        <v>GBP</v>
      </c>
      <c r="Q23">
        <f t="shared" si="6"/>
        <v>0.70585577954712297</v>
      </c>
    </row>
    <row r="24" spans="1:17" x14ac:dyDescent="0.25">
      <c r="A24" t="s">
        <v>1178</v>
      </c>
      <c r="B24" t="s">
        <v>24</v>
      </c>
      <c r="C24" t="str">
        <f t="shared" si="8"/>
        <v>JPY</v>
      </c>
      <c r="D24">
        <f t="shared" si="7"/>
        <v>105.93</v>
      </c>
      <c r="E24" t="s">
        <v>1180</v>
      </c>
      <c r="F24" t="s">
        <v>6</v>
      </c>
      <c r="G24" s="112">
        <f>[4]currenciesATR!$B14</f>
        <v>150.07499999999999</v>
      </c>
      <c r="H24" s="112">
        <f>[4]currenciesATR!$C14</f>
        <v>1.0714999999999999</v>
      </c>
      <c r="I24" s="139">
        <f t="shared" si="2"/>
        <v>70836.873406966857</v>
      </c>
      <c r="J24" s="114">
        <f t="shared" si="3"/>
        <v>5</v>
      </c>
      <c r="L24" t="s">
        <v>5</v>
      </c>
      <c r="M24" s="114">
        <f t="shared" si="4"/>
        <v>4</v>
      </c>
      <c r="N24" s="169">
        <f>G29</f>
        <v>119.039</v>
      </c>
      <c r="O24" s="139">
        <f t="shared" si="5"/>
        <v>44950.061361276312</v>
      </c>
      <c r="P24" t="str">
        <f t="shared" si="0"/>
        <v>JPY</v>
      </c>
      <c r="Q24">
        <f t="shared" si="6"/>
        <v>105.93</v>
      </c>
    </row>
    <row r="25" spans="1:17" x14ac:dyDescent="0.25">
      <c r="A25" t="s">
        <v>1175</v>
      </c>
      <c r="B25" t="s">
        <v>13</v>
      </c>
      <c r="C25" t="str">
        <f t="shared" si="8"/>
        <v>CAD</v>
      </c>
      <c r="D25">
        <f t="shared" si="7"/>
        <v>1.29298</v>
      </c>
      <c r="E25" t="s">
        <v>1178</v>
      </c>
      <c r="F25" t="s">
        <v>24</v>
      </c>
      <c r="G25" s="112">
        <f>[4]currenciesATR!$B15</f>
        <v>1.83172</v>
      </c>
      <c r="H25" s="112">
        <f>[4]currenciesATR!$C15</f>
        <v>9.7544999999999993E-3</v>
      </c>
      <c r="I25" s="139">
        <f t="shared" si="2"/>
        <v>70833.268882736011</v>
      </c>
      <c r="J25" s="114">
        <f t="shared" si="3"/>
        <v>5</v>
      </c>
      <c r="L25" t="s">
        <v>13</v>
      </c>
      <c r="M25" s="114">
        <f t="shared" si="4"/>
        <v>4</v>
      </c>
      <c r="N25" s="169">
        <f>G26</f>
        <v>1.5995900000000001</v>
      </c>
      <c r="O25" s="139">
        <f t="shared" si="5"/>
        <v>44935.042444000006</v>
      </c>
      <c r="P25" t="str">
        <f t="shared" si="0"/>
        <v>NZD</v>
      </c>
      <c r="Q25">
        <f t="shared" si="6"/>
        <v>1.4239131982514346</v>
      </c>
    </row>
    <row r="26" spans="1:17" x14ac:dyDescent="0.25">
      <c r="A26" t="s">
        <v>1170</v>
      </c>
      <c r="B26" t="s">
        <v>11</v>
      </c>
      <c r="C26" t="str">
        <f t="shared" si="8"/>
        <v>NZD</v>
      </c>
      <c r="D26">
        <f t="shared" si="7"/>
        <v>1.4239131982514346</v>
      </c>
      <c r="E26" t="s">
        <v>1175</v>
      </c>
      <c r="F26" t="s">
        <v>13</v>
      </c>
      <c r="G26" s="112">
        <f>[4]currenciesATR!$B16</f>
        <v>1.5995900000000001</v>
      </c>
      <c r="H26" s="112">
        <f>[4]currenciesATR!$C16</f>
        <v>5.999E-3</v>
      </c>
      <c r="I26" s="139">
        <f t="shared" si="2"/>
        <v>78636.324277000007</v>
      </c>
      <c r="J26" s="114">
        <f t="shared" si="3"/>
        <v>7</v>
      </c>
      <c r="L26" t="s">
        <v>10</v>
      </c>
      <c r="M26" s="114">
        <f t="shared" si="4"/>
        <v>4</v>
      </c>
      <c r="N26" s="169">
        <f>G32</f>
        <v>1.1236900000000001</v>
      </c>
      <c r="O26" s="139">
        <f t="shared" si="5"/>
        <v>44947.600000000006</v>
      </c>
      <c r="P26" t="str">
        <f t="shared" si="0"/>
        <v>USD</v>
      </c>
      <c r="Q26">
        <f t="shared" si="6"/>
        <v>1</v>
      </c>
    </row>
    <row r="27" spans="1:17" x14ac:dyDescent="0.25">
      <c r="A27" t="s">
        <v>1171</v>
      </c>
      <c r="B27" t="s">
        <v>12</v>
      </c>
      <c r="C27" t="str">
        <f t="shared" si="8"/>
        <v>AUD</v>
      </c>
      <c r="D27">
        <f t="shared" si="7"/>
        <v>1.3523381927352391</v>
      </c>
      <c r="E27" t="s">
        <v>1170</v>
      </c>
      <c r="F27" t="s">
        <v>11</v>
      </c>
      <c r="G27" s="112">
        <f>[4]currenciesATR!$B17</f>
        <v>1.51932</v>
      </c>
      <c r="H27" s="112">
        <f>[4]currenciesATR!$C17</f>
        <v>4.7155000000000001E-3</v>
      </c>
      <c r="I27" s="139">
        <f t="shared" si="2"/>
        <v>78643.345704000007</v>
      </c>
      <c r="J27" s="114">
        <f t="shared" si="3"/>
        <v>7</v>
      </c>
      <c r="L27" t="s">
        <v>23</v>
      </c>
      <c r="M27" s="114">
        <f t="shared" si="4"/>
        <v>3</v>
      </c>
      <c r="N27" s="169">
        <f>G13</f>
        <v>1.9154899999999999</v>
      </c>
      <c r="O27" s="139">
        <f>N27*M27/Q27*10000</f>
        <v>42492.847062000001</v>
      </c>
      <c r="P27" t="str">
        <f t="shared" si="0"/>
        <v>AUD</v>
      </c>
      <c r="Q27">
        <f t="shared" si="6"/>
        <v>1.3523381927352391</v>
      </c>
    </row>
    <row r="28" spans="1:17" x14ac:dyDescent="0.25">
      <c r="A28" t="s">
        <v>1172</v>
      </c>
      <c r="B28" t="s">
        <v>5</v>
      </c>
      <c r="C28" t="str">
        <f t="shared" si="8"/>
        <v>CAD</v>
      </c>
      <c r="D28">
        <f t="shared" si="7"/>
        <v>1.29298</v>
      </c>
      <c r="E28" t="s">
        <v>1171</v>
      </c>
      <c r="F28" t="s">
        <v>12</v>
      </c>
      <c r="G28" s="112">
        <f>[4]currenciesATR!$B18</f>
        <v>1.45292</v>
      </c>
      <c r="H28" s="112">
        <f>[4]currenciesATR!$C18</f>
        <v>4.5880000000000001E-3</v>
      </c>
      <c r="I28" s="139">
        <f t="shared" si="2"/>
        <v>78658.911970796136</v>
      </c>
      <c r="J28" s="114">
        <f t="shared" si="3"/>
        <v>7</v>
      </c>
      <c r="L28" t="s">
        <v>24</v>
      </c>
      <c r="M28" s="114">
        <f t="shared" si="4"/>
        <v>3</v>
      </c>
      <c r="N28" s="169">
        <f>G25</f>
        <v>1.83172</v>
      </c>
      <c r="O28" s="139">
        <f t="shared" si="5"/>
        <v>42499.961329641606</v>
      </c>
      <c r="P28" t="str">
        <f t="shared" si="0"/>
        <v>CAD</v>
      </c>
      <c r="Q28">
        <f t="shared" si="6"/>
        <v>1.29298</v>
      </c>
    </row>
    <row r="29" spans="1:17" x14ac:dyDescent="0.25">
      <c r="A29" t="s">
        <v>1173</v>
      </c>
      <c r="B29" t="s">
        <v>18</v>
      </c>
      <c r="C29" t="str">
        <f t="shared" si="8"/>
        <v>JPY</v>
      </c>
      <c r="D29">
        <f t="shared" si="7"/>
        <v>105.93</v>
      </c>
      <c r="E29" t="s">
        <v>1172</v>
      </c>
      <c r="F29" t="s">
        <v>5</v>
      </c>
      <c r="G29" s="112">
        <f>[4]currenciesATR!$B19</f>
        <v>119.039</v>
      </c>
      <c r="H29" s="112">
        <f>[4]currenciesATR!$C19</f>
        <v>0.52090000000000003</v>
      </c>
      <c r="I29" s="139">
        <f t="shared" si="2"/>
        <v>78662.607382233546</v>
      </c>
      <c r="J29" s="114">
        <f t="shared" si="3"/>
        <v>7</v>
      </c>
      <c r="L29" t="s">
        <v>26</v>
      </c>
      <c r="M29" s="114">
        <f t="shared" si="4"/>
        <v>3</v>
      </c>
      <c r="N29" s="169">
        <f>G22</f>
        <v>1.36755</v>
      </c>
      <c r="O29" s="139">
        <f t="shared" si="5"/>
        <v>42501.735229827311</v>
      </c>
      <c r="P29" t="str">
        <f t="shared" si="0"/>
        <v>CHF</v>
      </c>
      <c r="Q29">
        <f t="shared" si="6"/>
        <v>0.96528999999999998</v>
      </c>
    </row>
    <row r="30" spans="1:17" x14ac:dyDescent="0.25">
      <c r="A30" t="s">
        <v>1174</v>
      </c>
      <c r="B30" t="s">
        <v>19</v>
      </c>
      <c r="C30" t="str">
        <f t="shared" si="8"/>
        <v>CHF</v>
      </c>
      <c r="D30">
        <f t="shared" si="7"/>
        <v>0.96528999999999998</v>
      </c>
      <c r="E30" t="s">
        <v>1173</v>
      </c>
      <c r="F30" t="s">
        <v>18</v>
      </c>
      <c r="G30" s="112">
        <f>[4]currenciesATR!$B20</f>
        <v>1.0847599999999999</v>
      </c>
      <c r="H30" s="112">
        <f>[4]currenciesATR!$C20</f>
        <v>2.7364999999999998E-3</v>
      </c>
      <c r="I30" s="139">
        <f t="shared" si="2"/>
        <v>78663.614043448077</v>
      </c>
      <c r="J30" s="114">
        <f t="shared" si="3"/>
        <v>7</v>
      </c>
      <c r="L30" t="s">
        <v>6</v>
      </c>
      <c r="M30" s="114">
        <f t="shared" si="4"/>
        <v>3</v>
      </c>
      <c r="N30" s="169">
        <f>G24</f>
        <v>150.07499999999999</v>
      </c>
      <c r="O30" s="139">
        <f t="shared" si="5"/>
        <v>42502.124044180113</v>
      </c>
      <c r="P30" t="str">
        <f t="shared" si="0"/>
        <v>JPY</v>
      </c>
      <c r="Q30">
        <f t="shared" si="6"/>
        <v>105.93</v>
      </c>
    </row>
    <row r="31" spans="1:17" x14ac:dyDescent="0.25">
      <c r="A31" t="s">
        <v>1176</v>
      </c>
      <c r="B31" t="s">
        <v>10</v>
      </c>
      <c r="C31" t="str">
        <f t="shared" si="8"/>
        <v>GBP</v>
      </c>
      <c r="D31">
        <f t="shared" si="7"/>
        <v>0.70585577954712297</v>
      </c>
      <c r="E31" t="s">
        <v>1174</v>
      </c>
      <c r="F31" t="s">
        <v>19</v>
      </c>
      <c r="G31" s="112">
        <f>[4]currenciesATR!$B21</f>
        <v>0.79310000000000003</v>
      </c>
      <c r="H31" s="112">
        <f>[4]currenciesATR!$C21</f>
        <v>4.1180000000000001E-3</v>
      </c>
      <c r="I31" s="139">
        <f t="shared" si="2"/>
        <v>78652.044239999988</v>
      </c>
      <c r="J31" s="114">
        <f t="shared" si="3"/>
        <v>7</v>
      </c>
      <c r="L31" t="s">
        <v>25</v>
      </c>
      <c r="M31" s="114">
        <f t="shared" si="4"/>
        <v>3</v>
      </c>
      <c r="N31" s="169">
        <f>G21</f>
        <v>2.0167099999999998</v>
      </c>
      <c r="O31" s="139">
        <f t="shared" si="5"/>
        <v>42489.457976999991</v>
      </c>
      <c r="P31" t="str">
        <f t="shared" si="0"/>
        <v>NZD</v>
      </c>
      <c r="Q31">
        <f t="shared" si="6"/>
        <v>1.4239131982514346</v>
      </c>
    </row>
    <row r="32" spans="1:17" x14ac:dyDescent="0.25">
      <c r="A32" t="s">
        <v>1168</v>
      </c>
      <c r="B32" t="s">
        <v>3</v>
      </c>
      <c r="C32" t="str">
        <f t="shared" si="8"/>
        <v>USD</v>
      </c>
      <c r="D32">
        <f t="shared" si="7"/>
        <v>1</v>
      </c>
      <c r="E32" t="s">
        <v>1176</v>
      </c>
      <c r="F32" t="s">
        <v>10</v>
      </c>
      <c r="G32" s="112">
        <f>[4]currenciesATR!$B22</f>
        <v>1.1236900000000001</v>
      </c>
      <c r="H32" s="112">
        <f>[4]currenciesATR!$C22</f>
        <v>2.8514999999999999E-3</v>
      </c>
      <c r="I32" s="139">
        <f t="shared" si="2"/>
        <v>78658.3</v>
      </c>
      <c r="J32" s="114">
        <f t="shared" si="3"/>
        <v>7</v>
      </c>
      <c r="L32" t="s">
        <v>14</v>
      </c>
      <c r="M32" s="114">
        <f t="shared" si="4"/>
        <v>3</v>
      </c>
      <c r="N32" s="169">
        <f>G23</f>
        <v>1.41672</v>
      </c>
      <c r="O32" s="139">
        <f t="shared" si="5"/>
        <v>42501.599999999999</v>
      </c>
      <c r="P32" t="str">
        <f t="shared" si="0"/>
        <v>USD</v>
      </c>
      <c r="Q32">
        <f t="shared" si="6"/>
        <v>1</v>
      </c>
    </row>
    <row r="33" spans="1:17" x14ac:dyDescent="0.25">
      <c r="A33" t="s">
        <v>1184</v>
      </c>
      <c r="B33" t="s">
        <v>2</v>
      </c>
      <c r="C33" t="str">
        <f t="shared" si="8"/>
        <v>JPY</v>
      </c>
      <c r="D33">
        <f t="shared" si="7"/>
        <v>105.93</v>
      </c>
      <c r="E33" t="s">
        <v>1168</v>
      </c>
      <c r="F33" t="s">
        <v>3</v>
      </c>
      <c r="G33" s="112">
        <f>[4]currenciesATR!$B23</f>
        <v>81.908000000000001</v>
      </c>
      <c r="H33" s="112">
        <f>[4]currenciesATR!$C23</f>
        <v>0.43235000000000001</v>
      </c>
      <c r="I33" s="139">
        <f t="shared" si="2"/>
        <v>77322.760313414517</v>
      </c>
      <c r="J33" s="114">
        <f t="shared" si="3"/>
        <v>10</v>
      </c>
      <c r="L33" t="s">
        <v>29</v>
      </c>
      <c r="M33" s="114">
        <f t="shared" si="4"/>
        <v>6</v>
      </c>
      <c r="N33" s="169">
        <f>G18</f>
        <v>0.90803999999999996</v>
      </c>
      <c r="O33" s="139">
        <f t="shared" si="5"/>
        <v>42137.078686445268</v>
      </c>
      <c r="P33" t="str">
        <f t="shared" si="0"/>
        <v>CAD</v>
      </c>
      <c r="Q33">
        <f t="shared" si="6"/>
        <v>1.29298</v>
      </c>
    </row>
    <row r="34" spans="1:17" x14ac:dyDescent="0.25">
      <c r="A34" t="s">
        <v>1169</v>
      </c>
      <c r="B34" t="s">
        <v>4</v>
      </c>
      <c r="C34" t="str">
        <f t="shared" si="8"/>
        <v>JPY</v>
      </c>
      <c r="D34">
        <f t="shared" si="7"/>
        <v>105.93</v>
      </c>
      <c r="E34" t="s">
        <v>1184</v>
      </c>
      <c r="F34" t="s">
        <v>2</v>
      </c>
      <c r="G34" s="112">
        <f>[4]currenciesATR!$B24</f>
        <v>74.387</v>
      </c>
      <c r="H34" s="112">
        <f>[4]currenciesATR!$C24</f>
        <v>0.41075</v>
      </c>
      <c r="I34" s="139">
        <f t="shared" si="2"/>
        <v>77245.067497403943</v>
      </c>
      <c r="J34" s="114">
        <f t="shared" si="3"/>
        <v>11</v>
      </c>
      <c r="L34" t="s">
        <v>28</v>
      </c>
      <c r="M34" s="114">
        <f t="shared" si="4"/>
        <v>6</v>
      </c>
      <c r="N34" s="169">
        <f>G20</f>
        <v>0.67786000000000002</v>
      </c>
      <c r="O34" s="139">
        <f t="shared" si="5"/>
        <v>42134.073698059656</v>
      </c>
      <c r="P34" t="str">
        <f t="shared" si="0"/>
        <v>CHF</v>
      </c>
      <c r="Q34">
        <f t="shared" si="6"/>
        <v>0.96528999999999998</v>
      </c>
    </row>
    <row r="35" spans="1:17" x14ac:dyDescent="0.25">
      <c r="A35" t="s">
        <v>1185</v>
      </c>
      <c r="B35" t="s">
        <v>17</v>
      </c>
      <c r="C35" t="str">
        <f t="shared" si="8"/>
        <v>JPY</v>
      </c>
      <c r="D35">
        <f t="shared" si="7"/>
        <v>105.93</v>
      </c>
      <c r="E35" t="s">
        <v>1169</v>
      </c>
      <c r="F35" t="s">
        <v>4</v>
      </c>
      <c r="G35" s="112">
        <f>[4]currenciesATR!$B25</f>
        <v>109.71899999999999</v>
      </c>
      <c r="H35" s="112">
        <f>[4]currenciesATR!$C25</f>
        <v>0.47925000000000001</v>
      </c>
      <c r="I35" s="139">
        <f t="shared" si="2"/>
        <v>72503.823279524207</v>
      </c>
      <c r="J35" s="114">
        <f t="shared" si="3"/>
        <v>7</v>
      </c>
      <c r="L35" t="s">
        <v>2</v>
      </c>
      <c r="M35" s="114">
        <f t="shared" si="4"/>
        <v>6</v>
      </c>
      <c r="N35" s="169">
        <f>G34</f>
        <v>74.387</v>
      </c>
      <c r="O35" s="139">
        <f t="shared" si="5"/>
        <v>42133.673180402155</v>
      </c>
      <c r="P35" t="str">
        <f t="shared" si="0"/>
        <v>JPY</v>
      </c>
      <c r="Q35">
        <f t="shared" si="6"/>
        <v>105.93</v>
      </c>
    </row>
    <row r="36" spans="1:17" x14ac:dyDescent="0.25">
      <c r="A36" t="s">
        <v>1187</v>
      </c>
      <c r="B36" t="s">
        <v>16</v>
      </c>
      <c r="C36" t="str">
        <f t="shared" si="8"/>
        <v>USD</v>
      </c>
      <c r="D36">
        <f t="shared" si="7"/>
        <v>1</v>
      </c>
      <c r="E36" t="s">
        <v>1185</v>
      </c>
      <c r="F36" t="s">
        <v>17</v>
      </c>
      <c r="G36" s="112">
        <f>[4]currenciesATR!$B26</f>
        <v>0.70228999999999997</v>
      </c>
      <c r="H36" s="112">
        <f>[4]currenciesATR!$C26</f>
        <v>2.7845000000000001E-3</v>
      </c>
      <c r="I36" s="139">
        <f t="shared" si="2"/>
        <v>77251.899999999994</v>
      </c>
      <c r="J36" s="114">
        <f t="shared" si="3"/>
        <v>11</v>
      </c>
      <c r="L36" t="s">
        <v>17</v>
      </c>
      <c r="M36" s="114">
        <f t="shared" si="4"/>
        <v>6</v>
      </c>
      <c r="N36" s="169">
        <f>G36</f>
        <v>0.70228999999999997</v>
      </c>
      <c r="O36" s="139">
        <f t="shared" si="5"/>
        <v>42137.399999999994</v>
      </c>
      <c r="P36" t="str">
        <f t="shared" si="0"/>
        <v>USD</v>
      </c>
      <c r="Q36">
        <f t="shared" si="6"/>
        <v>1</v>
      </c>
    </row>
    <row r="37" spans="1:17" x14ac:dyDescent="0.25">
      <c r="A37" t="s">
        <v>1186</v>
      </c>
      <c r="B37" t="s">
        <v>15</v>
      </c>
      <c r="C37" t="str">
        <f t="shared" si="8"/>
        <v>CHF</v>
      </c>
      <c r="D37">
        <f t="shared" si="7"/>
        <v>0.96528999999999998</v>
      </c>
      <c r="E37" t="s">
        <v>1187</v>
      </c>
      <c r="F37" t="s">
        <v>16</v>
      </c>
      <c r="G37" s="112">
        <f>[4]currenciesATR!$B27</f>
        <v>0.96528999999999998</v>
      </c>
      <c r="H37" s="112">
        <f>[4]currenciesATR!$C27</f>
        <v>2.5725000000000001E-3</v>
      </c>
      <c r="I37" s="139">
        <f t="shared" si="2"/>
        <v>80000</v>
      </c>
      <c r="J37" s="114">
        <f t="shared" si="3"/>
        <v>8</v>
      </c>
      <c r="L37" t="s">
        <v>15</v>
      </c>
      <c r="M37" s="114">
        <f t="shared" si="4"/>
        <v>4</v>
      </c>
      <c r="N37" s="169">
        <f>G38</f>
        <v>1.29298</v>
      </c>
      <c r="O37" s="139">
        <f t="shared" si="5"/>
        <v>40000</v>
      </c>
      <c r="P37" t="str">
        <f t="shared" si="0"/>
        <v>CAD</v>
      </c>
      <c r="Q37">
        <f t="shared" si="6"/>
        <v>1.29298</v>
      </c>
    </row>
    <row r="38" spans="1:17" x14ac:dyDescent="0.25">
      <c r="A38" t="s">
        <v>1188</v>
      </c>
      <c r="B38" t="s">
        <v>8</v>
      </c>
      <c r="C38" t="str">
        <f t="shared" si="8"/>
        <v>CAD</v>
      </c>
      <c r="D38">
        <f t="shared" si="7"/>
        <v>1.29298</v>
      </c>
      <c r="E38" t="s">
        <v>1186</v>
      </c>
      <c r="F38" t="s">
        <v>15</v>
      </c>
      <c r="G38" s="112">
        <f>[4]currenciesATR!$B28</f>
        <v>1.29298</v>
      </c>
      <c r="H38" s="112">
        <f>[4]currenciesATR!$C28</f>
        <v>3.8354999999999999E-3</v>
      </c>
      <c r="I38" s="139">
        <f t="shared" si="2"/>
        <v>80000</v>
      </c>
      <c r="J38" s="114">
        <f t="shared" si="3"/>
        <v>8</v>
      </c>
      <c r="L38" t="s">
        <v>16</v>
      </c>
      <c r="M38" s="114">
        <f t="shared" si="4"/>
        <v>4</v>
      </c>
      <c r="N38" s="169">
        <f>G37</f>
        <v>0.96528999999999998</v>
      </c>
      <c r="O38" s="139">
        <f t="shared" si="5"/>
        <v>40000</v>
      </c>
      <c r="P38" t="str">
        <f t="shared" si="0"/>
        <v>CHF</v>
      </c>
      <c r="Q38">
        <f t="shared" si="6"/>
        <v>0.96528999999999998</v>
      </c>
    </row>
    <row r="39" spans="1:17" x14ac:dyDescent="0.25">
      <c r="A39" t="s">
        <v>1214</v>
      </c>
      <c r="B39" t="s">
        <v>29</v>
      </c>
      <c r="C39" t="str">
        <f t="shared" si="8"/>
        <v>JPY</v>
      </c>
      <c r="D39">
        <f t="shared" si="7"/>
        <v>105.93</v>
      </c>
      <c r="E39" t="s">
        <v>1188</v>
      </c>
      <c r="F39" t="s">
        <v>8</v>
      </c>
      <c r="G39" s="112">
        <f>[4]currenciesATR!$B29</f>
        <v>105.93</v>
      </c>
      <c r="H39" s="112">
        <f>[4]currenciesATR!$C29</f>
        <v>0.37605</v>
      </c>
      <c r="I39" s="139">
        <f t="shared" si="2"/>
        <v>80000</v>
      </c>
      <c r="J39" s="114">
        <f t="shared" si="3"/>
        <v>8</v>
      </c>
      <c r="L39" t="s">
        <v>8</v>
      </c>
      <c r="M39" s="114">
        <f t="shared" si="4"/>
        <v>4</v>
      </c>
      <c r="N39" s="169">
        <f>G39</f>
        <v>105.93</v>
      </c>
      <c r="O39" s="139">
        <f t="shared" si="5"/>
        <v>40000</v>
      </c>
      <c r="P39" t="str">
        <f t="shared" si="0"/>
        <v>JPY</v>
      </c>
      <c r="Q39">
        <f t="shared" si="6"/>
        <v>105.93</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105.93</v>
      </c>
      <c r="O53" s="140">
        <f t="shared" si="10"/>
        <v>13651.656754460491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105.93</v>
      </c>
      <c r="O70" s="140">
        <f t="shared" si="10"/>
        <v>420.34362314736143</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1.29298</v>
      </c>
      <c r="O93" s="140">
        <f t="shared" si="14"/>
        <v>271.46591594610896</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0.88992515729427146</v>
      </c>
      <c r="O116" s="140">
        <f t="shared" si="17"/>
        <v>10922.266800000001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1.3523381927352391</v>
      </c>
      <c r="O117" s="140">
        <f t="shared" si="17"/>
        <v>6238.82402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105.93</v>
      </c>
      <c r="O118" s="140">
        <f t="shared" si="17"/>
        <v>472.00981780421029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0.88992515729427146</v>
      </c>
      <c r="O119" s="140">
        <f t="shared" si="17"/>
        <v>4354.2987500000008</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0.88992515729427146</v>
      </c>
      <c r="O120" s="140">
        <f t="shared" si="17"/>
        <v>1264.1512500000001</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0.88992515729427146</v>
      </c>
      <c r="O121" s="140">
        <f t="shared" si="17"/>
        <v>1488.8892500000002</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0.88992515729427146</v>
      </c>
      <c r="O122" s="140">
        <f t="shared" si="17"/>
        <v>7275.8927500000009</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1.29298</v>
      </c>
      <c r="O123" s="140">
        <f t="shared" si="17"/>
        <v>1160.1107519064487</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0.88992515729427146</v>
      </c>
      <c r="O125" s="140">
        <f t="shared" si="17"/>
        <v>5843.188000000001</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0.88992515729427146</v>
      </c>
      <c r="O127" s="140">
        <f t="shared" si="17"/>
        <v>684.32721000000004</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0.88992515729427146</v>
      </c>
      <c r="O128" s="140">
        <f t="shared" si="17"/>
        <v>3258.7010000000005</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0.88992515729427146</v>
      </c>
      <c r="O129" s="140">
        <f t="shared" si="17"/>
        <v>547.23703</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0.70585577954712297</v>
      </c>
      <c r="O130" s="140">
        <f t="shared" si="17"/>
        <v>2125.08</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1.3523381927352391</v>
      </c>
      <c r="O132" s="140">
        <f t="shared" si="17"/>
        <v>554.59500000000003</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1.3523381927352391</v>
      </c>
      <c r="O135" s="140">
        <f t="shared" si="17"/>
        <v>739.46</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1.3523381927352391</v>
      </c>
      <c r="O136" s="140">
        <f t="shared" si="17"/>
        <v>2403.2450000000003</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0.88992515729427146</v>
      </c>
      <c r="O137" s="140">
        <f t="shared" si="17"/>
        <v>12641.512500000001</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0.88992515729427146</v>
      </c>
      <c r="O138" s="140">
        <f t="shared" ref="O138:O169" si="21">M138/N138</f>
        <v>421.38375000000002</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105.93</v>
      </c>
      <c r="O140" s="140">
        <f t="shared" si="21"/>
        <v>4720.0981780421025</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0.70585577954712297</v>
      </c>
      <c r="O141" s="140">
        <f t="shared" si="21"/>
        <v>6038.0606399999997</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0.70585577954712297</v>
      </c>
      <c r="O142" s="140">
        <f t="shared" si="21"/>
        <v>5577.6266399999995</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0.70585577954712297</v>
      </c>
      <c r="O143" s="140">
        <f t="shared" si="21"/>
        <v>434.93303999999995</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0.96528999999999998</v>
      </c>
      <c r="O145" s="140">
        <f t="shared" si="21"/>
        <v>624.68273783008215</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0.88992515729427146</v>
      </c>
      <c r="O148" s="140">
        <f t="shared" si="21"/>
        <v>615.78212000000008</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105.93</v>
      </c>
      <c r="O150" s="140">
        <f t="shared" si="21"/>
        <v>12053.997923156801</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0.70585577954712297</v>
      </c>
      <c r="O151" s="140">
        <f t="shared" si="21"/>
        <v>2496.26064</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1.29298</v>
      </c>
      <c r="O163" s="140">
        <f t="shared" si="21"/>
        <v>4556.9150334885308</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0.88992515729427146</v>
      </c>
      <c r="O164" s="140">
        <f t="shared" si="21"/>
        <v>7796.1612200000009</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0.70585577954712297</v>
      </c>
      <c r="O165" s="140">
        <f t="shared" si="21"/>
        <v>1700.0639999999999</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0.96528999999999998</v>
      </c>
      <c r="O166" s="140">
        <f t="shared" si="21"/>
        <v>8868.8373442177999</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0.88992515729427146</v>
      </c>
      <c r="O167" s="140">
        <f t="shared" si="21"/>
        <v>842.76750000000004</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0.88992515729427146</v>
      </c>
      <c r="O168" s="140">
        <f t="shared" si="21"/>
        <v>3567.7157500000003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0.88992515729427146</v>
      </c>
      <c r="O169" s="140">
        <f t="shared" si="21"/>
        <v>1766.4406800000002</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0.88992515729427146</v>
      </c>
      <c r="O171" s="140">
        <f t="shared" si="24"/>
        <v>29812.619390000003</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1.3523381927352391</v>
      </c>
      <c r="O172" s="140">
        <f t="shared" si="24"/>
        <v>1774.7040000000002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3" t="s">
        <v>35</v>
      </c>
      <c r="B1" s="283"/>
      <c r="C1" s="6"/>
      <c r="D1" s="284" t="s">
        <v>36</v>
      </c>
      <c r="E1" s="284"/>
      <c r="F1" s="285"/>
      <c r="G1" s="285"/>
      <c r="H1" s="285"/>
      <c r="I1" s="285"/>
      <c r="J1" s="285"/>
      <c r="K1" s="285"/>
      <c r="L1" s="285"/>
      <c r="M1" s="285"/>
      <c r="N1" s="285"/>
      <c r="O1" s="285"/>
      <c r="P1" s="285"/>
      <c r="Q1" s="285"/>
      <c r="R1" s="285"/>
      <c r="S1" s="285"/>
    </row>
    <row r="2" spans="1:58" ht="15.75" x14ac:dyDescent="0.25">
      <c r="A2" s="286" t="s">
        <v>37</v>
      </c>
      <c r="B2" s="286"/>
      <c r="C2" s="6"/>
      <c r="D2" s="287">
        <v>41080</v>
      </c>
      <c r="E2" s="287"/>
      <c r="F2" s="288"/>
      <c r="G2" s="288"/>
      <c r="H2" s="288"/>
      <c r="I2" s="288"/>
      <c r="J2" s="288"/>
      <c r="K2" s="288"/>
      <c r="L2" s="288"/>
      <c r="M2" s="288"/>
      <c r="N2" s="288"/>
      <c r="O2" s="288"/>
      <c r="P2" s="288"/>
      <c r="Q2" s="288"/>
      <c r="R2" s="288"/>
      <c r="S2" s="288"/>
    </row>
    <row r="3" spans="1:58" ht="15.75" x14ac:dyDescent="0.25">
      <c r="A3" s="286" t="s">
        <v>38</v>
      </c>
      <c r="B3" s="286"/>
      <c r="D3" s="289" t="s">
        <v>39</v>
      </c>
      <c r="E3" s="289"/>
      <c r="F3" s="289"/>
      <c r="G3" s="8"/>
      <c r="H3" s="8"/>
      <c r="I3" s="8"/>
      <c r="J3" s="8"/>
      <c r="K3" s="8"/>
      <c r="L3" s="8"/>
      <c r="M3" s="8"/>
      <c r="N3" s="8"/>
      <c r="O3" s="8"/>
      <c r="P3" s="8"/>
      <c r="Q3" s="8"/>
      <c r="R3" s="8"/>
      <c r="S3" s="8"/>
    </row>
    <row r="4" spans="1:58" ht="15.75" x14ac:dyDescent="0.25">
      <c r="A4" s="286" t="s">
        <v>40</v>
      </c>
      <c r="B4" s="286"/>
      <c r="D4" s="9">
        <v>1</v>
      </c>
      <c r="E4" s="9">
        <v>2</v>
      </c>
      <c r="F4" s="9">
        <v>3</v>
      </c>
      <c r="G4" s="10"/>
      <c r="H4" s="11"/>
      <c r="I4" s="11"/>
      <c r="J4" s="11"/>
      <c r="K4" s="11"/>
      <c r="L4" s="11"/>
      <c r="M4" s="11"/>
      <c r="N4" s="11"/>
      <c r="O4" s="11"/>
      <c r="P4" s="11"/>
      <c r="Q4" s="11"/>
      <c r="R4" s="11"/>
      <c r="S4" s="11"/>
    </row>
    <row r="5" spans="1:58" x14ac:dyDescent="0.25">
      <c r="A5" s="286" t="s">
        <v>41</v>
      </c>
      <c r="B5" s="286"/>
      <c r="D5" s="12" t="s">
        <v>42</v>
      </c>
      <c r="E5" s="12" t="s">
        <v>43</v>
      </c>
      <c r="F5" s="12" t="s">
        <v>43</v>
      </c>
      <c r="G5" s="13"/>
      <c r="H5" s="291" t="s">
        <v>44</v>
      </c>
      <c r="I5" s="292"/>
      <c r="J5" s="292"/>
      <c r="K5" s="292"/>
      <c r="L5" s="292"/>
      <c r="M5" s="292"/>
      <c r="N5" s="292"/>
      <c r="O5" s="292"/>
      <c r="P5" s="292"/>
      <c r="Q5" s="292"/>
      <c r="R5" s="292"/>
      <c r="S5" s="293"/>
    </row>
    <row r="6" spans="1:58" x14ac:dyDescent="0.25">
      <c r="A6" s="14"/>
      <c r="B6" s="14"/>
      <c r="C6" s="15"/>
      <c r="D6" s="16"/>
      <c r="E6" s="16" t="s">
        <v>45</v>
      </c>
      <c r="F6" s="16" t="s">
        <v>46</v>
      </c>
      <c r="G6" s="17"/>
      <c r="H6" s="294" t="s">
        <v>47</v>
      </c>
      <c r="I6" s="295"/>
      <c r="J6" s="296"/>
      <c r="K6" s="297" t="s">
        <v>48</v>
      </c>
      <c r="L6" s="298"/>
      <c r="M6" s="299"/>
      <c r="N6" s="300" t="s">
        <v>49</v>
      </c>
      <c r="O6" s="301"/>
      <c r="P6" s="302"/>
      <c r="Q6" s="303" t="s">
        <v>50</v>
      </c>
      <c r="R6" s="304"/>
      <c r="S6" s="305"/>
    </row>
    <row r="7" spans="1:58" x14ac:dyDescent="0.25">
      <c r="A7" s="18"/>
      <c r="B7" s="18"/>
      <c r="C7" s="15"/>
      <c r="D7" s="19"/>
      <c r="E7" s="20"/>
      <c r="F7" s="21"/>
      <c r="G7" s="21"/>
      <c r="H7" s="290" t="s">
        <v>51</v>
      </c>
      <c r="I7" s="290"/>
      <c r="J7" s="290"/>
      <c r="K7" s="290"/>
      <c r="L7" s="290"/>
      <c r="M7" s="290"/>
      <c r="N7" s="290"/>
      <c r="O7" s="290"/>
      <c r="P7" s="290"/>
      <c r="Q7" s="290"/>
      <c r="R7" s="290"/>
      <c r="S7" s="290"/>
      <c r="U7" s="290" t="s">
        <v>52</v>
      </c>
      <c r="V7" s="290"/>
      <c r="W7" s="290"/>
      <c r="X7" s="290"/>
      <c r="Y7" s="290"/>
      <c r="Z7" s="290"/>
      <c r="AA7" s="290"/>
      <c r="AB7" s="290"/>
      <c r="AC7" s="290"/>
      <c r="AD7" s="290"/>
      <c r="AE7" s="290"/>
      <c r="AF7" s="290"/>
      <c r="AU7" s="290" t="s">
        <v>53</v>
      </c>
      <c r="AV7" s="290"/>
      <c r="AW7" s="290"/>
      <c r="AX7" s="290"/>
      <c r="AY7" s="290"/>
      <c r="AZ7" s="290"/>
      <c r="BA7" s="290"/>
      <c r="BB7" s="290"/>
      <c r="BC7" s="290"/>
      <c r="BD7" s="290"/>
      <c r="BE7" s="290"/>
      <c r="BF7" s="290"/>
    </row>
    <row r="8" spans="1:58" x14ac:dyDescent="0.25">
      <c r="A8" s="306" t="s">
        <v>54</v>
      </c>
      <c r="B8" s="306"/>
      <c r="D8" s="307" t="s">
        <v>55</v>
      </c>
      <c r="E8" s="307"/>
      <c r="F8" s="308"/>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0" t="s">
        <v>51</v>
      </c>
      <c r="I35" s="290"/>
      <c r="J35" s="290"/>
      <c r="K35" s="290"/>
      <c r="L35" s="290"/>
      <c r="M35" s="290"/>
      <c r="N35" s="290"/>
      <c r="O35" s="290"/>
      <c r="P35" s="290"/>
      <c r="Q35" s="290"/>
      <c r="R35" s="290"/>
      <c r="S35" s="290"/>
      <c r="U35" s="290" t="s">
        <v>52</v>
      </c>
      <c r="V35" s="290"/>
      <c r="W35" s="290"/>
      <c r="X35" s="290"/>
      <c r="Y35" s="290"/>
      <c r="Z35" s="290"/>
      <c r="AA35" s="290"/>
      <c r="AB35" s="290"/>
      <c r="AC35" s="290"/>
      <c r="AD35" s="290"/>
      <c r="AE35" s="290"/>
      <c r="AF35" s="290"/>
      <c r="AH35" s="290" t="s">
        <v>114</v>
      </c>
      <c r="AI35" s="290"/>
      <c r="AJ35" s="290"/>
      <c r="AK35" s="290"/>
      <c r="AL35" s="290"/>
      <c r="AM35" s="290"/>
      <c r="AN35" s="290"/>
      <c r="AO35" s="290"/>
      <c r="AP35" s="290"/>
      <c r="AQ35" s="290"/>
      <c r="AR35" s="290"/>
      <c r="AS35" s="290"/>
      <c r="AU35" s="290" t="s">
        <v>53</v>
      </c>
      <c r="AV35" s="290"/>
      <c r="AW35" s="290"/>
      <c r="AX35" s="290"/>
      <c r="AY35" s="290"/>
      <c r="AZ35" s="290"/>
      <c r="BA35" s="290"/>
      <c r="BB35" s="290"/>
      <c r="BC35" s="290"/>
      <c r="BD35" s="290"/>
      <c r="BE35" s="290"/>
      <c r="BF35" s="290"/>
    </row>
    <row r="36" spans="1:58" x14ac:dyDescent="0.25">
      <c r="A36" s="306" t="s">
        <v>115</v>
      </c>
      <c r="B36" s="306"/>
      <c r="D36" s="307" t="s">
        <v>116</v>
      </c>
      <c r="E36" s="307"/>
      <c r="F36" s="308"/>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0" t="s">
        <v>51</v>
      </c>
      <c r="I47" s="290"/>
      <c r="J47" s="290"/>
      <c r="K47" s="290"/>
      <c r="L47" s="290"/>
      <c r="M47" s="290"/>
      <c r="N47" s="290"/>
      <c r="O47" s="290"/>
      <c r="P47" s="290"/>
      <c r="Q47" s="290"/>
      <c r="R47" s="290"/>
      <c r="S47" s="290"/>
      <c r="U47" s="290" t="s">
        <v>52</v>
      </c>
      <c r="V47" s="290"/>
      <c r="W47" s="290"/>
      <c r="X47" s="290"/>
      <c r="Y47" s="290"/>
      <c r="Z47" s="290"/>
      <c r="AA47" s="290"/>
      <c r="AB47" s="290"/>
      <c r="AC47" s="290"/>
      <c r="AD47" s="290"/>
      <c r="AE47" s="290"/>
      <c r="AF47" s="290"/>
      <c r="AH47" s="290" t="s">
        <v>114</v>
      </c>
      <c r="AI47" s="290"/>
      <c r="AJ47" s="290"/>
      <c r="AK47" s="290"/>
      <c r="AL47" s="290"/>
      <c r="AM47" s="290"/>
      <c r="AN47" s="290"/>
      <c r="AO47" s="290"/>
      <c r="AP47" s="290"/>
      <c r="AQ47" s="290"/>
      <c r="AR47" s="290"/>
      <c r="AS47" s="290"/>
      <c r="AU47" s="290" t="s">
        <v>53</v>
      </c>
      <c r="AV47" s="290"/>
      <c r="AW47" s="290"/>
      <c r="AX47" s="290"/>
      <c r="AY47" s="290"/>
      <c r="AZ47" s="290"/>
      <c r="BA47" s="290"/>
      <c r="BB47" s="290"/>
      <c r="BC47" s="290"/>
      <c r="BD47" s="290"/>
      <c r="BE47" s="290"/>
      <c r="BF47" s="290"/>
    </row>
    <row r="48" spans="1:58" x14ac:dyDescent="0.25">
      <c r="A48" s="306" t="s">
        <v>133</v>
      </c>
      <c r="B48" s="306"/>
      <c r="C48" s="14"/>
      <c r="D48" s="307" t="s">
        <v>134</v>
      </c>
      <c r="E48" s="307"/>
      <c r="F48" s="308"/>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0" t="s">
        <v>168</v>
      </c>
      <c r="I65" s="290"/>
      <c r="J65" s="290"/>
      <c r="K65" s="290"/>
      <c r="L65" s="290"/>
      <c r="M65" s="290"/>
      <c r="N65" s="290"/>
      <c r="O65" s="290"/>
      <c r="P65" s="290"/>
      <c r="Q65" s="290"/>
      <c r="R65" s="290"/>
      <c r="S65" s="290"/>
      <c r="U65" s="309" t="s">
        <v>51</v>
      </c>
      <c r="V65" s="309"/>
      <c r="W65" s="309"/>
      <c r="X65" s="309"/>
      <c r="Y65" s="309"/>
      <c r="Z65" s="309"/>
      <c r="AA65" s="309"/>
      <c r="AB65" s="309"/>
      <c r="AC65" s="309"/>
      <c r="AD65" s="309"/>
      <c r="AE65" s="309"/>
      <c r="AF65" s="309"/>
      <c r="AH65" s="290" t="s">
        <v>52</v>
      </c>
      <c r="AI65" s="290"/>
      <c r="AJ65" s="290"/>
      <c r="AK65" s="290"/>
      <c r="AL65" s="290"/>
      <c r="AM65" s="290"/>
      <c r="AN65" s="290"/>
      <c r="AO65" s="290"/>
      <c r="AP65" s="290"/>
      <c r="AQ65" s="290"/>
      <c r="AR65" s="290"/>
      <c r="AS65" s="290"/>
      <c r="AU65" s="290" t="s">
        <v>53</v>
      </c>
      <c r="AV65" s="290"/>
      <c r="AW65" s="290"/>
      <c r="AX65" s="290"/>
      <c r="AY65" s="290"/>
      <c r="AZ65" s="290"/>
      <c r="BA65" s="290"/>
      <c r="BB65" s="290"/>
      <c r="BC65" s="290"/>
      <c r="BD65" s="290"/>
      <c r="BE65" s="290"/>
      <c r="BF65" s="290"/>
    </row>
    <row r="66" spans="1:58" x14ac:dyDescent="0.25">
      <c r="A66" s="310" t="s">
        <v>169</v>
      </c>
      <c r="B66" s="310"/>
      <c r="D66" s="311" t="s">
        <v>170</v>
      </c>
      <c r="E66" s="311"/>
      <c r="F66" s="312"/>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0" t="s">
        <v>168</v>
      </c>
      <c r="I72" s="290"/>
      <c r="J72" s="290"/>
      <c r="K72" s="290"/>
      <c r="L72" s="290"/>
      <c r="M72" s="290"/>
      <c r="N72" s="290"/>
      <c r="O72" s="290"/>
      <c r="P72" s="290"/>
      <c r="Q72" s="290"/>
      <c r="R72" s="290"/>
      <c r="S72" s="290"/>
      <c r="U72" s="309" t="s">
        <v>51</v>
      </c>
      <c r="V72" s="309"/>
      <c r="W72" s="309"/>
      <c r="X72" s="309"/>
      <c r="Y72" s="309"/>
      <c r="Z72" s="309"/>
      <c r="AA72" s="309"/>
      <c r="AB72" s="309"/>
      <c r="AC72" s="309"/>
      <c r="AD72" s="309"/>
      <c r="AE72" s="309"/>
      <c r="AF72" s="309"/>
      <c r="AH72" s="290" t="s">
        <v>52</v>
      </c>
      <c r="AI72" s="290"/>
      <c r="AJ72" s="290"/>
      <c r="AK72" s="290"/>
      <c r="AL72" s="290"/>
      <c r="AM72" s="290"/>
      <c r="AN72" s="290"/>
      <c r="AO72" s="290"/>
      <c r="AP72" s="290"/>
      <c r="AQ72" s="290"/>
      <c r="AR72" s="290"/>
      <c r="AS72" s="290"/>
      <c r="AU72" s="290" t="s">
        <v>53</v>
      </c>
      <c r="AV72" s="290"/>
      <c r="AW72" s="290"/>
      <c r="AX72" s="290"/>
      <c r="AY72" s="290"/>
      <c r="AZ72" s="290"/>
      <c r="BA72" s="290"/>
      <c r="BB72" s="290"/>
      <c r="BC72" s="290"/>
      <c r="BD72" s="290"/>
      <c r="BE72" s="290"/>
      <c r="BF72" s="290"/>
    </row>
    <row r="73" spans="1:58" x14ac:dyDescent="0.25">
      <c r="A73" s="313" t="s">
        <v>182</v>
      </c>
      <c r="B73" s="313"/>
      <c r="D73" s="313" t="s">
        <v>170</v>
      </c>
      <c r="E73" s="313"/>
      <c r="F73" s="314"/>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0" t="s">
        <v>195</v>
      </c>
      <c r="I80" s="290"/>
      <c r="J80" s="290"/>
      <c r="K80" s="290"/>
      <c r="L80" s="290"/>
      <c r="M80" s="290"/>
      <c r="N80" s="290"/>
      <c r="O80" s="290"/>
      <c r="P80" s="290"/>
      <c r="Q80" s="290"/>
      <c r="R80" s="290"/>
      <c r="S80" s="290"/>
      <c r="U80" s="309" t="s">
        <v>51</v>
      </c>
      <c r="V80" s="309"/>
      <c r="W80" s="309"/>
      <c r="X80" s="309"/>
      <c r="Y80" s="309"/>
      <c r="Z80" s="309"/>
      <c r="AA80" s="309"/>
      <c r="AB80" s="309"/>
      <c r="AC80" s="309"/>
      <c r="AD80" s="309"/>
      <c r="AE80" s="309"/>
      <c r="AF80" s="309"/>
      <c r="AH80" s="290" t="s">
        <v>52</v>
      </c>
      <c r="AI80" s="290"/>
      <c r="AJ80" s="290"/>
      <c r="AK80" s="290"/>
      <c r="AL80" s="290"/>
      <c r="AM80" s="290"/>
      <c r="AN80" s="290"/>
      <c r="AO80" s="290"/>
      <c r="AP80" s="290"/>
      <c r="AQ80" s="290"/>
      <c r="AR80" s="290"/>
      <c r="AS80" s="290"/>
      <c r="AU80" s="290" t="s">
        <v>53</v>
      </c>
      <c r="AV80" s="290"/>
      <c r="AW80" s="290"/>
      <c r="AX80" s="290"/>
      <c r="AY80" s="290"/>
      <c r="AZ80" s="290"/>
      <c r="BA80" s="290"/>
      <c r="BB80" s="290"/>
      <c r="BC80" s="290"/>
      <c r="BD80" s="290"/>
      <c r="BE80" s="290"/>
      <c r="BF80" s="290"/>
    </row>
    <row r="81" spans="1:58" x14ac:dyDescent="0.25">
      <c r="A81" s="315" t="s">
        <v>196</v>
      </c>
      <c r="B81" s="315"/>
      <c r="D81" s="315" t="s">
        <v>197</v>
      </c>
      <c r="E81" s="315"/>
      <c r="F81" s="316"/>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0" t="s">
        <v>195</v>
      </c>
      <c r="I90" s="290"/>
      <c r="J90" s="290"/>
      <c r="K90" s="290"/>
      <c r="L90" s="290"/>
      <c r="M90" s="290"/>
      <c r="N90" s="290"/>
      <c r="O90" s="290"/>
      <c r="P90" s="290"/>
      <c r="Q90" s="290"/>
      <c r="R90" s="290"/>
      <c r="S90" s="290"/>
      <c r="U90" s="309" t="s">
        <v>51</v>
      </c>
      <c r="V90" s="309"/>
      <c r="W90" s="309"/>
      <c r="X90" s="309"/>
      <c r="Y90" s="309"/>
      <c r="Z90" s="309"/>
      <c r="AA90" s="309"/>
      <c r="AB90" s="309"/>
      <c r="AC90" s="309"/>
      <c r="AD90" s="309"/>
      <c r="AE90" s="309"/>
      <c r="AF90" s="309"/>
      <c r="AH90" s="290" t="s">
        <v>52</v>
      </c>
      <c r="AI90" s="290"/>
      <c r="AJ90" s="290"/>
      <c r="AK90" s="290"/>
      <c r="AL90" s="290"/>
      <c r="AM90" s="290"/>
      <c r="AN90" s="290"/>
      <c r="AO90" s="290"/>
      <c r="AP90" s="290"/>
      <c r="AQ90" s="290"/>
      <c r="AR90" s="290"/>
      <c r="AS90" s="290"/>
      <c r="AU90" s="290" t="s">
        <v>53</v>
      </c>
      <c r="AV90" s="290"/>
      <c r="AW90" s="290"/>
      <c r="AX90" s="290"/>
      <c r="AY90" s="290"/>
      <c r="AZ90" s="290"/>
      <c r="BA90" s="290"/>
      <c r="BB90" s="290"/>
      <c r="BC90" s="290"/>
      <c r="BD90" s="290"/>
      <c r="BE90" s="290"/>
      <c r="BF90" s="290"/>
    </row>
    <row r="91" spans="1:58" x14ac:dyDescent="0.25">
      <c r="A91" s="315" t="s">
        <v>216</v>
      </c>
      <c r="B91" s="315"/>
      <c r="D91" s="315" t="s">
        <v>197</v>
      </c>
      <c r="E91" s="315"/>
      <c r="F91" s="316"/>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0" t="s">
        <v>224</v>
      </c>
      <c r="I95" s="290"/>
      <c r="J95" s="290"/>
      <c r="K95" s="290"/>
      <c r="L95" s="290"/>
      <c r="M95" s="290"/>
      <c r="N95" s="290"/>
      <c r="O95" s="290"/>
      <c r="P95" s="290"/>
      <c r="Q95" s="290"/>
      <c r="R95" s="290"/>
      <c r="S95" s="290"/>
      <c r="U95" s="309" t="s">
        <v>51</v>
      </c>
      <c r="V95" s="309"/>
      <c r="W95" s="309"/>
      <c r="X95" s="309"/>
      <c r="Y95" s="309"/>
      <c r="Z95" s="309"/>
      <c r="AA95" s="309"/>
      <c r="AB95" s="309"/>
      <c r="AC95" s="309"/>
      <c r="AD95" s="309"/>
      <c r="AE95" s="309"/>
      <c r="AF95" s="309"/>
      <c r="AH95" s="290" t="s">
        <v>52</v>
      </c>
      <c r="AI95" s="290"/>
      <c r="AJ95" s="290"/>
      <c r="AK95" s="290"/>
      <c r="AL95" s="290"/>
      <c r="AM95" s="290"/>
      <c r="AN95" s="290"/>
      <c r="AO95" s="290"/>
      <c r="AP95" s="290"/>
      <c r="AQ95" s="290"/>
      <c r="AR95" s="290"/>
      <c r="AS95" s="290"/>
      <c r="AU95" s="290" t="s">
        <v>53</v>
      </c>
      <c r="AV95" s="290"/>
      <c r="AW95" s="290"/>
      <c r="AX95" s="290"/>
      <c r="AY95" s="290"/>
      <c r="AZ95" s="290"/>
      <c r="BA95" s="290"/>
      <c r="BB95" s="290"/>
      <c r="BC95" s="290"/>
      <c r="BD95" s="290"/>
      <c r="BE95" s="290"/>
      <c r="BF95" s="290"/>
    </row>
    <row r="96" spans="1:58" x14ac:dyDescent="0.25">
      <c r="A96" s="315" t="s">
        <v>225</v>
      </c>
      <c r="B96" s="315"/>
      <c r="D96" s="315" t="s">
        <v>197</v>
      </c>
      <c r="E96" s="315"/>
      <c r="F96" s="316"/>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1253</v>
      </c>
      <c r="C6" t="s">
        <v>1258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1260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1257</v>
      </c>
      <c r="B20" s="221" t="s">
        <v>1255</v>
      </c>
      <c r="C20" s="221" t="s">
        <v>1262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1256</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1265</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0.88992515729427146</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1.29298</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0.88992515729427146</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0.88992515729427146</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0.88992515729427146</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0.88992515729427146</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0.88992515729427146</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0.88992515729427146</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0.70585577954712297</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0.70585577954712297</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0.70585577954712297</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0.88992515729427146</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105.93</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1.29298</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105.93</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0.96528999999999998</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1.4239131982514346</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0.88992515729427146</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1.3523381927352391</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1.3523381927352391</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1.3523381927352391</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1.3523381927352391</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2016-06-16T11:09:56Z</dcterms:modified>
</cp:coreProperties>
</file>