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B13" i="1" l="1"/>
  <c r="JA13" i="1"/>
  <c r="IZ13" i="1"/>
  <c r="IY13" i="1"/>
  <c r="IX13" i="1"/>
  <c r="IW13" i="1"/>
  <c r="IV13" i="1"/>
  <c r="IT13" i="1"/>
  <c r="IS13" i="1"/>
  <c r="IR13" i="1"/>
  <c r="ID13" i="1"/>
  <c r="IC13" i="1"/>
  <c r="IB13" i="1"/>
  <c r="IA13" i="1"/>
  <c r="HZ13" i="1"/>
  <c r="HY13" i="1"/>
  <c r="HX13" i="1"/>
  <c r="HV13" i="1"/>
  <c r="HU13" i="1"/>
  <c r="HT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G15" i="1"/>
  <c r="I15" i="1"/>
  <c r="M15" i="1"/>
  <c r="N15" i="1"/>
  <c r="P15" i="1"/>
  <c r="V15" i="1"/>
  <c r="W15" i="1"/>
  <c r="X15" i="1" s="1"/>
  <c r="Z15" i="1"/>
  <c r="AF15" i="1"/>
  <c r="AG15" i="1"/>
  <c r="AH15" i="1" s="1"/>
  <c r="AI15" i="1" s="1"/>
  <c r="AK15" i="1"/>
  <c r="AQ15" i="1"/>
  <c r="AR15" i="1"/>
  <c r="AS15" i="1" s="1"/>
  <c r="AT15" i="1" s="1"/>
  <c r="AV15" i="1"/>
  <c r="BB15" i="1"/>
  <c r="BC15" i="1"/>
  <c r="BD15" i="1" s="1"/>
  <c r="BE15" i="1" s="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G19" i="1"/>
  <c r="I19" i="1"/>
  <c r="M19" i="1"/>
  <c r="N19" i="1"/>
  <c r="P19" i="1"/>
  <c r="V19" i="1"/>
  <c r="W19" i="1"/>
  <c r="X19" i="1" s="1"/>
  <c r="Z19" i="1"/>
  <c r="AF19" i="1"/>
  <c r="AG19" i="1"/>
  <c r="AH19" i="1" s="1"/>
  <c r="AI19" i="1" s="1"/>
  <c r="AK19" i="1"/>
  <c r="AQ19" i="1"/>
  <c r="AR19" i="1"/>
  <c r="AS19" i="1" s="1"/>
  <c r="AT19" i="1" s="1"/>
  <c r="AV19" i="1"/>
  <c r="BB19" i="1"/>
  <c r="BC19" i="1"/>
  <c r="BD19" i="1" s="1"/>
  <c r="BE19" i="1" s="1"/>
  <c r="BG19" i="1"/>
  <c r="BJ19" i="1"/>
  <c r="BN19" i="1"/>
  <c r="BT19" i="1"/>
  <c r="BX19" i="1"/>
  <c r="BY19" i="1"/>
  <c r="CC19" i="1"/>
  <c r="CK19" i="1"/>
  <c r="CO19" i="1"/>
  <c r="CP19" i="1"/>
  <c r="CT19" i="1"/>
  <c r="DB19" i="1"/>
  <c r="DF19" i="1"/>
  <c r="DG19" i="1"/>
  <c r="DK19" i="1"/>
  <c r="C20" i="1"/>
  <c r="F20" i="1"/>
  <c r="G20" i="1"/>
  <c r="I20" i="1"/>
  <c r="M20" i="1"/>
  <c r="N20" i="1"/>
  <c r="P20" i="1"/>
  <c r="V20" i="1"/>
  <c r="W20" i="1"/>
  <c r="X20" i="1" s="1"/>
  <c r="Z20" i="1"/>
  <c r="AF20" i="1"/>
  <c r="AG20" i="1"/>
  <c r="AH20" i="1" s="1"/>
  <c r="AI20" i="1" s="1"/>
  <c r="AK20" i="1"/>
  <c r="AQ20" i="1"/>
  <c r="AR20" i="1"/>
  <c r="AS20" i="1" s="1"/>
  <c r="AT20" i="1" s="1"/>
  <c r="AV20" i="1"/>
  <c r="BB20" i="1"/>
  <c r="BC20" i="1"/>
  <c r="BD20" i="1" s="1"/>
  <c r="BE20" i="1" s="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G34" i="1"/>
  <c r="I34" i="1"/>
  <c r="M34" i="1"/>
  <c r="N34" i="1"/>
  <c r="P34" i="1"/>
  <c r="V34" i="1"/>
  <c r="W34" i="1"/>
  <c r="X34" i="1" s="1"/>
  <c r="Z34" i="1"/>
  <c r="AF34" i="1"/>
  <c r="AG34" i="1"/>
  <c r="AH34" i="1" s="1"/>
  <c r="AI34" i="1" s="1"/>
  <c r="AK34" i="1"/>
  <c r="AQ34" i="1"/>
  <c r="AR34" i="1"/>
  <c r="AS34" i="1" s="1"/>
  <c r="AT34" i="1" s="1"/>
  <c r="AV34" i="1"/>
  <c r="BB34" i="1"/>
  <c r="BC34" i="1"/>
  <c r="BD34" i="1" s="1"/>
  <c r="BE34" i="1" s="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G47" i="1"/>
  <c r="I47" i="1"/>
  <c r="M47" i="1"/>
  <c r="N47" i="1"/>
  <c r="P47" i="1"/>
  <c r="V47" i="1"/>
  <c r="W47" i="1"/>
  <c r="X47" i="1" s="1"/>
  <c r="Z47" i="1"/>
  <c r="AF47" i="1"/>
  <c r="AG47" i="1"/>
  <c r="AH47" i="1" s="1"/>
  <c r="AI47" i="1" s="1"/>
  <c r="AK47" i="1"/>
  <c r="AQ47" i="1"/>
  <c r="AR47" i="1"/>
  <c r="AS47" i="1" s="1"/>
  <c r="AT47" i="1" s="1"/>
  <c r="AV47" i="1"/>
  <c r="BB47" i="1"/>
  <c r="BC47" i="1"/>
  <c r="BD47" i="1" s="1"/>
  <c r="BE47" i="1" s="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G53" i="1"/>
  <c r="I53" i="1"/>
  <c r="M53" i="1"/>
  <c r="N53" i="1"/>
  <c r="P53" i="1"/>
  <c r="V53" i="1"/>
  <c r="W53" i="1"/>
  <c r="X53" i="1" s="1"/>
  <c r="Z53" i="1"/>
  <c r="AF53" i="1"/>
  <c r="AG53" i="1"/>
  <c r="AH53" i="1" s="1"/>
  <c r="AI53" i="1" s="1"/>
  <c r="AK53" i="1"/>
  <c r="AQ53" i="1"/>
  <c r="AR53" i="1"/>
  <c r="AS53" i="1" s="1"/>
  <c r="AT53" i="1" s="1"/>
  <c r="AV53" i="1"/>
  <c r="BB53" i="1"/>
  <c r="BC53" i="1"/>
  <c r="BD53" i="1" s="1"/>
  <c r="BE53" i="1" s="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G71" i="1"/>
  <c r="I71" i="1"/>
  <c r="M71" i="1"/>
  <c r="N71" i="1"/>
  <c r="P71" i="1"/>
  <c r="V71" i="1"/>
  <c r="W71" i="1"/>
  <c r="X71" i="1" s="1"/>
  <c r="Z71" i="1"/>
  <c r="AF71" i="1"/>
  <c r="AG71" i="1"/>
  <c r="AH71" i="1" s="1"/>
  <c r="AI71" i="1" s="1"/>
  <c r="AK71" i="1"/>
  <c r="AQ71" i="1"/>
  <c r="AR71" i="1"/>
  <c r="AS71" i="1" s="1"/>
  <c r="AT71" i="1" s="1"/>
  <c r="AV71" i="1"/>
  <c r="BB71" i="1"/>
  <c r="BC71" i="1"/>
  <c r="BD71" i="1"/>
  <c r="BE71" i="1" s="1"/>
  <c r="BG71" i="1"/>
  <c r="BJ71" i="1"/>
  <c r="BN71" i="1"/>
  <c r="BT71" i="1"/>
  <c r="BX71" i="1"/>
  <c r="BY71" i="1"/>
  <c r="CC71" i="1"/>
  <c r="CK71" i="1"/>
  <c r="CO71" i="1"/>
  <c r="CP71" i="1"/>
  <c r="CT71" i="1"/>
  <c r="DB71" i="1"/>
  <c r="DF71" i="1"/>
  <c r="DG71" i="1"/>
  <c r="DK71" i="1"/>
  <c r="C72" i="1"/>
  <c r="F72" i="1"/>
  <c r="G72" i="1"/>
  <c r="I72" i="1"/>
  <c r="M72" i="1"/>
  <c r="N72" i="1"/>
  <c r="P72" i="1"/>
  <c r="V72" i="1"/>
  <c r="W72" i="1"/>
  <c r="X72" i="1" s="1"/>
  <c r="Z72" i="1"/>
  <c r="AF72" i="1"/>
  <c r="AG72" i="1"/>
  <c r="AH72" i="1" s="1"/>
  <c r="AI72" i="1" s="1"/>
  <c r="AK72" i="1"/>
  <c r="AQ72" i="1"/>
  <c r="AR72" i="1"/>
  <c r="AS72" i="1" s="1"/>
  <c r="AT72" i="1" s="1"/>
  <c r="AV72" i="1"/>
  <c r="BB72" i="1"/>
  <c r="BC72" i="1"/>
  <c r="BD72" i="1" s="1"/>
  <c r="BE72" i="1" s="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G74" i="1"/>
  <c r="I74" i="1"/>
  <c r="M74" i="1"/>
  <c r="N74" i="1"/>
  <c r="P74" i="1"/>
  <c r="V74" i="1"/>
  <c r="W74" i="1"/>
  <c r="X74" i="1" s="1"/>
  <c r="Z74" i="1"/>
  <c r="AF74" i="1"/>
  <c r="AG74" i="1"/>
  <c r="AH74" i="1" s="1"/>
  <c r="AI74" i="1" s="1"/>
  <c r="AK74" i="1"/>
  <c r="AQ74" i="1"/>
  <c r="AR74" i="1"/>
  <c r="AS74" i="1" s="1"/>
  <c r="AT74" i="1" s="1"/>
  <c r="AV74" i="1"/>
  <c r="BB74" i="1"/>
  <c r="BC74" i="1"/>
  <c r="BD74" i="1" s="1"/>
  <c r="BE74" i="1" s="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G77" i="1"/>
  <c r="I77" i="1"/>
  <c r="M77" i="1"/>
  <c r="N77" i="1"/>
  <c r="P77" i="1"/>
  <c r="V77" i="1"/>
  <c r="W77" i="1"/>
  <c r="X77" i="1" s="1"/>
  <c r="Z77" i="1"/>
  <c r="AF77" i="1"/>
  <c r="AG77" i="1"/>
  <c r="AH77" i="1" s="1"/>
  <c r="AI77" i="1" s="1"/>
  <c r="AK77" i="1"/>
  <c r="AQ77" i="1"/>
  <c r="AR77" i="1"/>
  <c r="AS77" i="1" s="1"/>
  <c r="AT77" i="1" s="1"/>
  <c r="AV77" i="1"/>
  <c r="BB77" i="1"/>
  <c r="BC77" i="1"/>
  <c r="BD77" i="1" s="1"/>
  <c r="BE77" i="1" s="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G81" i="1"/>
  <c r="I81" i="1"/>
  <c r="M81" i="1"/>
  <c r="N81" i="1"/>
  <c r="P81" i="1"/>
  <c r="V81" i="1"/>
  <c r="W81" i="1"/>
  <c r="X81" i="1" s="1"/>
  <c r="Z81" i="1"/>
  <c r="AF81" i="1"/>
  <c r="AG81" i="1"/>
  <c r="AH81" i="1" s="1"/>
  <c r="AI81" i="1" s="1"/>
  <c r="AK81" i="1"/>
  <c r="AQ81" i="1"/>
  <c r="AR81" i="1"/>
  <c r="AS81" i="1" s="1"/>
  <c r="AT81" i="1" s="1"/>
  <c r="AV81" i="1"/>
  <c r="BB81" i="1"/>
  <c r="BC81" i="1"/>
  <c r="BD81" i="1" s="1"/>
  <c r="BE81" i="1" s="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G87" i="1"/>
  <c r="I87" i="1"/>
  <c r="M87" i="1"/>
  <c r="N87" i="1"/>
  <c r="P87" i="1"/>
  <c r="V87" i="1"/>
  <c r="W87" i="1"/>
  <c r="X87" i="1" s="1"/>
  <c r="Z87" i="1"/>
  <c r="AF87" i="1"/>
  <c r="AG87" i="1"/>
  <c r="AH87" i="1" s="1"/>
  <c r="AI87" i="1" s="1"/>
  <c r="AK87" i="1"/>
  <c r="AQ87" i="1"/>
  <c r="AR87" i="1"/>
  <c r="AS87" i="1" s="1"/>
  <c r="AT87" i="1" s="1"/>
  <c r="AV87" i="1"/>
  <c r="BB87" i="1"/>
  <c r="BC87" i="1"/>
  <c r="BD87" i="1" s="1"/>
  <c r="BE87" i="1" s="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JF123" i="1"/>
  <c r="JA123" i="1"/>
  <c r="IY123" i="1"/>
  <c r="IR123" i="1"/>
  <c r="JF122" i="1"/>
  <c r="JA122" i="1"/>
  <c r="IY122" i="1"/>
  <c r="IR122" i="1"/>
  <c r="JF121" i="1"/>
  <c r="JA121" i="1"/>
  <c r="IY121" i="1"/>
  <c r="IR121" i="1"/>
  <c r="JF120" i="1"/>
  <c r="JA120" i="1"/>
  <c r="IY120" i="1"/>
  <c r="IR120" i="1"/>
  <c r="JF119" i="1"/>
  <c r="JA119" i="1"/>
  <c r="IY119" i="1"/>
  <c r="IR119" i="1"/>
  <c r="JF118" i="1"/>
  <c r="JA118" i="1"/>
  <c r="IY118" i="1"/>
  <c r="IR118" i="1"/>
  <c r="JF117" i="1"/>
  <c r="JA117" i="1"/>
  <c r="IY117" i="1"/>
  <c r="IR117" i="1"/>
  <c r="JF116" i="1"/>
  <c r="JA116" i="1"/>
  <c r="IY116" i="1"/>
  <c r="IR116" i="1"/>
  <c r="JF115" i="1"/>
  <c r="JA115" i="1"/>
  <c r="IY115" i="1"/>
  <c r="IR115" i="1"/>
  <c r="JF114" i="1"/>
  <c r="JA114" i="1"/>
  <c r="IY114" i="1"/>
  <c r="IR114" i="1"/>
  <c r="JF113" i="1"/>
  <c r="JA113" i="1"/>
  <c r="IY113" i="1"/>
  <c r="IR113" i="1"/>
  <c r="JF112" i="1"/>
  <c r="JA112" i="1"/>
  <c r="IY112" i="1"/>
  <c r="IR112" i="1"/>
  <c r="JF111" i="1"/>
  <c r="JA111" i="1"/>
  <c r="IY111" i="1"/>
  <c r="IR111" i="1"/>
  <c r="JF110" i="1"/>
  <c r="JA110" i="1"/>
  <c r="IY110" i="1"/>
  <c r="IR110" i="1"/>
  <c r="JF109" i="1"/>
  <c r="JA109" i="1"/>
  <c r="IY109" i="1"/>
  <c r="IR109" i="1"/>
  <c r="JF108" i="1"/>
  <c r="JA108" i="1"/>
  <c r="IY108" i="1"/>
  <c r="IR108" i="1"/>
  <c r="JF107" i="1"/>
  <c r="JA107" i="1"/>
  <c r="IY107" i="1"/>
  <c r="IR107" i="1"/>
  <c r="JF106" i="1"/>
  <c r="JA106" i="1"/>
  <c r="IY106" i="1"/>
  <c r="IR106" i="1"/>
  <c r="JF105" i="1"/>
  <c r="JA105" i="1"/>
  <c r="IY105" i="1"/>
  <c r="IR105" i="1"/>
  <c r="JF104" i="1"/>
  <c r="JA104" i="1"/>
  <c r="IY104" i="1"/>
  <c r="IR104" i="1"/>
  <c r="JF103" i="1"/>
  <c r="JA103" i="1"/>
  <c r="IY103" i="1"/>
  <c r="IR103" i="1"/>
  <c r="JF102" i="1"/>
  <c r="JA102" i="1"/>
  <c r="IY102" i="1"/>
  <c r="IR102" i="1"/>
  <c r="JF101" i="1"/>
  <c r="JA101" i="1"/>
  <c r="IY101" i="1"/>
  <c r="IR101" i="1"/>
  <c r="JF100" i="1"/>
  <c r="JA100" i="1"/>
  <c r="IY100" i="1"/>
  <c r="IR100" i="1"/>
  <c r="JF99" i="1"/>
  <c r="JA99" i="1"/>
  <c r="IY99" i="1"/>
  <c r="IR99" i="1"/>
  <c r="JF98" i="1"/>
  <c r="JA98" i="1"/>
  <c r="IY98" i="1"/>
  <c r="IR98" i="1"/>
  <c r="JF97" i="1"/>
  <c r="JA97" i="1"/>
  <c r="IY97" i="1"/>
  <c r="IR97" i="1"/>
  <c r="JF96" i="1"/>
  <c r="JA96" i="1"/>
  <c r="IY96" i="1"/>
  <c r="IR96" i="1"/>
  <c r="IX95" i="1"/>
  <c r="IV95" i="1"/>
  <c r="IT95" i="1"/>
  <c r="IS95" i="1"/>
  <c r="JN94" i="1"/>
  <c r="JM94" i="1"/>
  <c r="JK94" i="1"/>
  <c r="JJ94" i="1"/>
  <c r="JI94" i="1"/>
  <c r="JH94" i="1"/>
  <c r="JG94" i="1"/>
  <c r="JF94" i="1"/>
  <c r="JE94" i="1"/>
  <c r="JD94" i="1"/>
  <c r="JC94" i="1"/>
  <c r="JA94" i="1"/>
  <c r="IY94" i="1"/>
  <c r="IX94" i="1"/>
  <c r="IV94" i="1"/>
  <c r="IT94" i="1"/>
  <c r="IS94" i="1"/>
  <c r="IR94" i="1"/>
  <c r="JF92" i="1"/>
  <c r="IZ92" i="1"/>
  <c r="IY92" i="1"/>
  <c r="IW92" i="1"/>
  <c r="JB92" i="1" s="1"/>
  <c r="IR92" i="1"/>
  <c r="JF91" i="1"/>
  <c r="IZ91" i="1"/>
  <c r="IY91" i="1"/>
  <c r="IW91" i="1"/>
  <c r="JB91" i="1" s="1"/>
  <c r="IR91" i="1"/>
  <c r="JF90" i="1"/>
  <c r="JB90" i="1"/>
  <c r="IZ90" i="1"/>
  <c r="IY90" i="1"/>
  <c r="IW90" i="1"/>
  <c r="IR90" i="1"/>
  <c r="JG89" i="1"/>
  <c r="JI89" i="1" s="1"/>
  <c r="JF89" i="1"/>
  <c r="JB89" i="1"/>
  <c r="IZ89" i="1"/>
  <c r="IY89" i="1"/>
  <c r="IW89" i="1"/>
  <c r="IR89" i="1"/>
  <c r="JF88" i="1"/>
  <c r="JB88" i="1"/>
  <c r="IZ88" i="1"/>
  <c r="IY88" i="1"/>
  <c r="IW88" i="1"/>
  <c r="IR88" i="1"/>
  <c r="JF87" i="1"/>
  <c r="JB87" i="1"/>
  <c r="IZ87" i="1"/>
  <c r="IY87" i="1"/>
  <c r="IW87" i="1"/>
  <c r="IR87" i="1"/>
  <c r="JF86" i="1"/>
  <c r="JB86" i="1"/>
  <c r="IZ86" i="1"/>
  <c r="IY86" i="1"/>
  <c r="IW86" i="1"/>
  <c r="IR86" i="1"/>
  <c r="JF85" i="1"/>
  <c r="IZ85" i="1"/>
  <c r="IY85" i="1"/>
  <c r="IW85" i="1"/>
  <c r="JB85" i="1" s="1"/>
  <c r="IR85" i="1"/>
  <c r="JF84" i="1"/>
  <c r="JB84" i="1"/>
  <c r="IZ84" i="1"/>
  <c r="IY84" i="1"/>
  <c r="IW84" i="1"/>
  <c r="IR84" i="1"/>
  <c r="JF83" i="1"/>
  <c r="JB83" i="1"/>
  <c r="IZ83" i="1"/>
  <c r="IY83" i="1"/>
  <c r="IW83" i="1"/>
  <c r="IR83" i="1"/>
  <c r="JF82" i="1"/>
  <c r="IZ82" i="1"/>
  <c r="IY82" i="1"/>
  <c r="IW82" i="1"/>
  <c r="JB82" i="1" s="1"/>
  <c r="IR82" i="1"/>
  <c r="JF81" i="1"/>
  <c r="JB81" i="1"/>
  <c r="IZ81" i="1"/>
  <c r="IY81" i="1"/>
  <c r="IW81" i="1"/>
  <c r="IR81" i="1"/>
  <c r="JF80" i="1"/>
  <c r="IZ80" i="1"/>
  <c r="IY80" i="1"/>
  <c r="IW80" i="1"/>
  <c r="JB80" i="1" s="1"/>
  <c r="IR80" i="1"/>
  <c r="JF79" i="1"/>
  <c r="JB79" i="1"/>
  <c r="IZ79" i="1"/>
  <c r="IY79" i="1"/>
  <c r="IW79" i="1"/>
  <c r="IR79" i="1"/>
  <c r="JF78" i="1"/>
  <c r="JB78" i="1"/>
  <c r="IZ78" i="1"/>
  <c r="IY78" i="1"/>
  <c r="IW78" i="1"/>
  <c r="IR78" i="1"/>
  <c r="JF77" i="1"/>
  <c r="IZ77" i="1"/>
  <c r="IY77" i="1"/>
  <c r="IW77" i="1"/>
  <c r="JB77" i="1" s="1"/>
  <c r="IR77" i="1"/>
  <c r="JF76" i="1"/>
  <c r="JB76" i="1"/>
  <c r="IZ76" i="1"/>
  <c r="IY76" i="1"/>
  <c r="IW76" i="1"/>
  <c r="IR76" i="1"/>
  <c r="JF75" i="1"/>
  <c r="JB75" i="1"/>
  <c r="IZ75" i="1"/>
  <c r="IY75" i="1"/>
  <c r="IW75" i="1"/>
  <c r="IR75" i="1"/>
  <c r="JF74" i="1"/>
  <c r="JB74" i="1"/>
  <c r="IZ74" i="1"/>
  <c r="IY74" i="1"/>
  <c r="IW74" i="1"/>
  <c r="IR74" i="1"/>
  <c r="JF73" i="1"/>
  <c r="JB73" i="1"/>
  <c r="IZ73" i="1"/>
  <c r="IY73" i="1"/>
  <c r="IW73" i="1"/>
  <c r="IR73" i="1"/>
  <c r="JF72" i="1"/>
  <c r="IZ72" i="1"/>
  <c r="IY72" i="1"/>
  <c r="IW72" i="1"/>
  <c r="JB72" i="1" s="1"/>
  <c r="IR72" i="1"/>
  <c r="JF71" i="1"/>
  <c r="IZ71" i="1"/>
  <c r="IY71" i="1"/>
  <c r="IW71" i="1"/>
  <c r="JB71" i="1" s="1"/>
  <c r="IR71" i="1"/>
  <c r="JF70" i="1"/>
  <c r="IZ70" i="1"/>
  <c r="IY70" i="1"/>
  <c r="IW70" i="1"/>
  <c r="JB70" i="1" s="1"/>
  <c r="IR70" i="1"/>
  <c r="JF69" i="1"/>
  <c r="IZ69" i="1"/>
  <c r="IY69" i="1"/>
  <c r="IW69" i="1"/>
  <c r="JB69" i="1" s="1"/>
  <c r="IR69" i="1"/>
  <c r="JF68" i="1"/>
  <c r="JB68" i="1"/>
  <c r="IZ68" i="1"/>
  <c r="IY68" i="1"/>
  <c r="IW68" i="1"/>
  <c r="IR68" i="1"/>
  <c r="JF67" i="1"/>
  <c r="JB67" i="1"/>
  <c r="IZ67" i="1"/>
  <c r="IY67" i="1"/>
  <c r="IW67" i="1"/>
  <c r="IR67" i="1"/>
  <c r="JF66" i="1"/>
  <c r="JB66" i="1"/>
  <c r="IZ66" i="1"/>
  <c r="IY66" i="1"/>
  <c r="IW66" i="1"/>
  <c r="IR66" i="1"/>
  <c r="JF65" i="1"/>
  <c r="JB65" i="1"/>
  <c r="IZ65" i="1"/>
  <c r="IY65" i="1"/>
  <c r="IW65" i="1"/>
  <c r="IR65" i="1"/>
  <c r="JF64" i="1"/>
  <c r="IZ64" i="1"/>
  <c r="IY64" i="1"/>
  <c r="IW64" i="1"/>
  <c r="JB64" i="1" s="1"/>
  <c r="IR64" i="1"/>
  <c r="JF63" i="1"/>
  <c r="IZ63" i="1"/>
  <c r="IY63" i="1"/>
  <c r="IW63" i="1"/>
  <c r="JB63" i="1" s="1"/>
  <c r="IR63" i="1"/>
  <c r="JF62" i="1"/>
  <c r="IZ62" i="1"/>
  <c r="IY62" i="1"/>
  <c r="IW62" i="1"/>
  <c r="JB62" i="1" s="1"/>
  <c r="IR62" i="1"/>
  <c r="JF61" i="1"/>
  <c r="IZ61" i="1"/>
  <c r="IY61" i="1"/>
  <c r="IW61" i="1"/>
  <c r="JB61" i="1" s="1"/>
  <c r="IR61" i="1"/>
  <c r="JF60" i="1"/>
  <c r="JB60" i="1"/>
  <c r="IZ60" i="1"/>
  <c r="IY60" i="1"/>
  <c r="IW60" i="1"/>
  <c r="IR60" i="1"/>
  <c r="JF59" i="1"/>
  <c r="JB59" i="1"/>
  <c r="IZ59" i="1"/>
  <c r="IY59" i="1"/>
  <c r="IW59" i="1"/>
  <c r="IR59" i="1"/>
  <c r="JF58" i="1"/>
  <c r="JB58" i="1"/>
  <c r="IZ58" i="1"/>
  <c r="IY58" i="1"/>
  <c r="IW58" i="1"/>
  <c r="IR58" i="1"/>
  <c r="JF57" i="1"/>
  <c r="JB57" i="1"/>
  <c r="IZ57" i="1"/>
  <c r="IY57" i="1"/>
  <c r="IW57" i="1"/>
  <c r="IR57" i="1"/>
  <c r="JF56" i="1"/>
  <c r="IZ56" i="1"/>
  <c r="IY56" i="1"/>
  <c r="IW56" i="1"/>
  <c r="JB56" i="1" s="1"/>
  <c r="IR56" i="1"/>
  <c r="JF55" i="1"/>
  <c r="JB55" i="1"/>
  <c r="IZ55" i="1"/>
  <c r="IY55" i="1"/>
  <c r="IW55" i="1"/>
  <c r="IR55" i="1"/>
  <c r="JF54" i="1"/>
  <c r="IZ54" i="1"/>
  <c r="IY54" i="1"/>
  <c r="IW54" i="1"/>
  <c r="JB54" i="1" s="1"/>
  <c r="IR54" i="1"/>
  <c r="JF53" i="1"/>
  <c r="IZ53" i="1"/>
  <c r="IY53" i="1"/>
  <c r="IW53" i="1"/>
  <c r="JB53" i="1" s="1"/>
  <c r="IR53" i="1"/>
  <c r="JF52" i="1"/>
  <c r="IZ52" i="1"/>
  <c r="IY52" i="1"/>
  <c r="IW52" i="1"/>
  <c r="JB52" i="1" s="1"/>
  <c r="IR52" i="1"/>
  <c r="JF51" i="1"/>
  <c r="IZ51" i="1"/>
  <c r="IY51" i="1"/>
  <c r="IW51" i="1"/>
  <c r="JB51" i="1" s="1"/>
  <c r="IR51" i="1"/>
  <c r="JF50" i="1"/>
  <c r="JB50" i="1"/>
  <c r="IZ50" i="1"/>
  <c r="IY50" i="1"/>
  <c r="IW50" i="1"/>
  <c r="IR50" i="1"/>
  <c r="JF49" i="1"/>
  <c r="JB49" i="1"/>
  <c r="IZ49" i="1"/>
  <c r="IY49" i="1"/>
  <c r="IW49" i="1"/>
  <c r="IR49" i="1"/>
  <c r="JF48" i="1"/>
  <c r="IZ48" i="1"/>
  <c r="IY48" i="1"/>
  <c r="IW48" i="1"/>
  <c r="JB48" i="1" s="1"/>
  <c r="IR48" i="1"/>
  <c r="JF47" i="1"/>
  <c r="JB47" i="1"/>
  <c r="IZ47" i="1"/>
  <c r="IY47" i="1"/>
  <c r="IW47" i="1"/>
  <c r="IR47" i="1"/>
  <c r="JF46" i="1"/>
  <c r="IZ46" i="1"/>
  <c r="IY46" i="1"/>
  <c r="IW46" i="1"/>
  <c r="JB46" i="1" s="1"/>
  <c r="IR46" i="1"/>
  <c r="JF45" i="1"/>
  <c r="IZ45" i="1"/>
  <c r="IY45" i="1"/>
  <c r="IW45" i="1"/>
  <c r="JB45" i="1" s="1"/>
  <c r="IR45" i="1"/>
  <c r="JF44" i="1"/>
  <c r="IZ44" i="1"/>
  <c r="IY44" i="1"/>
  <c r="IW44" i="1"/>
  <c r="JB44" i="1" s="1"/>
  <c r="IR44" i="1"/>
  <c r="JF43" i="1"/>
  <c r="IZ43" i="1"/>
  <c r="IY43" i="1"/>
  <c r="IW43" i="1"/>
  <c r="JB43" i="1" s="1"/>
  <c r="IR43" i="1"/>
  <c r="JF42" i="1"/>
  <c r="JB42" i="1"/>
  <c r="IZ42" i="1"/>
  <c r="IY42" i="1"/>
  <c r="IW42" i="1"/>
  <c r="IR42" i="1"/>
  <c r="JF41" i="1"/>
  <c r="IZ41" i="1"/>
  <c r="IY41" i="1"/>
  <c r="IW41" i="1"/>
  <c r="JB41" i="1" s="1"/>
  <c r="IR41" i="1"/>
  <c r="JF40" i="1"/>
  <c r="IZ40" i="1"/>
  <c r="IY40" i="1"/>
  <c r="IW40" i="1"/>
  <c r="JB40" i="1" s="1"/>
  <c r="IR40" i="1"/>
  <c r="JG39" i="1"/>
  <c r="JI39" i="1" s="1"/>
  <c r="JF39" i="1"/>
  <c r="JB39" i="1"/>
  <c r="IZ39" i="1"/>
  <c r="IY39" i="1"/>
  <c r="IW39" i="1"/>
  <c r="IR39" i="1"/>
  <c r="JF38" i="1"/>
  <c r="IZ38" i="1"/>
  <c r="IY38" i="1"/>
  <c r="IW38" i="1"/>
  <c r="JB38" i="1" s="1"/>
  <c r="IR38" i="1"/>
  <c r="JF37" i="1"/>
  <c r="JB37" i="1"/>
  <c r="IZ37" i="1"/>
  <c r="IY37" i="1"/>
  <c r="IW37" i="1"/>
  <c r="IR37" i="1"/>
  <c r="JG36" i="1"/>
  <c r="JI36" i="1" s="1"/>
  <c r="JF36" i="1"/>
  <c r="JB36" i="1"/>
  <c r="IZ36" i="1"/>
  <c r="IY36" i="1"/>
  <c r="IW36" i="1"/>
  <c r="IR36" i="1"/>
  <c r="JF35" i="1"/>
  <c r="IZ35" i="1"/>
  <c r="IY35" i="1"/>
  <c r="IW35" i="1"/>
  <c r="JB35" i="1" s="1"/>
  <c r="IR35" i="1"/>
  <c r="JF34" i="1"/>
  <c r="JB34" i="1"/>
  <c r="IZ34" i="1"/>
  <c r="IY34" i="1"/>
  <c r="IW34" i="1"/>
  <c r="IR34" i="1"/>
  <c r="JF33" i="1"/>
  <c r="JB33" i="1"/>
  <c r="IZ33" i="1"/>
  <c r="IY33" i="1"/>
  <c r="IW33" i="1"/>
  <c r="IR33" i="1"/>
  <c r="JF32" i="1"/>
  <c r="JB32" i="1"/>
  <c r="IZ32" i="1"/>
  <c r="IY32" i="1"/>
  <c r="IW32" i="1"/>
  <c r="IR32" i="1"/>
  <c r="JF31" i="1"/>
  <c r="JB31" i="1"/>
  <c r="IZ31" i="1"/>
  <c r="IY31" i="1"/>
  <c r="IW31" i="1"/>
  <c r="IR31" i="1"/>
  <c r="JG30" i="1"/>
  <c r="JI30" i="1" s="1"/>
  <c r="JF30" i="1"/>
  <c r="IZ30" i="1"/>
  <c r="IY30" i="1"/>
  <c r="IW30" i="1"/>
  <c r="JB30" i="1" s="1"/>
  <c r="IR30" i="1"/>
  <c r="JG29" i="1"/>
  <c r="JI29" i="1" s="1"/>
  <c r="JF29" i="1"/>
  <c r="IZ29" i="1"/>
  <c r="IY29" i="1"/>
  <c r="IW29" i="1"/>
  <c r="JB29" i="1" s="1"/>
  <c r="IR29" i="1"/>
  <c r="JF28" i="1"/>
  <c r="JB28" i="1"/>
  <c r="IZ28" i="1"/>
  <c r="IY28" i="1"/>
  <c r="IW28" i="1"/>
  <c r="IR28" i="1"/>
  <c r="JF27" i="1"/>
  <c r="IZ27" i="1"/>
  <c r="IY27" i="1"/>
  <c r="IW27" i="1"/>
  <c r="JB27" i="1" s="1"/>
  <c r="IR27" i="1"/>
  <c r="JF26" i="1"/>
  <c r="IZ26" i="1"/>
  <c r="IY26" i="1"/>
  <c r="IW26" i="1"/>
  <c r="JB26" i="1" s="1"/>
  <c r="IR26" i="1"/>
  <c r="JF25" i="1"/>
  <c r="JB25" i="1"/>
  <c r="IZ25" i="1"/>
  <c r="IY25" i="1"/>
  <c r="IW25" i="1"/>
  <c r="IR25" i="1"/>
  <c r="JF24" i="1"/>
  <c r="IZ24" i="1"/>
  <c r="IY24" i="1"/>
  <c r="IW24" i="1"/>
  <c r="JB24" i="1" s="1"/>
  <c r="IR24" i="1"/>
  <c r="JF23" i="1"/>
  <c r="JB23" i="1"/>
  <c r="IZ23" i="1"/>
  <c r="IY23" i="1"/>
  <c r="IW23" i="1"/>
  <c r="IR23" i="1"/>
  <c r="JG22" i="1"/>
  <c r="JI22" i="1" s="1"/>
  <c r="JF22" i="1"/>
  <c r="JB22" i="1"/>
  <c r="IZ22" i="1"/>
  <c r="IY22" i="1"/>
  <c r="IW22" i="1"/>
  <c r="IR22" i="1"/>
  <c r="JF21" i="1"/>
  <c r="IZ21" i="1"/>
  <c r="IY21" i="1"/>
  <c r="IW21" i="1"/>
  <c r="JB21" i="1" s="1"/>
  <c r="IR21" i="1"/>
  <c r="JF20" i="1"/>
  <c r="JB20" i="1"/>
  <c r="IZ20" i="1"/>
  <c r="IY20" i="1"/>
  <c r="IW20" i="1"/>
  <c r="IR20" i="1"/>
  <c r="JF19" i="1"/>
  <c r="IZ19" i="1"/>
  <c r="IY19" i="1"/>
  <c r="IW19" i="1"/>
  <c r="JB19" i="1" s="1"/>
  <c r="IR19" i="1"/>
  <c r="JF18" i="1"/>
  <c r="IZ18" i="1"/>
  <c r="IY18" i="1"/>
  <c r="IW18" i="1"/>
  <c r="JB18" i="1" s="1"/>
  <c r="IR18" i="1"/>
  <c r="JF17" i="1"/>
  <c r="JB17" i="1"/>
  <c r="IZ17" i="1"/>
  <c r="IY17" i="1"/>
  <c r="IW17" i="1"/>
  <c r="IR17" i="1"/>
  <c r="JF16" i="1"/>
  <c r="IZ16" i="1"/>
  <c r="IY16" i="1"/>
  <c r="IW16" i="1"/>
  <c r="IR16" i="1"/>
  <c r="JF15" i="1"/>
  <c r="JB15" i="1"/>
  <c r="IZ15" i="1"/>
  <c r="IY15" i="1"/>
  <c r="IW15" i="1"/>
  <c r="IR15" i="1"/>
  <c r="JF14" i="1"/>
  <c r="JB14" i="1"/>
  <c r="IZ14" i="1"/>
  <c r="IY14" i="1"/>
  <c r="IW14" i="1"/>
  <c r="IR14" i="1"/>
  <c r="JI9" i="1"/>
  <c r="JG9" i="1"/>
  <c r="JI8" i="1"/>
  <c r="JG8" i="1"/>
  <c r="JI7" i="1"/>
  <c r="JG7" i="1"/>
  <c r="JI6" i="1"/>
  <c r="JG6" i="1"/>
  <c r="JI5" i="1"/>
  <c r="JG5" i="1"/>
  <c r="JI4" i="1"/>
  <c r="JG4" i="1"/>
  <c r="JI3" i="1"/>
  <c r="JG3" i="1"/>
  <c r="JI2" i="1"/>
  <c r="JG2" i="1"/>
  <c r="JB1" i="1"/>
  <c r="IX1" i="1"/>
  <c r="CV29" i="1" l="1"/>
  <c r="IV3" i="1"/>
  <c r="IV5" i="1"/>
  <c r="IV8" i="1"/>
  <c r="DM30" i="1"/>
  <c r="JK5" i="1"/>
  <c r="JJ5" i="1" s="1"/>
  <c r="DM22" i="1"/>
  <c r="JA3" i="1"/>
  <c r="JA6" i="1"/>
  <c r="JA8" i="1"/>
  <c r="JK6" i="1"/>
  <c r="JJ6" i="1" s="1"/>
  <c r="JK8" i="1"/>
  <c r="IV7" i="1"/>
  <c r="IV9" i="1"/>
  <c r="IV4" i="1"/>
  <c r="JA7" i="1"/>
  <c r="JA9" i="1"/>
  <c r="JA2" i="1"/>
  <c r="IV2" i="1"/>
  <c r="JA5"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IX7" i="1" s="1"/>
  <c r="C8" i="1"/>
  <c r="IX8" i="1" s="1"/>
  <c r="BX13" i="1"/>
  <c r="C2" i="1"/>
  <c r="IX2" i="1" s="1"/>
  <c r="C3" i="1"/>
  <c r="C4" i="1"/>
  <c r="JH5" i="1"/>
  <c r="JK4" i="1"/>
  <c r="JH4" i="1" s="1"/>
  <c r="JK7" i="1"/>
  <c r="JH7" i="1" s="1"/>
  <c r="JJ8" i="1"/>
  <c r="JA4" i="1"/>
  <c r="JB16" i="1"/>
  <c r="JK3" i="1"/>
  <c r="JH3" i="1" s="1"/>
  <c r="JH6" i="1"/>
  <c r="JG10" i="1"/>
  <c r="JK2" i="1"/>
  <c r="JJ2" i="1" s="1"/>
  <c r="IV6" i="1"/>
  <c r="JH8" i="1"/>
  <c r="JK9" i="1"/>
  <c r="JH9" i="1" s="1"/>
  <c r="JI10" i="1"/>
  <c r="JA95" i="1"/>
  <c r="IY95" i="1"/>
  <c r="HJ9" i="1"/>
  <c r="HJ8" i="1"/>
  <c r="HJ7" i="1"/>
  <c r="HJ6" i="1"/>
  <c r="HJ5" i="1"/>
  <c r="HJ4" i="1"/>
  <c r="HJ3" i="1"/>
  <c r="HJ2" i="1"/>
  <c r="JB5" i="1" l="1"/>
  <c r="IX4" i="1"/>
  <c r="JJ4" i="1"/>
  <c r="IX6" i="1"/>
  <c r="JB3" i="1"/>
  <c r="JB4" i="1"/>
  <c r="IX3" i="1"/>
  <c r="JJ7" i="1"/>
  <c r="JB2" i="1"/>
  <c r="JB6" i="1"/>
  <c r="JB9" i="1"/>
  <c r="IX9" i="1"/>
  <c r="JB7" i="1"/>
  <c r="IX5" i="1"/>
  <c r="C10" i="1"/>
  <c r="JB8" i="1"/>
  <c r="JK10" i="1"/>
  <c r="JH2" i="1"/>
  <c r="JJ9" i="1"/>
  <c r="IV10" i="1"/>
  <c r="JA10" i="1"/>
  <c r="JJ3" i="1"/>
  <c r="IK2" i="1"/>
  <c r="II2" i="1"/>
  <c r="IH123" i="1"/>
  <c r="IC123" i="1"/>
  <c r="IA123" i="1"/>
  <c r="HT123" i="1"/>
  <c r="IH122" i="1"/>
  <c r="IC122" i="1"/>
  <c r="IA122" i="1"/>
  <c r="HT122" i="1"/>
  <c r="IH121" i="1"/>
  <c r="IC121" i="1"/>
  <c r="IA121" i="1"/>
  <c r="HT121" i="1"/>
  <c r="IH120" i="1"/>
  <c r="IC120" i="1"/>
  <c r="IA120" i="1"/>
  <c r="HT120" i="1"/>
  <c r="IH119" i="1"/>
  <c r="IC119" i="1"/>
  <c r="IA119" i="1"/>
  <c r="HT119" i="1"/>
  <c r="IH118" i="1"/>
  <c r="IC118" i="1"/>
  <c r="IA118" i="1"/>
  <c r="HT118" i="1"/>
  <c r="IH117" i="1"/>
  <c r="IC117" i="1"/>
  <c r="IA117" i="1"/>
  <c r="HT117" i="1"/>
  <c r="IH116" i="1"/>
  <c r="IC116" i="1"/>
  <c r="IA116" i="1"/>
  <c r="HT116" i="1"/>
  <c r="IH115" i="1"/>
  <c r="IC115" i="1"/>
  <c r="IA115" i="1"/>
  <c r="HT115" i="1"/>
  <c r="IH114" i="1"/>
  <c r="IC114" i="1"/>
  <c r="IA114" i="1"/>
  <c r="HT114" i="1"/>
  <c r="IH113" i="1"/>
  <c r="IC113" i="1"/>
  <c r="IA113" i="1"/>
  <c r="HT113" i="1"/>
  <c r="IH112" i="1"/>
  <c r="IC112" i="1"/>
  <c r="IA112" i="1"/>
  <c r="HT112" i="1"/>
  <c r="IH111" i="1"/>
  <c r="IC111" i="1"/>
  <c r="IA111" i="1"/>
  <c r="HT111" i="1"/>
  <c r="IH110" i="1"/>
  <c r="IC110" i="1"/>
  <c r="IA110" i="1"/>
  <c r="HT110" i="1"/>
  <c r="IH109" i="1"/>
  <c r="IC109" i="1"/>
  <c r="IA109" i="1"/>
  <c r="HT109" i="1"/>
  <c r="IH108" i="1"/>
  <c r="IC108" i="1"/>
  <c r="IA108" i="1"/>
  <c r="HT108" i="1"/>
  <c r="IH107" i="1"/>
  <c r="IC107" i="1"/>
  <c r="IA107" i="1"/>
  <c r="HT107" i="1"/>
  <c r="IH106" i="1"/>
  <c r="IC106" i="1"/>
  <c r="IA106" i="1"/>
  <c r="HT106" i="1"/>
  <c r="IH105" i="1"/>
  <c r="IC105" i="1"/>
  <c r="IA105" i="1"/>
  <c r="HT105" i="1"/>
  <c r="IH104" i="1"/>
  <c r="IC104" i="1"/>
  <c r="IA104" i="1"/>
  <c r="HT104" i="1"/>
  <c r="IH103" i="1"/>
  <c r="IC103" i="1"/>
  <c r="IA103" i="1"/>
  <c r="HT103" i="1"/>
  <c r="IH102" i="1"/>
  <c r="IC102" i="1"/>
  <c r="IA102" i="1"/>
  <c r="HT102" i="1"/>
  <c r="IH101" i="1"/>
  <c r="IC101" i="1"/>
  <c r="IA101" i="1"/>
  <c r="HT101" i="1"/>
  <c r="IH100" i="1"/>
  <c r="IC100" i="1"/>
  <c r="IA100" i="1"/>
  <c r="HT100" i="1"/>
  <c r="IH99" i="1"/>
  <c r="IC99" i="1"/>
  <c r="IA99" i="1"/>
  <c r="HT99" i="1"/>
  <c r="IH98" i="1"/>
  <c r="IC98" i="1"/>
  <c r="IA98" i="1"/>
  <c r="HT98" i="1"/>
  <c r="IH97" i="1"/>
  <c r="IC97" i="1"/>
  <c r="IA97" i="1"/>
  <c r="HT97" i="1"/>
  <c r="IH96" i="1"/>
  <c r="IC96" i="1"/>
  <c r="IA96" i="1"/>
  <c r="IA95" i="1" s="1"/>
  <c r="HT96" i="1"/>
  <c r="HZ95" i="1"/>
  <c r="HX95" i="1"/>
  <c r="HV95" i="1"/>
  <c r="HU95" i="1"/>
  <c r="IP94" i="1"/>
  <c r="IO94" i="1"/>
  <c r="IM94" i="1"/>
  <c r="IL94" i="1"/>
  <c r="IK94" i="1"/>
  <c r="IJ94" i="1"/>
  <c r="II94" i="1"/>
  <c r="IH94" i="1"/>
  <c r="IG94" i="1"/>
  <c r="IF94" i="1"/>
  <c r="IE94" i="1"/>
  <c r="IC94" i="1"/>
  <c r="IA94" i="1"/>
  <c r="HZ94" i="1"/>
  <c r="HX94" i="1"/>
  <c r="HV94" i="1"/>
  <c r="HU94" i="1"/>
  <c r="HT94" i="1"/>
  <c r="IH92" i="1"/>
  <c r="IB92" i="1"/>
  <c r="IA92" i="1"/>
  <c r="HY92" i="1"/>
  <c r="ID92" i="1" s="1"/>
  <c r="IH91" i="1"/>
  <c r="IB91" i="1"/>
  <c r="IA91" i="1"/>
  <c r="HY91" i="1"/>
  <c r="ID91" i="1" s="1"/>
  <c r="IH90" i="1"/>
  <c r="IB90" i="1"/>
  <c r="IA90" i="1"/>
  <c r="HY90" i="1"/>
  <c r="ID90" i="1" s="1"/>
  <c r="II89" i="1"/>
  <c r="IK89" i="1" s="1"/>
  <c r="IH89" i="1"/>
  <c r="IB89" i="1"/>
  <c r="IA89" i="1"/>
  <c r="HY89" i="1"/>
  <c r="ID89" i="1" s="1"/>
  <c r="IH88" i="1"/>
  <c r="IB88" i="1"/>
  <c r="IA88" i="1"/>
  <c r="HY88" i="1"/>
  <c r="ID88" i="1" s="1"/>
  <c r="IH87" i="1"/>
  <c r="IB87" i="1"/>
  <c r="IA87" i="1"/>
  <c r="HY87" i="1"/>
  <c r="ID87" i="1" s="1"/>
  <c r="IH86" i="1"/>
  <c r="IB86" i="1"/>
  <c r="IA86" i="1"/>
  <c r="HY86" i="1"/>
  <c r="ID86" i="1" s="1"/>
  <c r="IH85" i="1"/>
  <c r="IB85" i="1"/>
  <c r="IA85" i="1"/>
  <c r="HY85" i="1"/>
  <c r="ID85" i="1" s="1"/>
  <c r="HT85" i="1"/>
  <c r="IH84" i="1"/>
  <c r="IB84" i="1"/>
  <c r="IA84" i="1"/>
  <c r="HY84" i="1"/>
  <c r="ID84" i="1" s="1"/>
  <c r="IH83" i="1"/>
  <c r="IB83" i="1"/>
  <c r="IA83" i="1"/>
  <c r="HY83" i="1"/>
  <c r="ID83" i="1" s="1"/>
  <c r="IH82" i="1"/>
  <c r="IB82" i="1"/>
  <c r="IA82" i="1"/>
  <c r="HY82" i="1"/>
  <c r="ID82" i="1" s="1"/>
  <c r="IH81" i="1"/>
  <c r="ID81" i="1"/>
  <c r="IB81" i="1"/>
  <c r="IA81" i="1"/>
  <c r="HY81" i="1"/>
  <c r="IH80" i="1"/>
  <c r="ID80" i="1"/>
  <c r="IB80" i="1"/>
  <c r="IA80" i="1"/>
  <c r="HY80" i="1"/>
  <c r="IH79" i="1"/>
  <c r="ID79" i="1"/>
  <c r="IB79" i="1"/>
  <c r="IA79" i="1"/>
  <c r="HY79" i="1"/>
  <c r="IH78" i="1"/>
  <c r="IB78" i="1"/>
  <c r="IA78" i="1"/>
  <c r="HY78" i="1"/>
  <c r="ID78" i="1" s="1"/>
  <c r="IH77" i="1"/>
  <c r="IB77" i="1"/>
  <c r="IA77" i="1"/>
  <c r="HY77" i="1"/>
  <c r="ID77" i="1" s="1"/>
  <c r="IH76" i="1"/>
  <c r="IB76" i="1"/>
  <c r="IA76" i="1"/>
  <c r="HY76" i="1"/>
  <c r="ID76" i="1" s="1"/>
  <c r="HT76" i="1"/>
  <c r="IH75" i="1"/>
  <c r="IB75" i="1"/>
  <c r="IA75" i="1"/>
  <c r="HY75" i="1"/>
  <c r="ID75" i="1" s="1"/>
  <c r="IH74" i="1"/>
  <c r="IB74" i="1"/>
  <c r="IA74" i="1"/>
  <c r="HY74" i="1"/>
  <c r="ID74" i="1" s="1"/>
  <c r="IH73" i="1"/>
  <c r="IB73" i="1"/>
  <c r="IA73" i="1"/>
  <c r="HY73" i="1"/>
  <c r="ID73" i="1" s="1"/>
  <c r="IH72" i="1"/>
  <c r="ID72" i="1"/>
  <c r="IB72" i="1"/>
  <c r="IA72" i="1"/>
  <c r="HY72" i="1"/>
  <c r="IH71" i="1"/>
  <c r="ID71" i="1"/>
  <c r="IB71" i="1"/>
  <c r="IA71" i="1"/>
  <c r="HY71" i="1"/>
  <c r="IH70" i="1"/>
  <c r="IB70" i="1"/>
  <c r="IA70" i="1"/>
  <c r="HY70" i="1"/>
  <c r="ID70" i="1" s="1"/>
  <c r="HT70" i="1"/>
  <c r="IH69" i="1"/>
  <c r="IB69" i="1"/>
  <c r="IA69" i="1"/>
  <c r="HY69" i="1"/>
  <c r="ID69" i="1" s="1"/>
  <c r="IH68" i="1"/>
  <c r="IB68" i="1"/>
  <c r="IA68" i="1"/>
  <c r="HY68" i="1"/>
  <c r="ID68" i="1" s="1"/>
  <c r="IH67" i="1"/>
  <c r="IB67" i="1"/>
  <c r="IA67" i="1"/>
  <c r="HY67" i="1"/>
  <c r="ID67" i="1" s="1"/>
  <c r="IH66" i="1"/>
  <c r="IB66" i="1"/>
  <c r="IA66" i="1"/>
  <c r="HX7" i="1" s="1"/>
  <c r="HZ7" i="1" s="1"/>
  <c r="HY66" i="1"/>
  <c r="ID66" i="1" s="1"/>
  <c r="IH65" i="1"/>
  <c r="IB65" i="1"/>
  <c r="IA65" i="1"/>
  <c r="HY65" i="1"/>
  <c r="ID65" i="1" s="1"/>
  <c r="IH64" i="1"/>
  <c r="ID64" i="1"/>
  <c r="IB64" i="1"/>
  <c r="IA64" i="1"/>
  <c r="HY64" i="1"/>
  <c r="IH63" i="1"/>
  <c r="ID63" i="1"/>
  <c r="IB63" i="1"/>
  <c r="IA63" i="1"/>
  <c r="HY63" i="1"/>
  <c r="IH62" i="1"/>
  <c r="IB62" i="1"/>
  <c r="IA62" i="1"/>
  <c r="HY62" i="1"/>
  <c r="ID62" i="1" s="1"/>
  <c r="IH61" i="1"/>
  <c r="IB61" i="1"/>
  <c r="IA61" i="1"/>
  <c r="HY61" i="1"/>
  <c r="ID61" i="1" s="1"/>
  <c r="IH60" i="1"/>
  <c r="IB60" i="1"/>
  <c r="IA60" i="1"/>
  <c r="HY60" i="1"/>
  <c r="ID60" i="1" s="1"/>
  <c r="IH59" i="1"/>
  <c r="IB59" i="1"/>
  <c r="IA59" i="1"/>
  <c r="HX4" i="1" s="1"/>
  <c r="HZ4" i="1" s="1"/>
  <c r="HY59" i="1"/>
  <c r="ID59" i="1" s="1"/>
  <c r="IH58" i="1"/>
  <c r="IB58" i="1"/>
  <c r="IA58" i="1"/>
  <c r="HY58" i="1"/>
  <c r="ID58" i="1" s="1"/>
  <c r="IH57" i="1"/>
  <c r="ID57" i="1"/>
  <c r="IB57" i="1"/>
  <c r="IA57" i="1"/>
  <c r="HY57" i="1"/>
  <c r="IH56" i="1"/>
  <c r="ID56" i="1"/>
  <c r="IB56" i="1"/>
  <c r="IA56" i="1"/>
  <c r="HY56" i="1"/>
  <c r="IH55" i="1"/>
  <c r="ID55" i="1"/>
  <c r="IB55" i="1"/>
  <c r="IA55" i="1"/>
  <c r="HY55" i="1"/>
  <c r="HT55" i="1"/>
  <c r="IH54" i="1"/>
  <c r="IB54" i="1"/>
  <c r="IA54" i="1"/>
  <c r="HY54" i="1"/>
  <c r="ID54" i="1" s="1"/>
  <c r="IH53" i="1"/>
  <c r="IB53" i="1"/>
  <c r="IA53" i="1"/>
  <c r="HY53" i="1"/>
  <c r="ID53" i="1" s="1"/>
  <c r="IH52" i="1"/>
  <c r="IB52" i="1"/>
  <c r="IA52" i="1"/>
  <c r="HY52" i="1"/>
  <c r="ID52" i="1" s="1"/>
  <c r="IH51" i="1"/>
  <c r="IB51" i="1"/>
  <c r="IA51" i="1"/>
  <c r="HY51" i="1"/>
  <c r="ID51" i="1" s="1"/>
  <c r="IH50" i="1"/>
  <c r="IB50" i="1"/>
  <c r="IA50" i="1"/>
  <c r="HY50" i="1"/>
  <c r="ID50" i="1" s="1"/>
  <c r="IH49" i="1"/>
  <c r="IB49" i="1"/>
  <c r="IA49" i="1"/>
  <c r="HY49" i="1"/>
  <c r="ID49" i="1" s="1"/>
  <c r="IH48" i="1"/>
  <c r="IB48" i="1"/>
  <c r="IA48" i="1"/>
  <c r="HY48" i="1"/>
  <c r="ID48" i="1" s="1"/>
  <c r="IH47" i="1"/>
  <c r="IB47" i="1"/>
  <c r="IA47" i="1"/>
  <c r="HY47" i="1"/>
  <c r="ID47" i="1" s="1"/>
  <c r="HT47" i="1"/>
  <c r="IH46" i="1"/>
  <c r="IB46" i="1"/>
  <c r="IA46" i="1"/>
  <c r="HY46" i="1"/>
  <c r="ID46" i="1" s="1"/>
  <c r="IH45" i="1"/>
  <c r="IB45" i="1"/>
  <c r="IA45" i="1"/>
  <c r="HY45" i="1"/>
  <c r="ID45" i="1" s="1"/>
  <c r="IH44" i="1"/>
  <c r="IB44" i="1"/>
  <c r="IA44" i="1"/>
  <c r="HY44" i="1"/>
  <c r="ID44" i="1" s="1"/>
  <c r="IH43" i="1"/>
  <c r="IB43" i="1"/>
  <c r="IA43" i="1"/>
  <c r="HY43" i="1"/>
  <c r="ID43" i="1" s="1"/>
  <c r="IH42" i="1"/>
  <c r="ID42" i="1"/>
  <c r="IB42" i="1"/>
  <c r="IA42" i="1"/>
  <c r="HY42" i="1"/>
  <c r="IH41" i="1"/>
  <c r="IB41" i="1"/>
  <c r="IC7" i="1" s="1"/>
  <c r="ID7" i="1" s="1"/>
  <c r="IA41" i="1"/>
  <c r="HY41" i="1"/>
  <c r="ID41" i="1" s="1"/>
  <c r="IH40" i="1"/>
  <c r="ID40" i="1"/>
  <c r="IB40" i="1"/>
  <c r="IA40" i="1"/>
  <c r="HY40" i="1"/>
  <c r="II39" i="1"/>
  <c r="IK39" i="1" s="1"/>
  <c r="IH39" i="1"/>
  <c r="ID39" i="1"/>
  <c r="IB39" i="1"/>
  <c r="IA39" i="1"/>
  <c r="HY39" i="1"/>
  <c r="IH38" i="1"/>
  <c r="IB38" i="1"/>
  <c r="IA38" i="1"/>
  <c r="HY38" i="1"/>
  <c r="ID38" i="1" s="1"/>
  <c r="IH37" i="1"/>
  <c r="IB37" i="1"/>
  <c r="IA37" i="1"/>
  <c r="HY37" i="1"/>
  <c r="ID37" i="1" s="1"/>
  <c r="II36" i="1"/>
  <c r="IK36" i="1" s="1"/>
  <c r="IH36" i="1"/>
  <c r="IB36" i="1"/>
  <c r="IA36" i="1"/>
  <c r="HY36" i="1"/>
  <c r="ID36" i="1" s="1"/>
  <c r="IH35" i="1"/>
  <c r="IB35" i="1"/>
  <c r="IA35" i="1"/>
  <c r="HY35" i="1"/>
  <c r="ID35" i="1" s="1"/>
  <c r="IH34" i="1"/>
  <c r="ID34" i="1"/>
  <c r="IB34" i="1"/>
  <c r="IA34" i="1"/>
  <c r="HY34" i="1"/>
  <c r="IH33" i="1"/>
  <c r="IB33" i="1"/>
  <c r="IA33" i="1"/>
  <c r="HY33" i="1"/>
  <c r="ID33" i="1" s="1"/>
  <c r="IH32" i="1"/>
  <c r="IB32" i="1"/>
  <c r="IA32" i="1"/>
  <c r="HY32" i="1"/>
  <c r="ID32" i="1" s="1"/>
  <c r="IH31" i="1"/>
  <c r="ID31" i="1"/>
  <c r="IB31" i="1"/>
  <c r="IA31" i="1"/>
  <c r="HY31" i="1"/>
  <c r="II30" i="1"/>
  <c r="IK30" i="1" s="1"/>
  <c r="IH30" i="1"/>
  <c r="IB30" i="1"/>
  <c r="IA30" i="1"/>
  <c r="HY30" i="1"/>
  <c r="ID30" i="1" s="1"/>
  <c r="II29" i="1"/>
  <c r="IK29" i="1" s="1"/>
  <c r="IH29" i="1"/>
  <c r="ID29" i="1"/>
  <c r="IB29" i="1"/>
  <c r="IA29" i="1"/>
  <c r="HY29" i="1"/>
  <c r="IH28" i="1"/>
  <c r="IB28" i="1"/>
  <c r="IA28" i="1"/>
  <c r="HY28" i="1"/>
  <c r="ID28" i="1" s="1"/>
  <c r="IH27" i="1"/>
  <c r="IB27" i="1"/>
  <c r="IA27" i="1"/>
  <c r="HY27" i="1"/>
  <c r="ID27" i="1" s="1"/>
  <c r="IH26" i="1"/>
  <c r="IB26" i="1"/>
  <c r="IA26" i="1"/>
  <c r="HY26" i="1"/>
  <c r="ID26" i="1" s="1"/>
  <c r="IH25" i="1"/>
  <c r="IB25" i="1"/>
  <c r="IA25" i="1"/>
  <c r="HY25" i="1"/>
  <c r="ID25" i="1" s="1"/>
  <c r="IH24" i="1"/>
  <c r="IB24" i="1"/>
  <c r="IA24" i="1"/>
  <c r="HY24" i="1"/>
  <c r="ID24" i="1" s="1"/>
  <c r="IH23" i="1"/>
  <c r="IB23" i="1"/>
  <c r="IA23" i="1"/>
  <c r="HY23" i="1"/>
  <c r="ID23" i="1" s="1"/>
  <c r="II22" i="1"/>
  <c r="IK22" i="1" s="1"/>
  <c r="IH22" i="1"/>
  <c r="IB22" i="1"/>
  <c r="IA22" i="1"/>
  <c r="HY22" i="1"/>
  <c r="ID22" i="1" s="1"/>
  <c r="IH21" i="1"/>
  <c r="IB21" i="1"/>
  <c r="IA21" i="1"/>
  <c r="HY21" i="1"/>
  <c r="ID21" i="1" s="1"/>
  <c r="IH20" i="1"/>
  <c r="IB20" i="1"/>
  <c r="IA20" i="1"/>
  <c r="HY20" i="1"/>
  <c r="ID20" i="1" s="1"/>
  <c r="IH19" i="1"/>
  <c r="IB19" i="1"/>
  <c r="IC4" i="1" s="1"/>
  <c r="ID4" i="1" s="1"/>
  <c r="IA19" i="1"/>
  <c r="HY19" i="1"/>
  <c r="ID19" i="1" s="1"/>
  <c r="HT19" i="1"/>
  <c r="IH18" i="1"/>
  <c r="IB18" i="1"/>
  <c r="IA18" i="1"/>
  <c r="HY18" i="1"/>
  <c r="ID18" i="1" s="1"/>
  <c r="IH17" i="1"/>
  <c r="IB17" i="1"/>
  <c r="IA17" i="1"/>
  <c r="HY17" i="1"/>
  <c r="ID17" i="1" s="1"/>
  <c r="IH16" i="1"/>
  <c r="IB16" i="1"/>
  <c r="IA16" i="1"/>
  <c r="HY16" i="1"/>
  <c r="ID16" i="1" s="1"/>
  <c r="IH15" i="1"/>
  <c r="IB15" i="1"/>
  <c r="IA15" i="1"/>
  <c r="HY15" i="1"/>
  <c r="ID15" i="1" s="1"/>
  <c r="IH14" i="1"/>
  <c r="IB14" i="1"/>
  <c r="IA14" i="1"/>
  <c r="HY14" i="1"/>
  <c r="ID14" i="1" s="1"/>
  <c r="IK9" i="1"/>
  <c r="II9" i="1"/>
  <c r="IC9" i="1"/>
  <c r="ID9" i="1" s="1"/>
  <c r="IK8" i="1"/>
  <c r="II8" i="1"/>
  <c r="IK7" i="1"/>
  <c r="II7" i="1"/>
  <c r="IK6" i="1"/>
  <c r="II6" i="1"/>
  <c r="IC6" i="1"/>
  <c r="ID6" i="1" s="1"/>
  <c r="HX6" i="1"/>
  <c r="HZ6" i="1" s="1"/>
  <c r="IK5" i="1"/>
  <c r="II5" i="1"/>
  <c r="IK4" i="1"/>
  <c r="II4" i="1"/>
  <c r="IK3" i="1"/>
  <c r="II3" i="1"/>
  <c r="HX3" i="1"/>
  <c r="HZ3" i="1" s="1"/>
  <c r="ID1" i="1"/>
  <c r="HZ1" i="1"/>
  <c r="HM8" i="1"/>
  <c r="HM2" i="1"/>
  <c r="HK2" i="1"/>
  <c r="HM9" i="1"/>
  <c r="HK9" i="1"/>
  <c r="HK8" i="1"/>
  <c r="HM7" i="1"/>
  <c r="HK7" i="1"/>
  <c r="HM6" i="1"/>
  <c r="HK6" i="1"/>
  <c r="HM5" i="1"/>
  <c r="HK5" i="1"/>
  <c r="HM4" i="1"/>
  <c r="HK4" i="1"/>
  <c r="HM3" i="1"/>
  <c r="HK3" i="1"/>
  <c r="HJ14" i="1"/>
  <c r="HJ15" i="1"/>
  <c r="HJ16" i="1"/>
  <c r="HJ17" i="1"/>
  <c r="HJ18" i="1"/>
  <c r="HJ19" i="1"/>
  <c r="HJ20" i="1"/>
  <c r="HJ21" i="1"/>
  <c r="HJ22" i="1"/>
  <c r="HK22" i="1"/>
  <c r="HM22" i="1" s="1"/>
  <c r="HJ23" i="1"/>
  <c r="HJ24" i="1"/>
  <c r="HJ25" i="1"/>
  <c r="HJ26" i="1"/>
  <c r="HJ27" i="1"/>
  <c r="HJ28" i="1"/>
  <c r="HJ29" i="1"/>
  <c r="HK29" i="1"/>
  <c r="HM29" i="1" s="1"/>
  <c r="HJ30" i="1"/>
  <c r="HK30" i="1"/>
  <c r="HM30" i="1" s="1"/>
  <c r="HJ31" i="1"/>
  <c r="HJ32" i="1"/>
  <c r="HJ33" i="1"/>
  <c r="HJ34" i="1"/>
  <c r="HJ35" i="1"/>
  <c r="HJ36" i="1"/>
  <c r="HK36" i="1"/>
  <c r="HM36" i="1" s="1"/>
  <c r="HJ37" i="1"/>
  <c r="HJ38" i="1"/>
  <c r="HJ39" i="1"/>
  <c r="HK39" i="1"/>
  <c r="HM39" i="1" s="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K89" i="1"/>
  <c r="HM89" i="1" s="1"/>
  <c r="HJ90" i="1"/>
  <c r="HJ91" i="1"/>
  <c r="HJ92" i="1"/>
  <c r="HJ123" i="1"/>
  <c r="HE123" i="1"/>
  <c r="HC123" i="1"/>
  <c r="GV123" i="1"/>
  <c r="HJ122" i="1"/>
  <c r="HE122" i="1"/>
  <c r="HC122" i="1"/>
  <c r="GV122" i="1"/>
  <c r="HJ121" i="1"/>
  <c r="HE121" i="1"/>
  <c r="HC121" i="1"/>
  <c r="GV121" i="1"/>
  <c r="HJ120" i="1"/>
  <c r="HE120" i="1"/>
  <c r="HC120" i="1"/>
  <c r="GV120" i="1"/>
  <c r="HJ119" i="1"/>
  <c r="HE119" i="1"/>
  <c r="HC119" i="1"/>
  <c r="GV119" i="1"/>
  <c r="HJ118" i="1"/>
  <c r="HE118" i="1"/>
  <c r="HC118" i="1"/>
  <c r="GV118" i="1"/>
  <c r="HJ117" i="1"/>
  <c r="HE117" i="1"/>
  <c r="HC117" i="1"/>
  <c r="GV117" i="1"/>
  <c r="HJ116" i="1"/>
  <c r="HE116" i="1"/>
  <c r="HC116" i="1"/>
  <c r="GV116" i="1"/>
  <c r="HJ115" i="1"/>
  <c r="HE115" i="1"/>
  <c r="HC115" i="1"/>
  <c r="GV115" i="1"/>
  <c r="HJ114" i="1"/>
  <c r="HE114" i="1"/>
  <c r="HC114" i="1"/>
  <c r="GV114" i="1"/>
  <c r="HJ113" i="1"/>
  <c r="HE113" i="1"/>
  <c r="HC113" i="1"/>
  <c r="GV113" i="1"/>
  <c r="HJ112" i="1"/>
  <c r="HE112" i="1"/>
  <c r="HC112" i="1"/>
  <c r="GV112" i="1"/>
  <c r="HJ111" i="1"/>
  <c r="HE111" i="1"/>
  <c r="HC111" i="1"/>
  <c r="GV111" i="1"/>
  <c r="HJ110" i="1"/>
  <c r="HE110" i="1"/>
  <c r="HC110" i="1"/>
  <c r="GV110" i="1"/>
  <c r="HJ109" i="1"/>
  <c r="HE109" i="1"/>
  <c r="HC109" i="1"/>
  <c r="GV109" i="1"/>
  <c r="HJ108" i="1"/>
  <c r="HE108" i="1"/>
  <c r="HC108" i="1"/>
  <c r="GV108" i="1"/>
  <c r="HJ107" i="1"/>
  <c r="HE107" i="1"/>
  <c r="HC107" i="1"/>
  <c r="GV107" i="1"/>
  <c r="HJ106" i="1"/>
  <c r="HE106" i="1"/>
  <c r="HC106" i="1"/>
  <c r="GV106" i="1"/>
  <c r="HJ105" i="1"/>
  <c r="HE105" i="1"/>
  <c r="HC105" i="1"/>
  <c r="GV105" i="1"/>
  <c r="HJ104" i="1"/>
  <c r="HE104" i="1"/>
  <c r="HC104" i="1"/>
  <c r="GV104" i="1"/>
  <c r="HJ103" i="1"/>
  <c r="HE103" i="1"/>
  <c r="HC103" i="1"/>
  <c r="GV103" i="1"/>
  <c r="HJ102" i="1"/>
  <c r="HE102" i="1"/>
  <c r="HC102" i="1"/>
  <c r="GV102" i="1"/>
  <c r="HJ101" i="1"/>
  <c r="HE101" i="1"/>
  <c r="HC101" i="1"/>
  <c r="GV101" i="1"/>
  <c r="HJ100" i="1"/>
  <c r="HE100" i="1"/>
  <c r="HC100" i="1"/>
  <c r="GV100" i="1"/>
  <c r="HJ99" i="1"/>
  <c r="HE99" i="1"/>
  <c r="HC99" i="1"/>
  <c r="GV99" i="1"/>
  <c r="HJ98" i="1"/>
  <c r="HE98" i="1"/>
  <c r="HC98" i="1"/>
  <c r="GV98" i="1"/>
  <c r="HJ97" i="1"/>
  <c r="HE97" i="1"/>
  <c r="HC97" i="1"/>
  <c r="GV97" i="1"/>
  <c r="HJ96" i="1"/>
  <c r="HE96" i="1"/>
  <c r="HC96" i="1"/>
  <c r="GV96" i="1"/>
  <c r="HE95" i="1"/>
  <c r="HC95" i="1"/>
  <c r="HB95" i="1"/>
  <c r="GZ95" i="1"/>
  <c r="GX95" i="1"/>
  <c r="GW95" i="1"/>
  <c r="HR94" i="1"/>
  <c r="HQ94" i="1"/>
  <c r="HO94" i="1"/>
  <c r="HN94" i="1"/>
  <c r="HM94" i="1"/>
  <c r="HL94" i="1"/>
  <c r="HK94" i="1"/>
  <c r="HJ94" i="1"/>
  <c r="HI94" i="1"/>
  <c r="HH94" i="1"/>
  <c r="HG94" i="1"/>
  <c r="HE94" i="1"/>
  <c r="HC94" i="1"/>
  <c r="HB94" i="1"/>
  <c r="GZ94" i="1"/>
  <c r="GX94" i="1"/>
  <c r="GW94" i="1"/>
  <c r="GV94" i="1"/>
  <c r="HD92" i="1"/>
  <c r="HT92" i="1" s="1"/>
  <c r="HC92" i="1"/>
  <c r="HA92" i="1"/>
  <c r="HF92" i="1" s="1"/>
  <c r="HD91" i="1"/>
  <c r="HT91" i="1" s="1"/>
  <c r="HC91" i="1"/>
  <c r="HA91" i="1"/>
  <c r="HF91" i="1" s="1"/>
  <c r="HD90" i="1"/>
  <c r="HT90" i="1" s="1"/>
  <c r="HC90" i="1"/>
  <c r="HA90" i="1"/>
  <c r="HF90" i="1" s="1"/>
  <c r="HD89" i="1"/>
  <c r="HT89" i="1" s="1"/>
  <c r="HC89" i="1"/>
  <c r="HA89" i="1"/>
  <c r="HF89" i="1" s="1"/>
  <c r="HD88" i="1"/>
  <c r="HT88" i="1" s="1"/>
  <c r="HC88" i="1"/>
  <c r="HA88" i="1"/>
  <c r="HF88" i="1" s="1"/>
  <c r="HD87" i="1"/>
  <c r="HT87" i="1" s="1"/>
  <c r="HC87" i="1"/>
  <c r="HA87" i="1"/>
  <c r="HF87" i="1" s="1"/>
  <c r="HD86" i="1"/>
  <c r="HT86" i="1" s="1"/>
  <c r="HC86" i="1"/>
  <c r="HA86" i="1"/>
  <c r="HF86" i="1" s="1"/>
  <c r="HD85" i="1"/>
  <c r="HC85" i="1"/>
  <c r="HA85" i="1"/>
  <c r="HF85" i="1" s="1"/>
  <c r="HD84" i="1"/>
  <c r="HT84" i="1" s="1"/>
  <c r="HC84" i="1"/>
  <c r="HA84" i="1"/>
  <c r="HF84" i="1" s="1"/>
  <c r="HD83" i="1"/>
  <c r="HT83" i="1" s="1"/>
  <c r="HC83" i="1"/>
  <c r="HA83" i="1"/>
  <c r="HF83" i="1" s="1"/>
  <c r="HD82" i="1"/>
  <c r="HT82" i="1" s="1"/>
  <c r="HC82" i="1"/>
  <c r="HA82" i="1"/>
  <c r="HF82" i="1" s="1"/>
  <c r="HD81" i="1"/>
  <c r="HT81" i="1" s="1"/>
  <c r="HC81" i="1"/>
  <c r="HA81" i="1"/>
  <c r="HF81" i="1" s="1"/>
  <c r="HD80" i="1"/>
  <c r="HT80" i="1" s="1"/>
  <c r="HC80" i="1"/>
  <c r="HA80" i="1"/>
  <c r="HF80" i="1" s="1"/>
  <c r="HD79" i="1"/>
  <c r="HT79" i="1" s="1"/>
  <c r="HC79" i="1"/>
  <c r="HA79" i="1"/>
  <c r="HF79" i="1" s="1"/>
  <c r="HD78" i="1"/>
  <c r="HT78" i="1" s="1"/>
  <c r="HC78" i="1"/>
  <c r="HA78" i="1"/>
  <c r="HF78" i="1" s="1"/>
  <c r="HD77" i="1"/>
  <c r="HT77" i="1" s="1"/>
  <c r="HC77" i="1"/>
  <c r="HA77" i="1"/>
  <c r="HF77" i="1" s="1"/>
  <c r="HD76" i="1"/>
  <c r="HC76" i="1"/>
  <c r="HA76" i="1"/>
  <c r="HF76" i="1" s="1"/>
  <c r="HD75" i="1"/>
  <c r="HT75" i="1" s="1"/>
  <c r="HC75" i="1"/>
  <c r="HA75" i="1"/>
  <c r="HF75" i="1" s="1"/>
  <c r="HD74" i="1"/>
  <c r="HT74" i="1" s="1"/>
  <c r="HC74" i="1"/>
  <c r="HA74" i="1"/>
  <c r="HF74" i="1" s="1"/>
  <c r="HD73" i="1"/>
  <c r="HT73" i="1" s="1"/>
  <c r="HC73" i="1"/>
  <c r="HA73" i="1"/>
  <c r="HF73" i="1" s="1"/>
  <c r="HD72" i="1"/>
  <c r="HT72" i="1" s="1"/>
  <c r="HC72" i="1"/>
  <c r="HA72" i="1"/>
  <c r="HF72" i="1" s="1"/>
  <c r="HD71" i="1"/>
  <c r="HT71" i="1" s="1"/>
  <c r="HC71" i="1"/>
  <c r="HA71" i="1"/>
  <c r="HF71" i="1" s="1"/>
  <c r="HD70" i="1"/>
  <c r="HC70" i="1"/>
  <c r="HA70" i="1"/>
  <c r="HF70" i="1" s="1"/>
  <c r="HD69" i="1"/>
  <c r="HT69" i="1" s="1"/>
  <c r="HC69" i="1"/>
  <c r="HA69" i="1"/>
  <c r="HF69" i="1" s="1"/>
  <c r="HD68" i="1"/>
  <c r="HT68" i="1" s="1"/>
  <c r="HC68" i="1"/>
  <c r="HA68" i="1"/>
  <c r="HF68" i="1" s="1"/>
  <c r="HD67" i="1"/>
  <c r="HT67" i="1" s="1"/>
  <c r="HC67" i="1"/>
  <c r="HA67" i="1"/>
  <c r="HF67" i="1" s="1"/>
  <c r="HD66" i="1"/>
  <c r="HT66" i="1" s="1"/>
  <c r="HC66" i="1"/>
  <c r="HA66" i="1"/>
  <c r="HF66" i="1" s="1"/>
  <c r="HD65" i="1"/>
  <c r="HT65" i="1" s="1"/>
  <c r="HC65" i="1"/>
  <c r="HA65" i="1"/>
  <c r="HF65" i="1" s="1"/>
  <c r="HD64" i="1"/>
  <c r="HT64" i="1" s="1"/>
  <c r="HC64" i="1"/>
  <c r="HA64" i="1"/>
  <c r="HF64" i="1" s="1"/>
  <c r="HD63" i="1"/>
  <c r="HT63" i="1" s="1"/>
  <c r="HC63" i="1"/>
  <c r="HA63" i="1"/>
  <c r="HF63" i="1" s="1"/>
  <c r="HD62" i="1"/>
  <c r="HT62" i="1" s="1"/>
  <c r="HC62" i="1"/>
  <c r="HA62" i="1"/>
  <c r="HF62" i="1" s="1"/>
  <c r="HD61" i="1"/>
  <c r="HT61" i="1" s="1"/>
  <c r="HC61" i="1"/>
  <c r="HA61" i="1"/>
  <c r="HF61" i="1" s="1"/>
  <c r="HD60" i="1"/>
  <c r="HT60" i="1" s="1"/>
  <c r="HC60" i="1"/>
  <c r="HA60" i="1"/>
  <c r="HF60" i="1" s="1"/>
  <c r="HD59" i="1"/>
  <c r="HT59" i="1" s="1"/>
  <c r="HC59" i="1"/>
  <c r="HA59" i="1"/>
  <c r="HF59" i="1" s="1"/>
  <c r="HD58" i="1"/>
  <c r="HT58" i="1" s="1"/>
  <c r="HC58" i="1"/>
  <c r="HA58" i="1"/>
  <c r="HF58" i="1" s="1"/>
  <c r="HD57" i="1"/>
  <c r="HT57" i="1" s="1"/>
  <c r="HC57" i="1"/>
  <c r="HA57" i="1"/>
  <c r="HF57" i="1" s="1"/>
  <c r="HD56" i="1"/>
  <c r="HT56" i="1" s="1"/>
  <c r="HC56" i="1"/>
  <c r="HA56" i="1"/>
  <c r="HF56" i="1" s="1"/>
  <c r="HD55" i="1"/>
  <c r="HC55" i="1"/>
  <c r="HA55" i="1"/>
  <c r="HF55" i="1" s="1"/>
  <c r="HD54" i="1"/>
  <c r="HT54" i="1" s="1"/>
  <c r="HC54" i="1"/>
  <c r="HA54" i="1"/>
  <c r="HF54" i="1" s="1"/>
  <c r="HD53" i="1"/>
  <c r="HT53" i="1" s="1"/>
  <c r="HC53" i="1"/>
  <c r="HA53" i="1"/>
  <c r="HF53" i="1" s="1"/>
  <c r="HD52" i="1"/>
  <c r="HT52" i="1" s="1"/>
  <c r="HC52" i="1"/>
  <c r="HA52" i="1"/>
  <c r="HF52" i="1" s="1"/>
  <c r="HD51" i="1"/>
  <c r="HT51" i="1" s="1"/>
  <c r="HC51" i="1"/>
  <c r="HA51" i="1"/>
  <c r="HF51" i="1" s="1"/>
  <c r="HD50" i="1"/>
  <c r="HT50" i="1" s="1"/>
  <c r="HC50" i="1"/>
  <c r="HA50" i="1"/>
  <c r="HF50" i="1" s="1"/>
  <c r="HD49" i="1"/>
  <c r="HT49" i="1" s="1"/>
  <c r="HC49" i="1"/>
  <c r="HA49" i="1"/>
  <c r="HF49" i="1" s="1"/>
  <c r="HD48" i="1"/>
  <c r="HT48" i="1" s="1"/>
  <c r="HC48" i="1"/>
  <c r="HA48" i="1"/>
  <c r="HF48" i="1" s="1"/>
  <c r="HD47" i="1"/>
  <c r="HC47" i="1"/>
  <c r="HA47" i="1"/>
  <c r="HF47" i="1" s="1"/>
  <c r="HD46" i="1"/>
  <c r="HT46" i="1" s="1"/>
  <c r="HC46" i="1"/>
  <c r="HA46" i="1"/>
  <c r="HF46" i="1" s="1"/>
  <c r="HD45" i="1"/>
  <c r="HE3" i="1" s="1"/>
  <c r="HF3" i="1" s="1"/>
  <c r="HC45" i="1"/>
  <c r="HA45" i="1"/>
  <c r="HF45" i="1" s="1"/>
  <c r="HD44" i="1"/>
  <c r="HT44" i="1" s="1"/>
  <c r="HC44" i="1"/>
  <c r="HA44" i="1"/>
  <c r="HF44" i="1" s="1"/>
  <c r="HD43" i="1"/>
  <c r="HT43" i="1" s="1"/>
  <c r="HC43" i="1"/>
  <c r="HA43" i="1"/>
  <c r="HF43" i="1" s="1"/>
  <c r="HD42" i="1"/>
  <c r="HT42" i="1" s="1"/>
  <c r="HC42" i="1"/>
  <c r="HA42" i="1"/>
  <c r="HF42" i="1" s="1"/>
  <c r="HD41" i="1"/>
  <c r="HT41" i="1" s="1"/>
  <c r="HC41" i="1"/>
  <c r="HA41" i="1"/>
  <c r="HF41" i="1" s="1"/>
  <c r="HD40" i="1"/>
  <c r="HT40" i="1" s="1"/>
  <c r="HC40" i="1"/>
  <c r="HA40" i="1"/>
  <c r="HF40" i="1" s="1"/>
  <c r="HD39" i="1"/>
  <c r="HT39" i="1" s="1"/>
  <c r="HC39" i="1"/>
  <c r="HA39" i="1"/>
  <c r="HF39" i="1" s="1"/>
  <c r="HD38" i="1"/>
  <c r="HT38" i="1" s="1"/>
  <c r="HC38" i="1"/>
  <c r="HA38" i="1"/>
  <c r="HF38" i="1" s="1"/>
  <c r="HD37" i="1"/>
  <c r="HT37" i="1" s="1"/>
  <c r="HC37" i="1"/>
  <c r="HA37" i="1"/>
  <c r="HF37" i="1" s="1"/>
  <c r="HD36" i="1"/>
  <c r="HT36" i="1" s="1"/>
  <c r="HC36" i="1"/>
  <c r="HA36" i="1"/>
  <c r="HF36" i="1" s="1"/>
  <c r="HD35" i="1"/>
  <c r="HT35" i="1" s="1"/>
  <c r="HC35" i="1"/>
  <c r="HA35" i="1"/>
  <c r="HF35" i="1" s="1"/>
  <c r="HD34" i="1"/>
  <c r="HT34" i="1" s="1"/>
  <c r="HC34" i="1"/>
  <c r="HA34" i="1"/>
  <c r="HF34" i="1" s="1"/>
  <c r="HD33" i="1"/>
  <c r="HE6" i="1" s="1"/>
  <c r="HF6" i="1" s="1"/>
  <c r="HC33" i="1"/>
  <c r="HA33" i="1"/>
  <c r="HF33" i="1" s="1"/>
  <c r="HD32" i="1"/>
  <c r="HT32" i="1" s="1"/>
  <c r="HC32" i="1"/>
  <c r="HA32" i="1"/>
  <c r="HF32" i="1" s="1"/>
  <c r="HD31" i="1"/>
  <c r="HT31" i="1" s="1"/>
  <c r="HC31" i="1"/>
  <c r="HA31" i="1"/>
  <c r="HF31" i="1" s="1"/>
  <c r="HD30" i="1"/>
  <c r="HT30" i="1" s="1"/>
  <c r="HC30" i="1"/>
  <c r="HA30" i="1"/>
  <c r="HF30" i="1" s="1"/>
  <c r="HD29" i="1"/>
  <c r="HT29" i="1" s="1"/>
  <c r="HC29" i="1"/>
  <c r="HA29" i="1"/>
  <c r="HF29" i="1" s="1"/>
  <c r="HD28" i="1"/>
  <c r="HT28" i="1" s="1"/>
  <c r="HC28" i="1"/>
  <c r="HA28" i="1"/>
  <c r="HF28" i="1" s="1"/>
  <c r="HD27" i="1"/>
  <c r="HT27" i="1" s="1"/>
  <c r="HC27" i="1"/>
  <c r="HA27" i="1"/>
  <c r="HF27" i="1" s="1"/>
  <c r="HD26" i="1"/>
  <c r="HE5" i="1" s="1"/>
  <c r="HF5" i="1" s="1"/>
  <c r="HC26" i="1"/>
  <c r="HA26" i="1"/>
  <c r="HF26" i="1" s="1"/>
  <c r="HD25" i="1"/>
  <c r="HT25" i="1" s="1"/>
  <c r="HC25" i="1"/>
  <c r="HA25" i="1"/>
  <c r="HF25" i="1" s="1"/>
  <c r="HD24" i="1"/>
  <c r="HT24" i="1" s="1"/>
  <c r="HC24" i="1"/>
  <c r="HA24" i="1"/>
  <c r="HF24" i="1" s="1"/>
  <c r="HD23" i="1"/>
  <c r="HT23" i="1" s="1"/>
  <c r="HC23" i="1"/>
  <c r="HA23" i="1"/>
  <c r="HF23" i="1" s="1"/>
  <c r="HD22" i="1"/>
  <c r="HT22" i="1" s="1"/>
  <c r="HC22" i="1"/>
  <c r="HA22" i="1"/>
  <c r="HF22" i="1" s="1"/>
  <c r="HD21" i="1"/>
  <c r="HT21" i="1" s="1"/>
  <c r="HC21" i="1"/>
  <c r="HA21" i="1"/>
  <c r="HF21" i="1" s="1"/>
  <c r="HD20" i="1"/>
  <c r="HT20" i="1" s="1"/>
  <c r="HC20" i="1"/>
  <c r="HA20" i="1"/>
  <c r="HF20" i="1" s="1"/>
  <c r="HD19" i="1"/>
  <c r="HC19" i="1"/>
  <c r="HA19" i="1"/>
  <c r="HF19" i="1" s="1"/>
  <c r="HD18" i="1"/>
  <c r="HT18" i="1" s="1"/>
  <c r="HC18" i="1"/>
  <c r="HA18" i="1"/>
  <c r="HF18" i="1" s="1"/>
  <c r="HD17" i="1"/>
  <c r="HT17" i="1" s="1"/>
  <c r="HC17" i="1"/>
  <c r="HA17" i="1"/>
  <c r="HD16" i="1"/>
  <c r="HT16" i="1" s="1"/>
  <c r="HC16" i="1"/>
  <c r="HA16" i="1"/>
  <c r="HF16" i="1" s="1"/>
  <c r="HD15" i="1"/>
  <c r="HT15" i="1" s="1"/>
  <c r="HC15" i="1"/>
  <c r="HA15" i="1"/>
  <c r="HF15" i="1" s="1"/>
  <c r="HD14" i="1"/>
  <c r="HT14" i="1" s="1"/>
  <c r="HC14" i="1"/>
  <c r="HA14" i="1"/>
  <c r="HF14" i="1" s="1"/>
  <c r="HB13" i="1"/>
  <c r="GX13" i="1"/>
  <c r="GW13" i="1"/>
  <c r="HF1" i="1"/>
  <c r="HB1" i="1"/>
  <c r="HO6" i="1" l="1"/>
  <c r="HN6" i="1" s="1"/>
  <c r="HO2" i="1"/>
  <c r="HL2" i="1" s="1"/>
  <c r="JB10" i="1"/>
  <c r="IM9" i="1"/>
  <c r="IJ9" i="1" s="1"/>
  <c r="IX10" i="1"/>
  <c r="HM10" i="1"/>
  <c r="HN2" i="1"/>
  <c r="IM5" i="1"/>
  <c r="IL5" i="1" s="1"/>
  <c r="IM8" i="1"/>
  <c r="IL8" i="1" s="1"/>
  <c r="II10" i="1"/>
  <c r="HO5" i="1"/>
  <c r="HL5" i="1" s="1"/>
  <c r="HO4" i="1"/>
  <c r="HL4" i="1" s="1"/>
  <c r="HO8" i="1"/>
  <c r="HL8" i="1" s="1"/>
  <c r="HO9" i="1"/>
  <c r="HN9" i="1" s="1"/>
  <c r="IM6" i="1"/>
  <c r="IL6" i="1" s="1"/>
  <c r="IK10" i="1"/>
  <c r="IM10" i="1" s="1"/>
  <c r="HO3" i="1"/>
  <c r="HL3" i="1" s="1"/>
  <c r="IM4" i="1"/>
  <c r="IL4" i="1" s="1"/>
  <c r="IM7" i="1"/>
  <c r="IJ7" i="1" s="1"/>
  <c r="HT26" i="1"/>
  <c r="HT33" i="1"/>
  <c r="HE7" i="1"/>
  <c r="HF7" i="1" s="1"/>
  <c r="HT45" i="1"/>
  <c r="GZ2" i="1"/>
  <c r="HB2" i="1" s="1"/>
  <c r="GZ7" i="1"/>
  <c r="HB7" i="1" s="1"/>
  <c r="IC8" i="1"/>
  <c r="ID8" i="1" s="1"/>
  <c r="HX8" i="1"/>
  <c r="HZ8" i="1" s="1"/>
  <c r="IC3" i="1"/>
  <c r="ID3" i="1" s="1"/>
  <c r="IC2" i="1"/>
  <c r="ID2" i="1" s="1"/>
  <c r="HX5" i="1"/>
  <c r="HZ5" i="1" s="1"/>
  <c r="HX2" i="1"/>
  <c r="IM3" i="1"/>
  <c r="IJ3" i="1" s="1"/>
  <c r="IC95" i="1"/>
  <c r="IC5" i="1"/>
  <c r="ID5" i="1" s="1"/>
  <c r="IM2" i="1"/>
  <c r="IJ2" i="1" s="1"/>
  <c r="HX9" i="1"/>
  <c r="HZ9" i="1" s="1"/>
  <c r="HL6" i="1"/>
  <c r="HO7" i="1"/>
  <c r="HL7" i="1" s="1"/>
  <c r="HK10" i="1"/>
  <c r="GZ4" i="1"/>
  <c r="HB4" i="1" s="1"/>
  <c r="HC13" i="1"/>
  <c r="GZ3" i="1"/>
  <c r="HB3" i="1" s="1"/>
  <c r="HE2" i="1"/>
  <c r="HF2" i="1" s="1"/>
  <c r="HE9" i="1"/>
  <c r="HF9" i="1" s="1"/>
  <c r="HA13" i="1"/>
  <c r="HE8" i="1"/>
  <c r="HF8" i="1" s="1"/>
  <c r="GZ9" i="1"/>
  <c r="HB9" i="1" s="1"/>
  <c r="GZ6" i="1"/>
  <c r="HB6" i="1" s="1"/>
  <c r="HD13" i="1"/>
  <c r="HE4" i="1"/>
  <c r="HF4" i="1" s="1"/>
  <c r="GZ5" i="1"/>
  <c r="HB5" i="1" s="1"/>
  <c r="GZ8" i="1"/>
  <c r="HB8" i="1" s="1"/>
  <c r="HF17" i="1"/>
  <c r="HO10" i="1" l="1"/>
  <c r="IL9" i="1"/>
  <c r="HN4" i="1"/>
  <c r="IJ8" i="1"/>
  <c r="IL7" i="1"/>
  <c r="IJ5" i="1"/>
  <c r="HN5" i="1"/>
  <c r="IJ6" i="1"/>
  <c r="HL9" i="1"/>
  <c r="IJ4" i="1"/>
  <c r="HN8" i="1"/>
  <c r="HN3" i="1"/>
  <c r="IC10" i="1"/>
  <c r="ID10" i="1" s="1"/>
  <c r="HZ2" i="1"/>
  <c r="HX10" i="1"/>
  <c r="HZ10" i="1" s="1"/>
  <c r="IL2" i="1"/>
  <c r="IL3" i="1"/>
  <c r="HN7" i="1"/>
  <c r="HE10" i="1"/>
  <c r="HF10" i="1" s="1"/>
  <c r="GZ10" i="1"/>
  <c r="HB10" i="1" s="1"/>
  <c r="HF13" i="1"/>
  <c r="GV92" i="1"/>
  <c r="GV91" i="1"/>
  <c r="GV90" i="1"/>
  <c r="GV89" i="1"/>
  <c r="GV88" i="1"/>
  <c r="GV87" i="1"/>
  <c r="GV86" i="1"/>
  <c r="GV85" i="1"/>
  <c r="GV84" i="1"/>
  <c r="GV83" i="1"/>
  <c r="GV82" i="1"/>
  <c r="GV81" i="1"/>
  <c r="GV80" i="1"/>
  <c r="GV79" i="1"/>
  <c r="GV78" i="1"/>
  <c r="GV77" i="1"/>
  <c r="GV76" i="1"/>
  <c r="GV75" i="1"/>
  <c r="GV74" i="1"/>
  <c r="GV73" i="1"/>
  <c r="GV72" i="1"/>
  <c r="GV71" i="1"/>
  <c r="GV70" i="1"/>
  <c r="GV69" i="1"/>
  <c r="GV68" i="1"/>
  <c r="GV67" i="1"/>
  <c r="GV66" i="1"/>
  <c r="GV65" i="1"/>
  <c r="GV64" i="1"/>
  <c r="GV63" i="1"/>
  <c r="GV62" i="1"/>
  <c r="GV61" i="1"/>
  <c r="GV60" i="1"/>
  <c r="GV59" i="1"/>
  <c r="GV58" i="1"/>
  <c r="GV57" i="1"/>
  <c r="GV56" i="1"/>
  <c r="GV55" i="1"/>
  <c r="GV54" i="1"/>
  <c r="GV53" i="1"/>
  <c r="GV52" i="1"/>
  <c r="GV51" i="1"/>
  <c r="GV50" i="1"/>
  <c r="GV49" i="1"/>
  <c r="GV48" i="1"/>
  <c r="GV47" i="1"/>
  <c r="GV46" i="1"/>
  <c r="GV45" i="1"/>
  <c r="GV44" i="1"/>
  <c r="GV43" i="1"/>
  <c r="GV42" i="1"/>
  <c r="GV41" i="1"/>
  <c r="GV40" i="1"/>
  <c r="GV39" i="1"/>
  <c r="GV38" i="1"/>
  <c r="GV37" i="1"/>
  <c r="GV36" i="1"/>
  <c r="GV35" i="1"/>
  <c r="GV34" i="1"/>
  <c r="GV33" i="1"/>
  <c r="GV32" i="1"/>
  <c r="GV31" i="1"/>
  <c r="GV30" i="1"/>
  <c r="GV29" i="1"/>
  <c r="GV28" i="1"/>
  <c r="GV27" i="1"/>
  <c r="GV26" i="1"/>
  <c r="GV25" i="1"/>
  <c r="GV24" i="1"/>
  <c r="GV23" i="1"/>
  <c r="GV22" i="1"/>
  <c r="GV21" i="1"/>
  <c r="GV20" i="1"/>
  <c r="GV19" i="1"/>
  <c r="GV18" i="1"/>
  <c r="GV17" i="1"/>
  <c r="GV16" i="1"/>
  <c r="GV15" i="1"/>
  <c r="GV14" i="1"/>
  <c r="GV13" i="1" l="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G101" i="1" l="1"/>
  <c r="N101" i="1"/>
  <c r="DL96" i="1"/>
  <c r="CD96" i="1"/>
  <c r="AR101" i="1"/>
  <c r="AS101" i="1" s="1"/>
  <c r="BO101" i="1"/>
  <c r="BP101" i="1" s="1"/>
  <c r="W101" i="1"/>
  <c r="AG101" i="1"/>
  <c r="AH101" i="1" s="1"/>
  <c r="BC101" i="1"/>
  <c r="BD101" i="1" s="1"/>
  <c r="CU96" i="1"/>
  <c r="JG96" i="1"/>
  <c r="II96" i="1"/>
  <c r="HK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HM96" i="1" l="1"/>
  <c r="HN96" i="1" s="1"/>
  <c r="HL96" i="1"/>
  <c r="IK96" i="1"/>
  <c r="IL96" i="1" s="1"/>
  <c r="IJ96" i="1"/>
  <c r="CE96" i="1"/>
  <c r="CF96" i="1"/>
  <c r="CG96" i="1" s="1"/>
  <c r="JH96" i="1"/>
  <c r="JI96" i="1"/>
  <c r="JJ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JM96" i="1" l="1"/>
  <c r="JK96" i="1"/>
  <c r="CH96" i="1"/>
  <c r="CI96" i="1"/>
  <c r="CZ96" i="1"/>
  <c r="CY96" i="1"/>
  <c r="IO96" i="1"/>
  <c r="IM96" i="1"/>
  <c r="DP96" i="1"/>
  <c r="DQ96" i="1"/>
  <c r="HQ96" i="1"/>
  <c r="HO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DO19" i="1" l="1"/>
  <c r="HR96" i="1"/>
  <c r="IP96" i="1"/>
  <c r="JN96" i="1"/>
  <c r="DO30" i="1"/>
  <c r="JJ30" i="1"/>
  <c r="BQ30" i="1"/>
  <c r="BR30" i="1" s="1"/>
  <c r="CG30" i="1"/>
  <c r="CX30" i="1"/>
  <c r="IL30" i="1"/>
  <c r="HN30" i="1"/>
  <c r="CZ30" i="1" l="1"/>
  <c r="CY30" i="1"/>
  <c r="CI30" i="1"/>
  <c r="CH30" i="1"/>
  <c r="JK30" i="1"/>
  <c r="JL30" i="1"/>
  <c r="JN30" i="1"/>
  <c r="DQ19" i="1"/>
  <c r="DP19" i="1"/>
  <c r="DQ30" i="1"/>
  <c r="DP30" i="1"/>
  <c r="HP30" i="1"/>
  <c r="HR30" i="1"/>
  <c r="HO30" i="1"/>
  <c r="IM30" i="1"/>
  <c r="IN30" i="1"/>
  <c r="I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BC49" i="1" l="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JG107" i="1"/>
  <c r="AG114" i="1"/>
  <c r="AH114" i="1" s="1"/>
  <c r="HK107" i="1"/>
  <c r="II107" i="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JG99" i="1"/>
  <c r="N96" i="1"/>
  <c r="II99" i="1"/>
  <c r="HK99" i="1"/>
  <c r="AR100" i="1"/>
  <c r="AS100" i="1" s="1"/>
  <c r="CU100" i="1"/>
  <c r="G100" i="1"/>
  <c r="BC100" i="1"/>
  <c r="BD100" i="1" s="1"/>
  <c r="CD100" i="1"/>
  <c r="AG100" i="1"/>
  <c r="AH100" i="1" s="1"/>
  <c r="DL100" i="1"/>
  <c r="JG100" i="1"/>
  <c r="W100" i="1"/>
  <c r="BO100" i="1"/>
  <c r="BP100" i="1" s="1"/>
  <c r="N100" i="1"/>
  <c r="II100" i="1"/>
  <c r="HK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JG120" i="1"/>
  <c r="AR118" i="1"/>
  <c r="AS118" i="1" s="1"/>
  <c r="HK120" i="1"/>
  <c r="II120" i="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JG115" i="1"/>
  <c r="CD115" i="1"/>
  <c r="AR108" i="1"/>
  <c r="AS108" i="1" s="1"/>
  <c r="DL115" i="1"/>
  <c r="G108" i="1"/>
  <c r="II115" i="1"/>
  <c r="HK115"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JG116" i="1"/>
  <c r="BC105" i="1"/>
  <c r="BD105" i="1" s="1"/>
  <c r="DL116" i="1"/>
  <c r="HK116" i="1"/>
  <c r="II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CU102" i="1" l="1"/>
  <c r="CD102" i="1"/>
  <c r="G123" i="1"/>
  <c r="AG123" i="1"/>
  <c r="AH123" i="1" s="1"/>
  <c r="BC123" i="1"/>
  <c r="BD123" i="1" s="1"/>
  <c r="DL102" i="1"/>
  <c r="AR123" i="1"/>
  <c r="AS123" i="1" s="1"/>
  <c r="BO123" i="1"/>
  <c r="BP123" i="1" s="1"/>
  <c r="W123" i="1"/>
  <c r="JG102" i="1"/>
  <c r="N123" i="1"/>
  <c r="HK102" i="1"/>
  <c r="II102" i="1"/>
  <c r="JI107" i="1"/>
  <c r="JJ107" i="1" s="1"/>
  <c r="JH107" i="1"/>
  <c r="CE100" i="1"/>
  <c r="CF100" i="1"/>
  <c r="CG100" i="1" s="1"/>
  <c r="CV107" i="1"/>
  <c r="CW107" i="1"/>
  <c r="CX107" i="1" s="1"/>
  <c r="W112" i="1"/>
  <c r="DL106" i="1"/>
  <c r="BC112" i="1"/>
  <c r="BD112" i="1" s="1"/>
  <c r="CU106" i="1"/>
  <c r="AG112" i="1"/>
  <c r="AH112" i="1" s="1"/>
  <c r="BO112" i="1"/>
  <c r="BP112" i="1" s="1"/>
  <c r="CD106" i="1"/>
  <c r="N112" i="1"/>
  <c r="JG106" i="1"/>
  <c r="G112" i="1"/>
  <c r="AR112" i="1"/>
  <c r="AS112" i="1" s="1"/>
  <c r="HK106" i="1"/>
  <c r="II106" i="1"/>
  <c r="W116" i="1"/>
  <c r="DL111" i="1"/>
  <c r="CD111" i="1"/>
  <c r="CU111" i="1"/>
  <c r="N116" i="1"/>
  <c r="BO116" i="1"/>
  <c r="BP116" i="1" s="1"/>
  <c r="AR116" i="1"/>
  <c r="AS116" i="1" s="1"/>
  <c r="BC116" i="1"/>
  <c r="BD116" i="1" s="1"/>
  <c r="G116" i="1"/>
  <c r="JG111" i="1"/>
  <c r="AG116" i="1"/>
  <c r="AH116" i="1" s="1"/>
  <c r="HK111" i="1"/>
  <c r="II111" i="1"/>
  <c r="G103" i="1"/>
  <c r="CD101" i="1"/>
  <c r="AG103" i="1"/>
  <c r="AH103" i="1" s="1"/>
  <c r="BC103" i="1"/>
  <c r="BD103" i="1" s="1"/>
  <c r="N103" i="1"/>
  <c r="AR103" i="1"/>
  <c r="AS103" i="1" s="1"/>
  <c r="BO103" i="1"/>
  <c r="BP103" i="1" s="1"/>
  <c r="CU101" i="1"/>
  <c r="JG101" i="1"/>
  <c r="DL101" i="1"/>
  <c r="W103" i="1"/>
  <c r="HK101" i="1"/>
  <c r="II101" i="1"/>
  <c r="AG121" i="1"/>
  <c r="AH121" i="1" s="1"/>
  <c r="BC121" i="1"/>
  <c r="BD121" i="1" s="1"/>
  <c r="AR121" i="1"/>
  <c r="AS121" i="1" s="1"/>
  <c r="BO121" i="1"/>
  <c r="BP121" i="1" s="1"/>
  <c r="CU123" i="1"/>
  <c r="W121" i="1"/>
  <c r="CD123" i="1"/>
  <c r="G121" i="1"/>
  <c r="DL123" i="1"/>
  <c r="JG123" i="1"/>
  <c r="N121" i="1"/>
  <c r="HK123" i="1"/>
  <c r="II123" i="1"/>
  <c r="JI116" i="1"/>
  <c r="JJ116" i="1" s="1"/>
  <c r="JH116" i="1"/>
  <c r="CE116" i="1"/>
  <c r="CF116" i="1"/>
  <c r="CG116" i="1" s="1"/>
  <c r="CF115" i="1"/>
  <c r="CG115" i="1" s="1"/>
  <c r="CE115" i="1"/>
  <c r="IK100" i="1"/>
  <c r="IL100" i="1" s="1"/>
  <c r="IJ100" i="1"/>
  <c r="CE99" i="1"/>
  <c r="CF99" i="1"/>
  <c r="CG99" i="1" s="1"/>
  <c r="DM107" i="1"/>
  <c r="DN107" i="1"/>
  <c r="DO107" i="1" s="1"/>
  <c r="CU109" i="1"/>
  <c r="AG113" i="1"/>
  <c r="AH113" i="1" s="1"/>
  <c r="CD109" i="1"/>
  <c r="AR113" i="1"/>
  <c r="AS113" i="1" s="1"/>
  <c r="DL109" i="1"/>
  <c r="BO113" i="1"/>
  <c r="BP113" i="1" s="1"/>
  <c r="JG109" i="1"/>
  <c r="BC113" i="1"/>
  <c r="BD113" i="1" s="1"/>
  <c r="G113" i="1"/>
  <c r="N113" i="1"/>
  <c r="W113" i="1"/>
  <c r="II109" i="1"/>
  <c r="HK109" i="1"/>
  <c r="HL100" i="1"/>
  <c r="HM100" i="1"/>
  <c r="HN100" i="1" s="1"/>
  <c r="G98" i="1"/>
  <c r="DL98" i="1"/>
  <c r="CU98" i="1"/>
  <c r="N98" i="1"/>
  <c r="CD98" i="1"/>
  <c r="AR98" i="1"/>
  <c r="AS98" i="1" s="1"/>
  <c r="BC98" i="1"/>
  <c r="BD98" i="1" s="1"/>
  <c r="AG98" i="1"/>
  <c r="AH98" i="1" s="1"/>
  <c r="JG98" i="1"/>
  <c r="W98" i="1"/>
  <c r="BO98" i="1"/>
  <c r="BP98" i="1" s="1"/>
  <c r="HK98" i="1"/>
  <c r="II98" i="1"/>
  <c r="CU108" i="1"/>
  <c r="AG115" i="1"/>
  <c r="AH115" i="1" s="1"/>
  <c r="BC115" i="1"/>
  <c r="BD115" i="1" s="1"/>
  <c r="N115" i="1"/>
  <c r="AR115" i="1"/>
  <c r="AS115" i="1" s="1"/>
  <c r="BO115" i="1"/>
  <c r="BP115" i="1" s="1"/>
  <c r="W115" i="1"/>
  <c r="DL108" i="1"/>
  <c r="JG108" i="1"/>
  <c r="G115" i="1"/>
  <c r="CD108" i="1"/>
  <c r="II108" i="1"/>
  <c r="HK108" i="1"/>
  <c r="AR122" i="1"/>
  <c r="AS122" i="1" s="1"/>
  <c r="CU122" i="1"/>
  <c r="G122" i="1"/>
  <c r="AG122" i="1"/>
  <c r="AH122" i="1" s="1"/>
  <c r="DL122" i="1"/>
  <c r="BC122" i="1"/>
  <c r="BD122" i="1" s="1"/>
  <c r="CD122" i="1"/>
  <c r="W122" i="1"/>
  <c r="BO122" i="1"/>
  <c r="BP122" i="1" s="1"/>
  <c r="JG122" i="1"/>
  <c r="N122" i="1"/>
  <c r="HK122" i="1"/>
  <c r="II122" i="1"/>
  <c r="JI115" i="1"/>
  <c r="JJ115" i="1" s="1"/>
  <c r="JH115" i="1"/>
  <c r="CX89" i="1"/>
  <c r="JJ89" i="1"/>
  <c r="CG89" i="1"/>
  <c r="DO89" i="1"/>
  <c r="BQ89" i="1"/>
  <c r="BR89" i="1" s="1"/>
  <c r="W111" i="1"/>
  <c r="CD105" i="1"/>
  <c r="AG111" i="1"/>
  <c r="AH111" i="1" s="1"/>
  <c r="BC111" i="1"/>
  <c r="BD111" i="1" s="1"/>
  <c r="N111" i="1"/>
  <c r="G111" i="1"/>
  <c r="JG105" i="1"/>
  <c r="AR111" i="1"/>
  <c r="AS111" i="1" s="1"/>
  <c r="DL105" i="1"/>
  <c r="BO111" i="1"/>
  <c r="BP111" i="1" s="1"/>
  <c r="CU105" i="1"/>
  <c r="HK105" i="1"/>
  <c r="II105" i="1"/>
  <c r="IK120" i="1"/>
  <c r="IL120" i="1" s="1"/>
  <c r="IJ120" i="1"/>
  <c r="CV120" i="1"/>
  <c r="CW120" i="1"/>
  <c r="CX120" i="1" s="1"/>
  <c r="CV100" i="1"/>
  <c r="CW100" i="1"/>
  <c r="CX100" i="1" s="1"/>
  <c r="CE120" i="1"/>
  <c r="CF120" i="1"/>
  <c r="CG120" i="1" s="1"/>
  <c r="DM99" i="1"/>
  <c r="DN99" i="1"/>
  <c r="DO99" i="1" s="1"/>
  <c r="DL104" i="1"/>
  <c r="AR119" i="1"/>
  <c r="AS119" i="1" s="1"/>
  <c r="CD104" i="1"/>
  <c r="G119" i="1"/>
  <c r="AG119" i="1"/>
  <c r="AH119" i="1" s="1"/>
  <c r="JG104" i="1"/>
  <c r="CU104" i="1"/>
  <c r="BC119" i="1"/>
  <c r="BD119" i="1" s="1"/>
  <c r="N119" i="1"/>
  <c r="W119" i="1"/>
  <c r="BO119" i="1"/>
  <c r="BP119" i="1" s="1"/>
  <c r="II104" i="1"/>
  <c r="HK104" i="1"/>
  <c r="CW115" i="1"/>
  <c r="CX115" i="1" s="1"/>
  <c r="CV115" i="1"/>
  <c r="JI99" i="1"/>
  <c r="JJ99" i="1" s="1"/>
  <c r="JH99" i="1"/>
  <c r="G109" i="1"/>
  <c r="AG109" i="1"/>
  <c r="AH109" i="1" s="1"/>
  <c r="BC109" i="1"/>
  <c r="BD109" i="1" s="1"/>
  <c r="N109" i="1"/>
  <c r="DL113" i="1"/>
  <c r="AR109" i="1"/>
  <c r="AS109" i="1" s="1"/>
  <c r="BO109" i="1"/>
  <c r="BP109" i="1" s="1"/>
  <c r="CU113" i="1"/>
  <c r="CD113" i="1"/>
  <c r="JG113" i="1"/>
  <c r="W109" i="1"/>
  <c r="II113" i="1"/>
  <c r="HK113" i="1"/>
  <c r="AG104" i="1"/>
  <c r="AH104" i="1" s="1"/>
  <c r="BO104" i="1"/>
  <c r="BP104" i="1" s="1"/>
  <c r="AR104" i="1"/>
  <c r="AS104" i="1" s="1"/>
  <c r="W104" i="1"/>
  <c r="N104" i="1"/>
  <c r="CU119" i="1"/>
  <c r="CD119" i="1"/>
  <c r="JG119" i="1"/>
  <c r="BC104" i="1"/>
  <c r="BD104" i="1" s="1"/>
  <c r="DL119" i="1"/>
  <c r="G104" i="1"/>
  <c r="II119" i="1"/>
  <c r="HK119" i="1"/>
  <c r="HL115" i="1"/>
  <c r="HM115" i="1"/>
  <c r="HN115" i="1" s="1"/>
  <c r="HM120" i="1"/>
  <c r="HN120" i="1" s="1"/>
  <c r="HL120" i="1"/>
  <c r="CV99" i="1"/>
  <c r="CW99" i="1"/>
  <c r="CX99" i="1" s="1"/>
  <c r="IK107" i="1"/>
  <c r="IL107" i="1" s="1"/>
  <c r="IJ107" i="1"/>
  <c r="N117" i="1"/>
  <c r="DL103" i="1"/>
  <c r="AR117" i="1"/>
  <c r="AS117" i="1" s="1"/>
  <c r="CD103" i="1"/>
  <c r="CU103" i="1"/>
  <c r="W117" i="1"/>
  <c r="G117" i="1"/>
  <c r="BC117" i="1"/>
  <c r="BD117" i="1" s="1"/>
  <c r="JG103" i="1"/>
  <c r="AG117" i="1"/>
  <c r="AH117" i="1" s="1"/>
  <c r="BO117" i="1"/>
  <c r="BP117" i="1" s="1"/>
  <c r="II103" i="1"/>
  <c r="HK103" i="1"/>
  <c r="DM116" i="1"/>
  <c r="DN116" i="1"/>
  <c r="DO116" i="1" s="1"/>
  <c r="DN115" i="1"/>
  <c r="DO115" i="1" s="1"/>
  <c r="DM115" i="1"/>
  <c r="AR106" i="1"/>
  <c r="AS106" i="1" s="1"/>
  <c r="DL114" i="1"/>
  <c r="CD114" i="1"/>
  <c r="BC106" i="1"/>
  <c r="BD106" i="1" s="1"/>
  <c r="G106" i="1"/>
  <c r="AG106" i="1"/>
  <c r="AH106" i="1" s="1"/>
  <c r="CU114" i="1"/>
  <c r="JG114" i="1"/>
  <c r="N106" i="1"/>
  <c r="W106" i="1"/>
  <c r="BO106" i="1"/>
  <c r="BP106" i="1" s="1"/>
  <c r="II114" i="1"/>
  <c r="HK114" i="1"/>
  <c r="N110" i="1"/>
  <c r="AR110" i="1"/>
  <c r="AS110" i="1" s="1"/>
  <c r="W110" i="1"/>
  <c r="BC110" i="1"/>
  <c r="BD110" i="1" s="1"/>
  <c r="CD110" i="1"/>
  <c r="G110" i="1"/>
  <c r="BO110" i="1"/>
  <c r="BP110" i="1" s="1"/>
  <c r="JG110" i="1"/>
  <c r="AG110" i="1"/>
  <c r="AH110" i="1" s="1"/>
  <c r="CU110" i="1"/>
  <c r="DL110" i="1"/>
  <c r="HK110" i="1"/>
  <c r="II110" i="1"/>
  <c r="CU121" i="1"/>
  <c r="JG121" i="1"/>
  <c r="W120" i="1"/>
  <c r="AG120" i="1"/>
  <c r="AH120" i="1" s="1"/>
  <c r="N120" i="1"/>
  <c r="BO120" i="1"/>
  <c r="BP120" i="1" s="1"/>
  <c r="DL121" i="1"/>
  <c r="BC120" i="1"/>
  <c r="BD120" i="1" s="1"/>
  <c r="AR120" i="1"/>
  <c r="AS120" i="1" s="1"/>
  <c r="G120" i="1"/>
  <c r="CD121" i="1"/>
  <c r="II121" i="1"/>
  <c r="HK121" i="1"/>
  <c r="DL97" i="1"/>
  <c r="BO99" i="1"/>
  <c r="BP99" i="1" s="1"/>
  <c r="BC99" i="1"/>
  <c r="BD99" i="1" s="1"/>
  <c r="G99" i="1"/>
  <c r="CD97" i="1"/>
  <c r="N99" i="1"/>
  <c r="AR99" i="1"/>
  <c r="AS99" i="1" s="1"/>
  <c r="W99" i="1"/>
  <c r="JG97" i="1"/>
  <c r="AG99" i="1"/>
  <c r="AH99" i="1" s="1"/>
  <c r="CU97" i="1"/>
  <c r="HK97" i="1"/>
  <c r="II97" i="1"/>
  <c r="W102" i="1"/>
  <c r="BC102" i="1"/>
  <c r="BD102" i="1" s="1"/>
  <c r="AG102" i="1"/>
  <c r="AH102" i="1" s="1"/>
  <c r="BO102" i="1"/>
  <c r="BP102" i="1" s="1"/>
  <c r="N102" i="1"/>
  <c r="CD118" i="1"/>
  <c r="JG118" i="1"/>
  <c r="G102" i="1"/>
  <c r="CU118" i="1"/>
  <c r="DL118" i="1"/>
  <c r="AR102" i="1"/>
  <c r="AS102" i="1" s="1"/>
  <c r="II118" i="1"/>
  <c r="HK118" i="1"/>
  <c r="AR27" i="1"/>
  <c r="AS27" i="1" s="1"/>
  <c r="AT27" i="1" s="1"/>
  <c r="W27" i="1"/>
  <c r="X27" i="1" s="1"/>
  <c r="AG27" i="1"/>
  <c r="AH27" i="1" s="1"/>
  <c r="AI27" i="1" s="1"/>
  <c r="N27" i="1"/>
  <c r="BC27" i="1"/>
  <c r="BD27" i="1" s="1"/>
  <c r="BE27" i="1" s="1"/>
  <c r="G27" i="1"/>
  <c r="IK116" i="1"/>
  <c r="IL116" i="1" s="1"/>
  <c r="IJ116" i="1"/>
  <c r="IK115" i="1"/>
  <c r="IL115" i="1" s="1"/>
  <c r="IJ115" i="1"/>
  <c r="JI100" i="1"/>
  <c r="JJ100" i="1" s="1"/>
  <c r="JH100" i="1"/>
  <c r="HL99" i="1"/>
  <c r="HM99" i="1"/>
  <c r="HN99" i="1" s="1"/>
  <c r="HL107" i="1"/>
  <c r="HM107" i="1"/>
  <c r="HN107" i="1" s="1"/>
  <c r="CW116" i="1"/>
  <c r="CX116" i="1" s="1"/>
  <c r="CV116" i="1"/>
  <c r="AG97" i="1"/>
  <c r="AH97" i="1" s="1"/>
  <c r="BC97" i="1"/>
  <c r="BD97" i="1" s="1"/>
  <c r="W97" i="1"/>
  <c r="CD112" i="1"/>
  <c r="DL112" i="1"/>
  <c r="N97" i="1"/>
  <c r="BO97" i="1"/>
  <c r="BP97" i="1" s="1"/>
  <c r="CU112" i="1"/>
  <c r="G97" i="1"/>
  <c r="AR97" i="1"/>
  <c r="AS97" i="1" s="1"/>
  <c r="JG112" i="1"/>
  <c r="HK112" i="1"/>
  <c r="II112" i="1"/>
  <c r="DM120" i="1"/>
  <c r="DN120" i="1"/>
  <c r="DO120" i="1" s="1"/>
  <c r="AR107" i="1"/>
  <c r="AS107" i="1" s="1"/>
  <c r="CU117" i="1"/>
  <c r="G107" i="1"/>
  <c r="BC107" i="1"/>
  <c r="BD107" i="1" s="1"/>
  <c r="AG107" i="1"/>
  <c r="AH107" i="1" s="1"/>
  <c r="CD117" i="1"/>
  <c r="JG117" i="1"/>
  <c r="N107" i="1"/>
  <c r="DL117" i="1"/>
  <c r="W107" i="1"/>
  <c r="BO107" i="1"/>
  <c r="BP107" i="1" s="1"/>
  <c r="HK117" i="1"/>
  <c r="II117" i="1"/>
  <c r="HL116" i="1"/>
  <c r="HM116" i="1"/>
  <c r="HN116" i="1" s="1"/>
  <c r="JH120" i="1"/>
  <c r="JI120" i="1"/>
  <c r="JJ120" i="1" s="1"/>
  <c r="DM100" i="1"/>
  <c r="DN100" i="1"/>
  <c r="DO100" i="1" s="1"/>
  <c r="IK99" i="1"/>
  <c r="IL99" i="1" s="1"/>
  <c r="IJ99" i="1"/>
  <c r="CE107" i="1"/>
  <c r="CF107" i="1"/>
  <c r="CG107" i="1" s="1"/>
  <c r="HN89" i="1"/>
  <c r="IL89" i="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JI118" i="1" l="1"/>
  <c r="JJ118" i="1" s="1"/>
  <c r="JH118" i="1"/>
  <c r="CV104" i="1"/>
  <c r="CW104" i="1"/>
  <c r="CX104" i="1" s="1"/>
  <c r="HM98" i="1"/>
  <c r="HN98" i="1" s="1"/>
  <c r="HL98" i="1"/>
  <c r="IJ106" i="1"/>
  <c r="IK106" i="1"/>
  <c r="IL106" i="1" s="1"/>
  <c r="DP120" i="1"/>
  <c r="DQ120" i="1"/>
  <c r="CZ116" i="1"/>
  <c r="CY116" i="1"/>
  <c r="IO115" i="1"/>
  <c r="IM115" i="1"/>
  <c r="IP115" i="1" s="1"/>
  <c r="CF118" i="1"/>
  <c r="CG118" i="1" s="1"/>
  <c r="CE118" i="1"/>
  <c r="IK110" i="1"/>
  <c r="IL110" i="1" s="1"/>
  <c r="IJ110" i="1"/>
  <c r="DM114" i="1"/>
  <c r="DN114" i="1"/>
  <c r="DO114" i="1" s="1"/>
  <c r="JI119" i="1"/>
  <c r="JJ119" i="1" s="1"/>
  <c r="JH119" i="1"/>
  <c r="DM113" i="1"/>
  <c r="DN113" i="1"/>
  <c r="DO113" i="1" s="1"/>
  <c r="JH104" i="1"/>
  <c r="JI104" i="1"/>
  <c r="JJ104" i="1" s="1"/>
  <c r="JN89" i="1"/>
  <c r="JK89" i="1"/>
  <c r="JL89" i="1"/>
  <c r="CW98" i="1"/>
  <c r="CX98" i="1" s="1"/>
  <c r="CV98" i="1"/>
  <c r="CV101" i="1"/>
  <c r="CW101" i="1"/>
  <c r="CX101" i="1" s="1"/>
  <c r="HM106" i="1"/>
  <c r="HN106" i="1" s="1"/>
  <c r="HL106" i="1"/>
  <c r="CW106" i="1"/>
  <c r="CX106" i="1" s="1"/>
  <c r="CV106" i="1"/>
  <c r="CH107" i="1"/>
  <c r="CI107" i="1"/>
  <c r="HO116" i="1"/>
  <c r="HR116" i="1" s="1"/>
  <c r="HQ116" i="1"/>
  <c r="JH117" i="1"/>
  <c r="JI117" i="1"/>
  <c r="JJ117" i="1" s="1"/>
  <c r="HO107" i="1"/>
  <c r="HR107" i="1" s="1"/>
  <c r="HQ107" i="1"/>
  <c r="HM118" i="1"/>
  <c r="HN118" i="1" s="1"/>
  <c r="HL118" i="1"/>
  <c r="DN121" i="1"/>
  <c r="DO121" i="1" s="1"/>
  <c r="DM121" i="1"/>
  <c r="HL110" i="1"/>
  <c r="HM110" i="1"/>
  <c r="HN110" i="1" s="1"/>
  <c r="DN103" i="1"/>
  <c r="DO103" i="1" s="1"/>
  <c r="DM103" i="1"/>
  <c r="HQ115" i="1"/>
  <c r="HO115" i="1"/>
  <c r="HR115" i="1" s="1"/>
  <c r="CE119" i="1"/>
  <c r="CF119" i="1"/>
  <c r="CG119" i="1" s="1"/>
  <c r="IJ113" i="1"/>
  <c r="IK113" i="1"/>
  <c r="IL113" i="1" s="1"/>
  <c r="HM104" i="1"/>
  <c r="HN104" i="1" s="1"/>
  <c r="HL104" i="1"/>
  <c r="HM105" i="1"/>
  <c r="HN105" i="1" s="1"/>
  <c r="HL105" i="1"/>
  <c r="CZ89" i="1"/>
  <c r="CY89" i="1"/>
  <c r="HL108" i="1"/>
  <c r="HM108" i="1"/>
  <c r="HN108" i="1" s="1"/>
  <c r="DN98" i="1"/>
  <c r="DO98" i="1" s="1"/>
  <c r="DM98" i="1"/>
  <c r="CW109" i="1"/>
  <c r="CX109" i="1" s="1"/>
  <c r="CV109" i="1"/>
  <c r="CI115" i="1"/>
  <c r="CH115" i="1"/>
  <c r="JI123" i="1"/>
  <c r="JJ123" i="1" s="1"/>
  <c r="JH123" i="1"/>
  <c r="JK107" i="1"/>
  <c r="JN107" i="1" s="1"/>
  <c r="JM107" i="1"/>
  <c r="DN102" i="1"/>
  <c r="DO102" i="1" s="1"/>
  <c r="DM102" i="1"/>
  <c r="JM120" i="1"/>
  <c r="JK120" i="1"/>
  <c r="JN120" i="1" s="1"/>
  <c r="CV112" i="1"/>
  <c r="CW112" i="1"/>
  <c r="CX112" i="1" s="1"/>
  <c r="CE103" i="1"/>
  <c r="CF103" i="1"/>
  <c r="CG103" i="1" s="1"/>
  <c r="CI89" i="1"/>
  <c r="CH89" i="1"/>
  <c r="CW97" i="1"/>
  <c r="CX97" i="1" s="1"/>
  <c r="CV97" i="1"/>
  <c r="CE110" i="1"/>
  <c r="CF110" i="1"/>
  <c r="CG110" i="1" s="1"/>
  <c r="HO120" i="1"/>
  <c r="HR120" i="1" s="1"/>
  <c r="HQ120" i="1"/>
  <c r="HM113" i="1"/>
  <c r="HN113" i="1" s="1"/>
  <c r="HL113" i="1"/>
  <c r="CZ115" i="1"/>
  <c r="CY115" i="1"/>
  <c r="CH120" i="1"/>
  <c r="CI120" i="1"/>
  <c r="IJ105" i="1"/>
  <c r="IK105" i="1"/>
  <c r="IL105" i="1" s="1"/>
  <c r="JJ29" i="1"/>
  <c r="CX29" i="1"/>
  <c r="CG29" i="1"/>
  <c r="BQ29" i="1"/>
  <c r="BR29" i="1" s="1"/>
  <c r="DO29" i="1"/>
  <c r="CE117" i="1"/>
  <c r="CF117" i="1"/>
  <c r="CG117" i="1" s="1"/>
  <c r="IK112" i="1"/>
  <c r="IL112" i="1" s="1"/>
  <c r="IJ112" i="1"/>
  <c r="DM112" i="1"/>
  <c r="DN112" i="1"/>
  <c r="DO112" i="1" s="1"/>
  <c r="IO116" i="1"/>
  <c r="IM116" i="1"/>
  <c r="IP116" i="1" s="1"/>
  <c r="IK118" i="1"/>
  <c r="IL118" i="1" s="1"/>
  <c r="IJ118" i="1"/>
  <c r="JI97" i="1"/>
  <c r="JJ97" i="1" s="1"/>
  <c r="JH97" i="1"/>
  <c r="DN97" i="1"/>
  <c r="DO97" i="1" s="1"/>
  <c r="DM97" i="1"/>
  <c r="DM110" i="1"/>
  <c r="DN110" i="1"/>
  <c r="DO110" i="1" s="1"/>
  <c r="JI114" i="1"/>
  <c r="JJ114" i="1" s="1"/>
  <c r="JH114" i="1"/>
  <c r="JH103" i="1"/>
  <c r="JI103" i="1"/>
  <c r="JJ103" i="1" s="1"/>
  <c r="CV119" i="1"/>
  <c r="CW119" i="1"/>
  <c r="CX119" i="1" s="1"/>
  <c r="IK104" i="1"/>
  <c r="IL104" i="1" s="1"/>
  <c r="IJ104" i="1"/>
  <c r="CY100" i="1"/>
  <c r="CZ100" i="1"/>
  <c r="CV105" i="1"/>
  <c r="CW105" i="1"/>
  <c r="CX105" i="1" s="1"/>
  <c r="CE122" i="1"/>
  <c r="CF122" i="1"/>
  <c r="CG122" i="1" s="1"/>
  <c r="IJ108" i="1"/>
  <c r="IK108" i="1"/>
  <c r="IL108" i="1" s="1"/>
  <c r="JI98" i="1"/>
  <c r="JJ98" i="1" s="1"/>
  <c r="JH98" i="1"/>
  <c r="DP107" i="1"/>
  <c r="DQ107" i="1"/>
  <c r="CI116" i="1"/>
  <c r="CH116" i="1"/>
  <c r="DN123" i="1"/>
  <c r="DO123" i="1" s="1"/>
  <c r="DM123" i="1"/>
  <c r="IK111" i="1"/>
  <c r="IL111" i="1" s="1"/>
  <c r="IJ111" i="1"/>
  <c r="DM106" i="1"/>
  <c r="DN106" i="1"/>
  <c r="DO106" i="1" s="1"/>
  <c r="IK102" i="1"/>
  <c r="IL102" i="1" s="1"/>
  <c r="IJ102" i="1"/>
  <c r="DM117" i="1"/>
  <c r="DN117" i="1"/>
  <c r="DO117" i="1" s="1"/>
  <c r="HL123" i="1"/>
  <c r="HM123" i="1"/>
  <c r="HN123" i="1" s="1"/>
  <c r="HL121" i="1"/>
  <c r="HM121" i="1"/>
  <c r="HN121" i="1" s="1"/>
  <c r="CV110" i="1"/>
  <c r="CW110" i="1"/>
  <c r="CX110" i="1" s="1"/>
  <c r="CW114" i="1"/>
  <c r="CX114" i="1" s="1"/>
  <c r="CV114" i="1"/>
  <c r="JI113" i="1"/>
  <c r="JJ113" i="1" s="1"/>
  <c r="JH113" i="1"/>
  <c r="CF104" i="1"/>
  <c r="CG104" i="1" s="1"/>
  <c r="CE104" i="1"/>
  <c r="HM111" i="1"/>
  <c r="HN111" i="1" s="1"/>
  <c r="HL111" i="1"/>
  <c r="CW111" i="1"/>
  <c r="CX111" i="1" s="1"/>
  <c r="CV111" i="1"/>
  <c r="JI106" i="1"/>
  <c r="JJ106" i="1" s="1"/>
  <c r="JH106" i="1"/>
  <c r="BQ22" i="1"/>
  <c r="BR22" i="1" s="1"/>
  <c r="DO22" i="1"/>
  <c r="JJ22" i="1"/>
  <c r="CG22" i="1"/>
  <c r="CX22" i="1"/>
  <c r="IO99" i="1"/>
  <c r="IM99" i="1"/>
  <c r="IP99" i="1" s="1"/>
  <c r="HM117" i="1"/>
  <c r="HN117" i="1" s="1"/>
  <c r="HL117" i="1"/>
  <c r="JH112" i="1"/>
  <c r="JI112" i="1"/>
  <c r="JJ112" i="1" s="1"/>
  <c r="DM118" i="1"/>
  <c r="DN118" i="1"/>
  <c r="DO118" i="1" s="1"/>
  <c r="IJ121" i="1"/>
  <c r="IK121" i="1"/>
  <c r="IL121" i="1" s="1"/>
  <c r="DQ116" i="1"/>
  <c r="DP116" i="1"/>
  <c r="IM107" i="1"/>
  <c r="IP107" i="1" s="1"/>
  <c r="IO107" i="1"/>
  <c r="IK119" i="1"/>
  <c r="IL119" i="1" s="1"/>
  <c r="IJ119" i="1"/>
  <c r="CE113" i="1"/>
  <c r="CF113" i="1"/>
  <c r="CG113" i="1" s="1"/>
  <c r="CY120" i="1"/>
  <c r="CZ120" i="1"/>
  <c r="DN105" i="1"/>
  <c r="DO105" i="1" s="1"/>
  <c r="DM105" i="1"/>
  <c r="IJ122" i="1"/>
  <c r="IK122" i="1"/>
  <c r="IL122" i="1" s="1"/>
  <c r="DM122" i="1"/>
  <c r="DN122" i="1"/>
  <c r="DO122" i="1" s="1"/>
  <c r="CH99" i="1"/>
  <c r="CI99" i="1"/>
  <c r="CE123" i="1"/>
  <c r="CF123" i="1"/>
  <c r="CG123" i="1" s="1"/>
  <c r="HM101" i="1"/>
  <c r="HN101" i="1" s="1"/>
  <c r="HL101" i="1"/>
  <c r="CF111" i="1"/>
  <c r="CG111" i="1" s="1"/>
  <c r="CE111" i="1"/>
  <c r="CY107" i="1"/>
  <c r="CZ107" i="1"/>
  <c r="HM97" i="1"/>
  <c r="HN97" i="1" s="1"/>
  <c r="HL97" i="1"/>
  <c r="CW121" i="1"/>
  <c r="CX121" i="1" s="1"/>
  <c r="CV121" i="1"/>
  <c r="IK103" i="1"/>
  <c r="IL103" i="1" s="1"/>
  <c r="IJ103" i="1"/>
  <c r="IM120" i="1"/>
  <c r="IP120" i="1" s="1"/>
  <c r="IO120" i="1"/>
  <c r="CV122" i="1"/>
  <c r="CW122" i="1"/>
  <c r="CX122" i="1" s="1"/>
  <c r="IO100" i="1"/>
  <c r="IM100" i="1"/>
  <c r="IP100" i="1" s="1"/>
  <c r="JJ36" i="1"/>
  <c r="BQ36" i="1"/>
  <c r="BR36" i="1" s="1"/>
  <c r="CG36" i="1"/>
  <c r="DO36" i="1"/>
  <c r="CX36" i="1"/>
  <c r="IJ117" i="1"/>
  <c r="IK117" i="1"/>
  <c r="IL117" i="1" s="1"/>
  <c r="CE112" i="1"/>
  <c r="CF112" i="1"/>
  <c r="CG112" i="1" s="1"/>
  <c r="JK115" i="1"/>
  <c r="JN115" i="1" s="1"/>
  <c r="JM115" i="1"/>
  <c r="CE108" i="1"/>
  <c r="CF108" i="1"/>
  <c r="CG108" i="1" s="1"/>
  <c r="HO100" i="1"/>
  <c r="HR100" i="1" s="1"/>
  <c r="HQ100" i="1"/>
  <c r="JH109" i="1"/>
  <c r="JI109" i="1"/>
  <c r="JJ109" i="1" s="1"/>
  <c r="IJ101" i="1"/>
  <c r="IK101" i="1"/>
  <c r="IL101" i="1" s="1"/>
  <c r="HL102" i="1"/>
  <c r="HM102" i="1"/>
  <c r="HN102" i="1" s="1"/>
  <c r="DP100" i="1"/>
  <c r="DQ100" i="1"/>
  <c r="CW118" i="1"/>
  <c r="CX118" i="1" s="1"/>
  <c r="CV118" i="1"/>
  <c r="CF121" i="1"/>
  <c r="CG121" i="1" s="1"/>
  <c r="CE121" i="1"/>
  <c r="JH110" i="1"/>
  <c r="JI110" i="1"/>
  <c r="JJ110" i="1" s="1"/>
  <c r="HM114" i="1"/>
  <c r="HN114" i="1" s="1"/>
  <c r="HL114" i="1"/>
  <c r="CY99" i="1"/>
  <c r="CZ99" i="1"/>
  <c r="CV113" i="1"/>
  <c r="CW113" i="1"/>
  <c r="CX113" i="1" s="1"/>
  <c r="DM104" i="1"/>
  <c r="DN104" i="1"/>
  <c r="DO104" i="1" s="1"/>
  <c r="HM122" i="1"/>
  <c r="HN122" i="1" s="1"/>
  <c r="HL122" i="1"/>
  <c r="JI108" i="1"/>
  <c r="JJ108" i="1" s="1"/>
  <c r="JH108" i="1"/>
  <c r="CV108" i="1"/>
  <c r="CW108" i="1"/>
  <c r="CX108" i="1" s="1"/>
  <c r="HM109" i="1"/>
  <c r="HN109" i="1" s="1"/>
  <c r="HL109" i="1"/>
  <c r="DM109" i="1"/>
  <c r="DN109" i="1"/>
  <c r="DO109" i="1" s="1"/>
  <c r="JK116" i="1"/>
  <c r="JN116" i="1" s="1"/>
  <c r="JM116" i="1"/>
  <c r="JH111" i="1"/>
  <c r="JI111" i="1"/>
  <c r="JJ111" i="1" s="1"/>
  <c r="DM111" i="1"/>
  <c r="DN111" i="1"/>
  <c r="DO111" i="1" s="1"/>
  <c r="CE106" i="1"/>
  <c r="CF106" i="1"/>
  <c r="CG106" i="1" s="1"/>
  <c r="JH102" i="1"/>
  <c r="JI102" i="1"/>
  <c r="JJ102" i="1" s="1"/>
  <c r="CE102" i="1"/>
  <c r="CF102" i="1"/>
  <c r="CG102" i="1" s="1"/>
  <c r="CF114" i="1"/>
  <c r="CG114" i="1" s="1"/>
  <c r="CE114" i="1"/>
  <c r="JH122" i="1"/>
  <c r="JI122" i="1"/>
  <c r="JJ122" i="1" s="1"/>
  <c r="CF109" i="1"/>
  <c r="CG109" i="1" s="1"/>
  <c r="CE109" i="1"/>
  <c r="JI101" i="1"/>
  <c r="JJ101" i="1" s="1"/>
  <c r="JH101" i="1"/>
  <c r="BQ39" i="1"/>
  <c r="BR39" i="1" s="1"/>
  <c r="CX39" i="1"/>
  <c r="CG39" i="1"/>
  <c r="JJ39" i="1"/>
  <c r="DO39" i="1"/>
  <c r="HM112" i="1"/>
  <c r="HN112" i="1" s="1"/>
  <c r="HL112" i="1"/>
  <c r="HQ99" i="1"/>
  <c r="HO99" i="1"/>
  <c r="HR99" i="1" s="1"/>
  <c r="DQ115" i="1"/>
  <c r="DP115" i="1"/>
  <c r="HM119" i="1"/>
  <c r="HN119" i="1" s="1"/>
  <c r="HL119" i="1"/>
  <c r="CF105" i="1"/>
  <c r="CG105" i="1" s="1"/>
  <c r="CE105" i="1"/>
  <c r="CV117" i="1"/>
  <c r="CW117" i="1"/>
  <c r="CX117" i="1" s="1"/>
  <c r="JK100" i="1"/>
  <c r="JN100" i="1" s="1"/>
  <c r="JM100" i="1"/>
  <c r="IJ97" i="1"/>
  <c r="IK97" i="1"/>
  <c r="IL97" i="1" s="1"/>
  <c r="CE97" i="1"/>
  <c r="CF97" i="1"/>
  <c r="CG97" i="1" s="1"/>
  <c r="JI121" i="1"/>
  <c r="JJ121" i="1" s="1"/>
  <c r="JH121" i="1"/>
  <c r="IJ114" i="1"/>
  <c r="IK114" i="1"/>
  <c r="IL114" i="1" s="1"/>
  <c r="HM103" i="1"/>
  <c r="HN103" i="1" s="1"/>
  <c r="HL103" i="1"/>
  <c r="CW103" i="1"/>
  <c r="CX103" i="1" s="1"/>
  <c r="CV103" i="1"/>
  <c r="DM119" i="1"/>
  <c r="DN119" i="1"/>
  <c r="DO119" i="1" s="1"/>
  <c r="JK99" i="1"/>
  <c r="JN99" i="1" s="1"/>
  <c r="JM99" i="1"/>
  <c r="DP99" i="1"/>
  <c r="DQ99" i="1"/>
  <c r="JI105" i="1"/>
  <c r="JJ105" i="1" s="1"/>
  <c r="JH105" i="1"/>
  <c r="DQ89" i="1"/>
  <c r="DP89" i="1"/>
  <c r="DM108" i="1"/>
  <c r="DN108" i="1"/>
  <c r="DO108" i="1" s="1"/>
  <c r="IJ98" i="1"/>
  <c r="IK98" i="1"/>
  <c r="IL98" i="1" s="1"/>
  <c r="CF98" i="1"/>
  <c r="CG98" i="1" s="1"/>
  <c r="CE98" i="1"/>
  <c r="IJ109" i="1"/>
  <c r="IK109" i="1"/>
  <c r="IL109" i="1" s="1"/>
  <c r="IJ123" i="1"/>
  <c r="IK123" i="1"/>
  <c r="IL123" i="1" s="1"/>
  <c r="CW123" i="1"/>
  <c r="CX123" i="1" s="1"/>
  <c r="CV123" i="1"/>
  <c r="DN101" i="1"/>
  <c r="DO101" i="1" s="1"/>
  <c r="DM101" i="1"/>
  <c r="CF101" i="1"/>
  <c r="CG101" i="1" s="1"/>
  <c r="CE101" i="1"/>
  <c r="CH100" i="1"/>
  <c r="CI100" i="1"/>
  <c r="CV102" i="1"/>
  <c r="CW102" i="1"/>
  <c r="CX102" i="1" s="1"/>
  <c r="HN36" i="1"/>
  <c r="IL36" i="1"/>
  <c r="IL22" i="1"/>
  <c r="HN22" i="1"/>
  <c r="IL29" i="1"/>
  <c r="HN29" i="1"/>
  <c r="IM89" i="1"/>
  <c r="IN89" i="1"/>
  <c r="IP89" i="1"/>
  <c r="HN39" i="1"/>
  <c r="IL39" i="1"/>
  <c r="HR89" i="1"/>
  <c r="HO89" i="1"/>
  <c r="HP89"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DP112" i="1" l="1"/>
  <c r="DQ112" i="1"/>
  <c r="CY102" i="1"/>
  <c r="CZ102" i="1"/>
  <c r="CI101" i="1"/>
  <c r="CH101" i="1"/>
  <c r="JK121" i="1"/>
  <c r="JN121" i="1" s="1"/>
  <c r="JM121" i="1"/>
  <c r="DP39" i="1"/>
  <c r="DQ39" i="1"/>
  <c r="JJ95" i="1"/>
  <c r="JM102" i="1"/>
  <c r="JK102" i="1"/>
  <c r="JN102" i="1" s="1"/>
  <c r="IM101" i="1"/>
  <c r="IP101" i="1" s="1"/>
  <c r="IO101" i="1"/>
  <c r="CH36" i="1"/>
  <c r="CI36" i="1"/>
  <c r="HQ117" i="1"/>
  <c r="HO117" i="1"/>
  <c r="HR117" i="1" s="1"/>
  <c r="DP22" i="1"/>
  <c r="DQ22" i="1"/>
  <c r="CZ111" i="1"/>
  <c r="CY111" i="1"/>
  <c r="CZ114" i="1"/>
  <c r="CY114" i="1"/>
  <c r="DP117" i="1"/>
  <c r="DQ117" i="1"/>
  <c r="IO108" i="1"/>
  <c r="IM108" i="1"/>
  <c r="IP108" i="1" s="1"/>
  <c r="DP110" i="1"/>
  <c r="DQ110" i="1"/>
  <c r="CY29" i="1"/>
  <c r="CZ29" i="1"/>
  <c r="DQ121" i="1"/>
  <c r="DP121" i="1"/>
  <c r="DP113" i="1"/>
  <c r="DQ113" i="1"/>
  <c r="IO106" i="1"/>
  <c r="IM106" i="1"/>
  <c r="IP106" i="1" s="1"/>
  <c r="JM105" i="1"/>
  <c r="JK105" i="1"/>
  <c r="JN105" i="1" s="1"/>
  <c r="CH112" i="1"/>
  <c r="CI112" i="1"/>
  <c r="IM97" i="1"/>
  <c r="IO97" i="1"/>
  <c r="IL95" i="1"/>
  <c r="CI97" i="1"/>
  <c r="CH97" i="1"/>
  <c r="CG95" i="1"/>
  <c r="HO119" i="1"/>
  <c r="HR119" i="1" s="1"/>
  <c r="HQ119" i="1"/>
  <c r="JK39" i="1"/>
  <c r="JL39" i="1"/>
  <c r="JN39" i="1"/>
  <c r="CI109" i="1"/>
  <c r="CH109" i="1"/>
  <c r="JK108" i="1"/>
  <c r="JN108" i="1" s="1"/>
  <c r="JM108" i="1"/>
  <c r="CZ118" i="1"/>
  <c r="CY118" i="1"/>
  <c r="DP122" i="1"/>
  <c r="DQ122" i="1"/>
  <c r="CH113" i="1"/>
  <c r="CI113" i="1"/>
  <c r="IM121" i="1"/>
  <c r="IP121" i="1" s="1"/>
  <c r="IO121" i="1"/>
  <c r="CY110" i="1"/>
  <c r="CZ110" i="1"/>
  <c r="DQ123" i="1"/>
  <c r="DP123" i="1"/>
  <c r="IO104" i="1"/>
  <c r="IM104" i="1"/>
  <c r="IP104" i="1" s="1"/>
  <c r="JK29" i="1"/>
  <c r="JL29" i="1"/>
  <c r="JN29" i="1"/>
  <c r="HQ113" i="1"/>
  <c r="HO113" i="1"/>
  <c r="HR113" i="1" s="1"/>
  <c r="CI118" i="1"/>
  <c r="CH118" i="1"/>
  <c r="DQ109" i="1"/>
  <c r="DP109" i="1"/>
  <c r="IM103" i="1"/>
  <c r="IP103" i="1" s="1"/>
  <c r="IO103" i="1"/>
  <c r="CH122" i="1"/>
  <c r="CI122" i="1"/>
  <c r="DP102" i="1"/>
  <c r="DQ102" i="1"/>
  <c r="IO98" i="1"/>
  <c r="IM98" i="1"/>
  <c r="IP98" i="1" s="1"/>
  <c r="CZ39" i="1"/>
  <c r="CY39" i="1"/>
  <c r="HO114" i="1"/>
  <c r="HR114" i="1" s="1"/>
  <c r="HQ114" i="1"/>
  <c r="DQ118" i="1"/>
  <c r="DP118" i="1"/>
  <c r="CI103" i="1"/>
  <c r="CH103" i="1"/>
  <c r="CZ123" i="1"/>
  <c r="CY123" i="1"/>
  <c r="HO103" i="1"/>
  <c r="HR103" i="1" s="1"/>
  <c r="HQ103" i="1"/>
  <c r="DQ111" i="1"/>
  <c r="DP111" i="1"/>
  <c r="DQ104" i="1"/>
  <c r="DP104" i="1"/>
  <c r="JM110" i="1"/>
  <c r="JK110" i="1"/>
  <c r="JN110" i="1" s="1"/>
  <c r="IM117" i="1"/>
  <c r="IP117" i="1" s="1"/>
  <c r="IO117" i="1"/>
  <c r="CZ121" i="1"/>
  <c r="CY121" i="1"/>
  <c r="HQ101" i="1"/>
  <c r="HO101" i="1"/>
  <c r="HR101" i="1" s="1"/>
  <c r="IO119" i="1"/>
  <c r="IM119" i="1"/>
  <c r="IP119" i="1" s="1"/>
  <c r="CH104" i="1"/>
  <c r="CI104" i="1"/>
  <c r="DP106" i="1"/>
  <c r="DQ106" i="1"/>
  <c r="CZ105" i="1"/>
  <c r="CY105" i="1"/>
  <c r="JM103" i="1"/>
  <c r="JK103" i="1"/>
  <c r="JN103" i="1" s="1"/>
  <c r="CH110" i="1"/>
  <c r="CI110" i="1"/>
  <c r="DQ98" i="1"/>
  <c r="DP98" i="1"/>
  <c r="HO104" i="1"/>
  <c r="HR104" i="1" s="1"/>
  <c r="HQ104" i="1"/>
  <c r="DQ103" i="1"/>
  <c r="DP103" i="1"/>
  <c r="CY106" i="1"/>
  <c r="CZ106" i="1"/>
  <c r="DQ114" i="1"/>
  <c r="DP114" i="1"/>
  <c r="CY104" i="1"/>
  <c r="CZ104" i="1"/>
  <c r="CH106" i="1"/>
  <c r="CI106" i="1"/>
  <c r="JM109" i="1"/>
  <c r="JK109" i="1"/>
  <c r="JN109" i="1" s="1"/>
  <c r="CI111" i="1"/>
  <c r="CH111" i="1"/>
  <c r="HO111" i="1"/>
  <c r="HR111" i="1" s="1"/>
  <c r="HQ111" i="1"/>
  <c r="HO105" i="1"/>
  <c r="HR105" i="1" s="1"/>
  <c r="HQ105" i="1"/>
  <c r="CZ98" i="1"/>
  <c r="CY98" i="1"/>
  <c r="IM122" i="1"/>
  <c r="IP122" i="1" s="1"/>
  <c r="IO122" i="1"/>
  <c r="IO102" i="1"/>
  <c r="IM102" i="1"/>
  <c r="IP102" i="1" s="1"/>
  <c r="HO98" i="1"/>
  <c r="HR98" i="1" s="1"/>
  <c r="HQ98" i="1"/>
  <c r="IO123" i="1"/>
  <c r="IM123" i="1"/>
  <c r="IP123" i="1" s="1"/>
  <c r="DP108" i="1"/>
  <c r="DQ108" i="1"/>
  <c r="IO114" i="1"/>
  <c r="IM114" i="1"/>
  <c r="IP114" i="1" s="1"/>
  <c r="CI114" i="1"/>
  <c r="CH114" i="1"/>
  <c r="HQ109" i="1"/>
  <c r="HO109" i="1"/>
  <c r="HR109" i="1" s="1"/>
  <c r="CY122" i="1"/>
  <c r="CZ122" i="1"/>
  <c r="CI123" i="1"/>
  <c r="CH123" i="1"/>
  <c r="JM112" i="1"/>
  <c r="JK112" i="1"/>
  <c r="JN112" i="1" s="1"/>
  <c r="CY22" i="1"/>
  <c r="CZ22" i="1"/>
  <c r="JM97" i="1"/>
  <c r="JK97" i="1"/>
  <c r="IO112" i="1"/>
  <c r="IM112" i="1"/>
  <c r="IP112" i="1" s="1"/>
  <c r="DP29" i="1"/>
  <c r="DQ29" i="1"/>
  <c r="CY112" i="1"/>
  <c r="CZ112" i="1"/>
  <c r="HO108" i="1"/>
  <c r="HR108" i="1" s="1"/>
  <c r="HQ108" i="1"/>
  <c r="IM113" i="1"/>
  <c r="IP113" i="1" s="1"/>
  <c r="IO113" i="1"/>
  <c r="HQ110" i="1"/>
  <c r="HO110" i="1"/>
  <c r="HR110" i="1" s="1"/>
  <c r="JK117" i="1"/>
  <c r="JN117" i="1" s="1"/>
  <c r="JM117" i="1"/>
  <c r="DQ101" i="1"/>
  <c r="DP101" i="1"/>
  <c r="CH39" i="1"/>
  <c r="CI39" i="1"/>
  <c r="CY119" i="1"/>
  <c r="CZ119" i="1"/>
  <c r="HQ118" i="1"/>
  <c r="HO118" i="1"/>
  <c r="HR118" i="1" s="1"/>
  <c r="HO122" i="1"/>
  <c r="HR122" i="1" s="1"/>
  <c r="HQ122" i="1"/>
  <c r="JM119" i="1"/>
  <c r="JK119" i="1"/>
  <c r="JN119" i="1" s="1"/>
  <c r="CH102" i="1"/>
  <c r="CI102" i="1"/>
  <c r="JM111" i="1"/>
  <c r="JK111" i="1"/>
  <c r="JN111" i="1" s="1"/>
  <c r="CY108" i="1"/>
  <c r="CZ108" i="1"/>
  <c r="CY113" i="1"/>
  <c r="CZ113" i="1"/>
  <c r="HQ102" i="1"/>
  <c r="HO102" i="1"/>
  <c r="HR102" i="1" s="1"/>
  <c r="CH108" i="1"/>
  <c r="CI108" i="1"/>
  <c r="CY36" i="1"/>
  <c r="CZ36" i="1"/>
  <c r="HO97" i="1"/>
  <c r="HQ97" i="1"/>
  <c r="HN95" i="1"/>
  <c r="DQ105" i="1"/>
  <c r="DP105" i="1"/>
  <c r="CH22" i="1"/>
  <c r="CI22" i="1"/>
  <c r="JK106" i="1"/>
  <c r="JN106" i="1" s="1"/>
  <c r="JM106" i="1"/>
  <c r="JM113" i="1"/>
  <c r="JK113" i="1"/>
  <c r="JN113" i="1" s="1"/>
  <c r="HQ123" i="1"/>
  <c r="HO123" i="1"/>
  <c r="HR123" i="1" s="1"/>
  <c r="CH117" i="1"/>
  <c r="CI117" i="1"/>
  <c r="JM123" i="1"/>
  <c r="JK123" i="1"/>
  <c r="JN123" i="1" s="1"/>
  <c r="HO106" i="1"/>
  <c r="HR106" i="1" s="1"/>
  <c r="HQ106" i="1"/>
  <c r="JK104" i="1"/>
  <c r="JN104" i="1" s="1"/>
  <c r="JM104" i="1"/>
  <c r="CI98" i="1"/>
  <c r="CH98" i="1"/>
  <c r="CZ103" i="1"/>
  <c r="CY103" i="1"/>
  <c r="JK122" i="1"/>
  <c r="JN122" i="1" s="1"/>
  <c r="JM122" i="1"/>
  <c r="JN36" i="1"/>
  <c r="JL36" i="1"/>
  <c r="JK36" i="1"/>
  <c r="IM105" i="1"/>
  <c r="IP105" i="1" s="1"/>
  <c r="IO105" i="1"/>
  <c r="CZ109" i="1"/>
  <c r="CY109" i="1"/>
  <c r="HQ121" i="1"/>
  <c r="HO121" i="1"/>
  <c r="HR121" i="1" s="1"/>
  <c r="DQ97" i="1"/>
  <c r="DP97" i="1"/>
  <c r="DO95" i="1"/>
  <c r="IM109" i="1"/>
  <c r="IP109" i="1" s="1"/>
  <c r="IO109" i="1"/>
  <c r="DP119" i="1"/>
  <c r="DQ119" i="1"/>
  <c r="CY117" i="1"/>
  <c r="CZ117" i="1"/>
  <c r="CI105" i="1"/>
  <c r="CH105" i="1"/>
  <c r="HO112" i="1"/>
  <c r="HR112" i="1" s="1"/>
  <c r="HQ112" i="1"/>
  <c r="JM101" i="1"/>
  <c r="JK101" i="1"/>
  <c r="JN101" i="1" s="1"/>
  <c r="CI121" i="1"/>
  <c r="CH121" i="1"/>
  <c r="DQ36" i="1"/>
  <c r="DP36" i="1"/>
  <c r="JK22" i="1"/>
  <c r="JL22" i="1"/>
  <c r="JN22" i="1"/>
  <c r="IM111" i="1"/>
  <c r="IP111" i="1" s="1"/>
  <c r="IO111" i="1"/>
  <c r="JK98" i="1"/>
  <c r="JN98" i="1" s="1"/>
  <c r="JM98" i="1"/>
  <c r="JM114" i="1"/>
  <c r="JK114" i="1"/>
  <c r="JN114" i="1" s="1"/>
  <c r="IM118" i="1"/>
  <c r="IP118" i="1" s="1"/>
  <c r="IO118" i="1"/>
  <c r="CH29" i="1"/>
  <c r="CI29" i="1"/>
  <c r="CZ97" i="1"/>
  <c r="CY97" i="1"/>
  <c r="CX95" i="1"/>
  <c r="CH119" i="1"/>
  <c r="CI119" i="1"/>
  <c r="CZ101" i="1"/>
  <c r="CY101" i="1"/>
  <c r="IO110" i="1"/>
  <c r="IM110" i="1"/>
  <c r="IP110" i="1" s="1"/>
  <c r="JK118" i="1"/>
  <c r="JN118" i="1" s="1"/>
  <c r="JM118" i="1"/>
  <c r="HO29" i="1"/>
  <c r="HP29" i="1"/>
  <c r="HR29" i="1"/>
  <c r="IM29" i="1"/>
  <c r="IN29" i="1"/>
  <c r="IP29" i="1"/>
  <c r="HP22" i="1"/>
  <c r="HR22" i="1"/>
  <c r="HO22" i="1"/>
  <c r="IN39" i="1"/>
  <c r="IM39" i="1"/>
  <c r="IP39" i="1"/>
  <c r="IM22" i="1"/>
  <c r="IN22" i="1"/>
  <c r="IP22" i="1"/>
  <c r="HR39" i="1"/>
  <c r="HO39" i="1"/>
  <c r="HP39" i="1"/>
  <c r="IP36" i="1"/>
  <c r="IM36" i="1"/>
  <c r="IN36" i="1"/>
  <c r="HR36" i="1"/>
  <c r="HO36" i="1"/>
  <c r="HP3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BO79" i="1" l="1"/>
  <c r="BP79" i="1" s="1"/>
  <c r="BQ79" i="1" s="1"/>
  <c r="BR79" i="1" s="1"/>
  <c r="CU79" i="1"/>
  <c r="CD79" i="1"/>
  <c r="CE79" i="1" s="1"/>
  <c r="JG79" i="1"/>
  <c r="JI79" i="1" s="1"/>
  <c r="JJ79" i="1" s="1"/>
  <c r="DL79" i="1"/>
  <c r="CZ95" i="1"/>
  <c r="IO95" i="1"/>
  <c r="DL33" i="1"/>
  <c r="BO33" i="1"/>
  <c r="BP33" i="1" s="1"/>
  <c r="BQ33" i="1" s="1"/>
  <c r="BR33" i="1" s="1"/>
  <c r="CD33" i="1"/>
  <c r="CE33" i="1" s="1"/>
  <c r="CU33" i="1"/>
  <c r="JG33" i="1"/>
  <c r="JI33" i="1" s="1"/>
  <c r="JJ33" i="1" s="1"/>
  <c r="CU70" i="1"/>
  <c r="CD70" i="1"/>
  <c r="CE70" i="1" s="1"/>
  <c r="BO70" i="1"/>
  <c r="BP70" i="1" s="1"/>
  <c r="BQ70" i="1" s="1"/>
  <c r="BR70" i="1" s="1"/>
  <c r="DL70" i="1"/>
  <c r="JG70" i="1"/>
  <c r="JI70" i="1" s="1"/>
  <c r="JJ70" i="1" s="1"/>
  <c r="CU75" i="1"/>
  <c r="BO75" i="1"/>
  <c r="BP75" i="1" s="1"/>
  <c r="BQ75" i="1" s="1"/>
  <c r="BR75" i="1" s="1"/>
  <c r="CD75" i="1"/>
  <c r="CE75" i="1" s="1"/>
  <c r="JG75" i="1"/>
  <c r="JI75" i="1" s="1"/>
  <c r="JJ75" i="1" s="1"/>
  <c r="DL75" i="1"/>
  <c r="CD62" i="1"/>
  <c r="CE62" i="1" s="1"/>
  <c r="BO62" i="1"/>
  <c r="BP62" i="1" s="1"/>
  <c r="BQ62" i="1" s="1"/>
  <c r="BR62" i="1" s="1"/>
  <c r="DL62" i="1"/>
  <c r="CU62" i="1"/>
  <c r="JG62" i="1"/>
  <c r="JI62" i="1" s="1"/>
  <c r="JJ62" i="1" s="1"/>
  <c r="CH95" i="1"/>
  <c r="CI95" i="1"/>
  <c r="BO63" i="1"/>
  <c r="BP63" i="1" s="1"/>
  <c r="BQ63" i="1" s="1"/>
  <c r="BR63" i="1" s="1"/>
  <c r="DL63" i="1"/>
  <c r="CU63" i="1"/>
  <c r="JG63" i="1"/>
  <c r="JI63" i="1" s="1"/>
  <c r="JJ63" i="1" s="1"/>
  <c r="CD63" i="1"/>
  <c r="CE63" i="1" s="1"/>
  <c r="JN97" i="1"/>
  <c r="JN95" i="1" s="1"/>
  <c r="JK95" i="1"/>
  <c r="BO53" i="1"/>
  <c r="BP53" i="1" s="1"/>
  <c r="BQ53" i="1" s="1"/>
  <c r="BR53" i="1" s="1"/>
  <c r="CU53" i="1"/>
  <c r="CD53" i="1"/>
  <c r="CE53" i="1" s="1"/>
  <c r="DL53" i="1"/>
  <c r="JG53" i="1"/>
  <c r="JI53" i="1" s="1"/>
  <c r="JJ53" i="1" s="1"/>
  <c r="DL80" i="1"/>
  <c r="CU80" i="1"/>
  <c r="CD80" i="1"/>
  <c r="CE80" i="1" s="1"/>
  <c r="BO80" i="1"/>
  <c r="BP80" i="1" s="1"/>
  <c r="BQ80" i="1" s="1"/>
  <c r="BR80" i="1" s="1"/>
  <c r="JG80" i="1"/>
  <c r="JI80" i="1" s="1"/>
  <c r="JJ80" i="1" s="1"/>
  <c r="CD76" i="1"/>
  <c r="CE76" i="1" s="1"/>
  <c r="BO76" i="1"/>
  <c r="BP76" i="1" s="1"/>
  <c r="BQ76" i="1" s="1"/>
  <c r="BR76" i="1" s="1"/>
  <c r="CU76" i="1"/>
  <c r="JG76" i="1"/>
  <c r="JI76" i="1" s="1"/>
  <c r="JJ76" i="1" s="1"/>
  <c r="DL76" i="1"/>
  <c r="DQ95" i="1"/>
  <c r="DL59" i="1"/>
  <c r="CD59" i="1"/>
  <c r="CE59" i="1" s="1"/>
  <c r="BO59" i="1"/>
  <c r="BP59" i="1" s="1"/>
  <c r="BQ59" i="1" s="1"/>
  <c r="BR59" i="1" s="1"/>
  <c r="JG59" i="1"/>
  <c r="JI59" i="1" s="1"/>
  <c r="JJ59" i="1" s="1"/>
  <c r="CU59" i="1"/>
  <c r="CU55" i="1"/>
  <c r="CD55" i="1"/>
  <c r="CE55" i="1" s="1"/>
  <c r="DL55" i="1"/>
  <c r="BO55" i="1"/>
  <c r="BP55" i="1" s="1"/>
  <c r="BQ55" i="1" s="1"/>
  <c r="BR55" i="1" s="1"/>
  <c r="JG55" i="1"/>
  <c r="JI55" i="1" s="1"/>
  <c r="JJ55" i="1" s="1"/>
  <c r="CU20" i="1"/>
  <c r="CD20" i="1"/>
  <c r="CE20" i="1" s="1"/>
  <c r="BO20" i="1"/>
  <c r="BP20" i="1" s="1"/>
  <c r="BQ20" i="1" s="1"/>
  <c r="BR20" i="1" s="1"/>
  <c r="DL20" i="1"/>
  <c r="JG20" i="1"/>
  <c r="JI20" i="1" s="1"/>
  <c r="JJ20" i="1" s="1"/>
  <c r="CY95" i="1"/>
  <c r="DL18" i="1"/>
  <c r="CD18" i="1"/>
  <c r="CE18" i="1" s="1"/>
  <c r="BO18" i="1"/>
  <c r="BP18" i="1" s="1"/>
  <c r="BQ18" i="1" s="1"/>
  <c r="BR18" i="1" s="1"/>
  <c r="CU18" i="1"/>
  <c r="JG18" i="1"/>
  <c r="JI18" i="1" s="1"/>
  <c r="JJ18" i="1" s="1"/>
  <c r="BO24" i="1"/>
  <c r="BP24" i="1" s="1"/>
  <c r="BQ24" i="1" s="1"/>
  <c r="BR24" i="1" s="1"/>
  <c r="DL24" i="1"/>
  <c r="DM24" i="1" s="1"/>
  <c r="DN24" i="1" s="1"/>
  <c r="DO24" i="1" s="1"/>
  <c r="CU24" i="1"/>
  <c r="CD24" i="1"/>
  <c r="CE24" i="1" s="1"/>
  <c r="JG24" i="1"/>
  <c r="JI24" i="1" s="1"/>
  <c r="JJ24" i="1" s="1"/>
  <c r="CU56" i="1"/>
  <c r="DL56" i="1"/>
  <c r="CD56" i="1"/>
  <c r="CE56" i="1" s="1"/>
  <c r="BO56" i="1"/>
  <c r="BP56" i="1" s="1"/>
  <c r="BQ56" i="1" s="1"/>
  <c r="BR56" i="1" s="1"/>
  <c r="JG56" i="1"/>
  <c r="JI56" i="1" s="1"/>
  <c r="JJ56" i="1" s="1"/>
  <c r="BO90" i="1"/>
  <c r="BP90" i="1" s="1"/>
  <c r="BQ90" i="1" s="1"/>
  <c r="BR90" i="1" s="1"/>
  <c r="DL90" i="1"/>
  <c r="CD90" i="1"/>
  <c r="CE90" i="1" s="1"/>
  <c r="CU90" i="1"/>
  <c r="JG90" i="1"/>
  <c r="JI90" i="1" s="1"/>
  <c r="JJ90" i="1" s="1"/>
  <c r="BO43" i="1"/>
  <c r="BP43" i="1" s="1"/>
  <c r="BQ43" i="1" s="1"/>
  <c r="BR43" i="1" s="1"/>
  <c r="DL43" i="1"/>
  <c r="CD43" i="1"/>
  <c r="CE43" i="1" s="1"/>
  <c r="CU43" i="1"/>
  <c r="JG43" i="1"/>
  <c r="JI43" i="1" s="1"/>
  <c r="JJ43" i="1" s="1"/>
  <c r="DL54" i="1"/>
  <c r="BO54" i="1"/>
  <c r="BP54" i="1" s="1"/>
  <c r="BQ54" i="1" s="1"/>
  <c r="BR54" i="1" s="1"/>
  <c r="CU54" i="1"/>
  <c r="CD54" i="1"/>
  <c r="CE54" i="1" s="1"/>
  <c r="JG54" i="1"/>
  <c r="JI54" i="1" s="1"/>
  <c r="JJ54" i="1" s="1"/>
  <c r="CD16" i="1"/>
  <c r="CE16" i="1" s="1"/>
  <c r="BO16" i="1"/>
  <c r="BP16" i="1" s="1"/>
  <c r="BQ16" i="1" s="1"/>
  <c r="BR16" i="1" s="1"/>
  <c r="CU16" i="1"/>
  <c r="DL16" i="1"/>
  <c r="JG16" i="1"/>
  <c r="JI16" i="1" s="1"/>
  <c r="JJ16" i="1" s="1"/>
  <c r="CD67" i="1"/>
  <c r="CE67" i="1" s="1"/>
  <c r="BO67" i="1"/>
  <c r="BP67" i="1" s="1"/>
  <c r="BQ67" i="1" s="1"/>
  <c r="BR67" i="1" s="1"/>
  <c r="DL67" i="1"/>
  <c r="JG67" i="1"/>
  <c r="JI67" i="1" s="1"/>
  <c r="JJ67" i="1" s="1"/>
  <c r="CU67" i="1"/>
  <c r="CU81" i="1"/>
  <c r="DL81" i="1"/>
  <c r="BO81" i="1"/>
  <c r="BP81" i="1" s="1"/>
  <c r="BQ81" i="1" s="1"/>
  <c r="BR81" i="1" s="1"/>
  <c r="JG81" i="1"/>
  <c r="JI81" i="1" s="1"/>
  <c r="JJ81" i="1" s="1"/>
  <c r="CD81" i="1"/>
  <c r="CE81" i="1" s="1"/>
  <c r="CD50" i="1"/>
  <c r="CE50" i="1" s="1"/>
  <c r="BO50" i="1"/>
  <c r="BP50" i="1" s="1"/>
  <c r="BQ50" i="1" s="1"/>
  <c r="BR50" i="1" s="1"/>
  <c r="DL50" i="1"/>
  <c r="CU50" i="1"/>
  <c r="JG50" i="1"/>
  <c r="JI50" i="1" s="1"/>
  <c r="JJ50" i="1" s="1"/>
  <c r="CU14" i="1"/>
  <c r="DL14" i="1"/>
  <c r="CD14" i="1"/>
  <c r="CE14" i="1" s="1"/>
  <c r="BO14" i="1"/>
  <c r="BP14" i="1" s="1"/>
  <c r="BQ14" i="1" s="1"/>
  <c r="JG14" i="1"/>
  <c r="JI14" i="1" s="1"/>
  <c r="JJ14" i="1" s="1"/>
  <c r="DL64" i="1"/>
  <c r="CU64" i="1"/>
  <c r="CD64" i="1"/>
  <c r="CE64" i="1" s="1"/>
  <c r="BO64" i="1"/>
  <c r="BP64" i="1" s="1"/>
  <c r="BQ64" i="1" s="1"/>
  <c r="BR64" i="1" s="1"/>
  <c r="JG64" i="1"/>
  <c r="JI64" i="1" s="1"/>
  <c r="JJ64" i="1" s="1"/>
  <c r="BO52" i="1"/>
  <c r="BP52" i="1" s="1"/>
  <c r="BQ52" i="1" s="1"/>
  <c r="BR52" i="1" s="1"/>
  <c r="DL52" i="1"/>
  <c r="CU52" i="1"/>
  <c r="CD52" i="1"/>
  <c r="CE52" i="1" s="1"/>
  <c r="JG52" i="1"/>
  <c r="JI52" i="1" s="1"/>
  <c r="JJ52" i="1" s="1"/>
  <c r="CU45" i="1"/>
  <c r="BO45" i="1"/>
  <c r="BP45" i="1" s="1"/>
  <c r="BQ45" i="1" s="1"/>
  <c r="BR45" i="1" s="1"/>
  <c r="CD45" i="1"/>
  <c r="CE45" i="1" s="1"/>
  <c r="DL45" i="1"/>
  <c r="JG45" i="1"/>
  <c r="JI45" i="1" s="1"/>
  <c r="JJ45" i="1" s="1"/>
  <c r="IP97" i="1"/>
  <c r="IP95" i="1" s="1"/>
  <c r="IM95" i="1"/>
  <c r="CD47" i="1"/>
  <c r="CE47" i="1" s="1"/>
  <c r="BO47" i="1"/>
  <c r="BP47" i="1" s="1"/>
  <c r="BQ47" i="1" s="1"/>
  <c r="BR47" i="1" s="1"/>
  <c r="DL47" i="1"/>
  <c r="CU47" i="1"/>
  <c r="JG47" i="1"/>
  <c r="JI47" i="1" s="1"/>
  <c r="JJ47" i="1" s="1"/>
  <c r="CD46" i="1"/>
  <c r="CE46" i="1" s="1"/>
  <c r="BO46" i="1"/>
  <c r="BP46" i="1" s="1"/>
  <c r="BQ46" i="1" s="1"/>
  <c r="BR46" i="1" s="1"/>
  <c r="DL46" i="1"/>
  <c r="CU46" i="1"/>
  <c r="JG46" i="1"/>
  <c r="JI46" i="1" s="1"/>
  <c r="JJ46" i="1" s="1"/>
  <c r="BO91" i="1"/>
  <c r="BP91" i="1" s="1"/>
  <c r="BQ91" i="1" s="1"/>
  <c r="BR91" i="1" s="1"/>
  <c r="DL91" i="1"/>
  <c r="CU91" i="1"/>
  <c r="JG91" i="1"/>
  <c r="JI91" i="1" s="1"/>
  <c r="JJ91" i="1" s="1"/>
  <c r="CD91" i="1"/>
  <c r="CE91" i="1" s="1"/>
  <c r="CU58" i="1"/>
  <c r="CD58" i="1"/>
  <c r="CE58" i="1" s="1"/>
  <c r="DL58" i="1"/>
  <c r="BO58" i="1"/>
  <c r="BP58" i="1" s="1"/>
  <c r="BQ58" i="1" s="1"/>
  <c r="BR58" i="1" s="1"/>
  <c r="JG58" i="1"/>
  <c r="JI58" i="1" s="1"/>
  <c r="JJ58" i="1" s="1"/>
  <c r="CU19" i="1"/>
  <c r="DL19" i="1"/>
  <c r="DM19" i="1" s="1"/>
  <c r="CD19" i="1"/>
  <c r="CE19" i="1" s="1"/>
  <c r="BO19" i="1"/>
  <c r="BP19" i="1" s="1"/>
  <c r="BQ19" i="1" s="1"/>
  <c r="BR19" i="1" s="1"/>
  <c r="JG19" i="1"/>
  <c r="JI19" i="1" s="1"/>
  <c r="JJ19" i="1" s="1"/>
  <c r="CU49" i="1"/>
  <c r="DL49" i="1"/>
  <c r="CD49" i="1"/>
  <c r="CE49" i="1" s="1"/>
  <c r="BO49" i="1"/>
  <c r="BP49" i="1" s="1"/>
  <c r="BQ49" i="1" s="1"/>
  <c r="BR49" i="1" s="1"/>
  <c r="JG49" i="1"/>
  <c r="JI49" i="1" s="1"/>
  <c r="JJ49" i="1" s="1"/>
  <c r="DP95" i="1"/>
  <c r="CU69" i="1"/>
  <c r="CD69" i="1"/>
  <c r="CE69" i="1" s="1"/>
  <c r="BO69" i="1"/>
  <c r="BP69" i="1" s="1"/>
  <c r="BQ69" i="1" s="1"/>
  <c r="BR69" i="1" s="1"/>
  <c r="JG69" i="1"/>
  <c r="JI69" i="1" s="1"/>
  <c r="JJ69" i="1" s="1"/>
  <c r="DL69" i="1"/>
  <c r="BO61" i="1"/>
  <c r="BP61" i="1" s="1"/>
  <c r="BQ61" i="1" s="1"/>
  <c r="BR61" i="1" s="1"/>
  <c r="CD61" i="1"/>
  <c r="CE61" i="1" s="1"/>
  <c r="DL61" i="1"/>
  <c r="CU61" i="1"/>
  <c r="JG61" i="1"/>
  <c r="JI61" i="1" s="1"/>
  <c r="JJ61" i="1" s="1"/>
  <c r="CU21" i="1"/>
  <c r="DL21" i="1"/>
  <c r="BO21" i="1"/>
  <c r="BP21" i="1" s="1"/>
  <c r="BQ21" i="1" s="1"/>
  <c r="BR21" i="1" s="1"/>
  <c r="CD21" i="1"/>
  <c r="CE21" i="1" s="1"/>
  <c r="JG21" i="1"/>
  <c r="JI21" i="1" s="1"/>
  <c r="JJ21" i="1" s="1"/>
  <c r="CU60" i="1"/>
  <c r="CD60" i="1"/>
  <c r="CE60" i="1" s="1"/>
  <c r="BO60" i="1"/>
  <c r="BP60" i="1" s="1"/>
  <c r="BQ60" i="1" s="1"/>
  <c r="BR60" i="1" s="1"/>
  <c r="DL60" i="1"/>
  <c r="JG60" i="1"/>
  <c r="JI60" i="1" s="1"/>
  <c r="JJ60" i="1" s="1"/>
  <c r="CU23" i="1"/>
  <c r="DL23" i="1"/>
  <c r="BO23" i="1"/>
  <c r="BP23" i="1" s="1"/>
  <c r="BQ23" i="1" s="1"/>
  <c r="BR23" i="1" s="1"/>
  <c r="CD23" i="1"/>
  <c r="CE23" i="1" s="1"/>
  <c r="JG23" i="1"/>
  <c r="JI23" i="1" s="1"/>
  <c r="JJ23" i="1" s="1"/>
  <c r="CU28" i="1"/>
  <c r="BO28" i="1"/>
  <c r="BP28" i="1" s="1"/>
  <c r="BQ28" i="1" s="1"/>
  <c r="BR28" i="1" s="1"/>
  <c r="DL28" i="1"/>
  <c r="CD28" i="1"/>
  <c r="CE28" i="1" s="1"/>
  <c r="JG28" i="1"/>
  <c r="JI28" i="1" s="1"/>
  <c r="JJ28" i="1" s="1"/>
  <c r="DL78" i="1"/>
  <c r="CU78" i="1"/>
  <c r="CD78" i="1"/>
  <c r="CE78" i="1" s="1"/>
  <c r="BO78" i="1"/>
  <c r="BP78" i="1" s="1"/>
  <c r="BQ78" i="1" s="1"/>
  <c r="BR78" i="1" s="1"/>
  <c r="JG78" i="1"/>
  <c r="JI78" i="1" s="1"/>
  <c r="JJ78" i="1" s="1"/>
  <c r="CD44" i="1"/>
  <c r="CE44" i="1" s="1"/>
  <c r="BO44" i="1"/>
  <c r="BP44" i="1" s="1"/>
  <c r="BQ44" i="1" s="1"/>
  <c r="BR44" i="1" s="1"/>
  <c r="DL44" i="1"/>
  <c r="CU44" i="1"/>
  <c r="JG44" i="1"/>
  <c r="JI44" i="1" s="1"/>
  <c r="JJ44" i="1" s="1"/>
  <c r="CU57" i="1"/>
  <c r="DL57" i="1"/>
  <c r="BO57" i="1"/>
  <c r="BP57" i="1" s="1"/>
  <c r="BQ57" i="1" s="1"/>
  <c r="BR57" i="1" s="1"/>
  <c r="CD57" i="1"/>
  <c r="CE57" i="1" s="1"/>
  <c r="JG57" i="1"/>
  <c r="JI57" i="1" s="1"/>
  <c r="JJ57" i="1" s="1"/>
  <c r="JM95" i="1"/>
  <c r="CU15" i="1"/>
  <c r="CD15" i="1"/>
  <c r="CE15" i="1" s="1"/>
  <c r="BO15" i="1"/>
  <c r="BP15" i="1" s="1"/>
  <c r="BQ15" i="1" s="1"/>
  <c r="BR15" i="1" s="1"/>
  <c r="DL15" i="1"/>
  <c r="JG15" i="1"/>
  <c r="JI15" i="1" s="1"/>
  <c r="JJ15" i="1" s="1"/>
  <c r="BO38" i="1"/>
  <c r="BP38" i="1" s="1"/>
  <c r="BQ38" i="1" s="1"/>
  <c r="BR38" i="1" s="1"/>
  <c r="CD38" i="1"/>
  <c r="CE38" i="1" s="1"/>
  <c r="DL38" i="1"/>
  <c r="CU38" i="1"/>
  <c r="JG38" i="1"/>
  <c r="JI38" i="1" s="1"/>
  <c r="JJ38" i="1" s="1"/>
  <c r="BO40" i="1"/>
  <c r="BP40" i="1" s="1"/>
  <c r="BQ40" i="1" s="1"/>
  <c r="BR40" i="1" s="1"/>
  <c r="CU40" i="1"/>
  <c r="DL40" i="1"/>
  <c r="CD40" i="1"/>
  <c r="CE40" i="1" s="1"/>
  <c r="JG40" i="1"/>
  <c r="JI40" i="1" s="1"/>
  <c r="JJ40" i="1" s="1"/>
  <c r="BO35" i="1"/>
  <c r="BP35" i="1" s="1"/>
  <c r="BQ35" i="1" s="1"/>
  <c r="BR35" i="1" s="1"/>
  <c r="CU35" i="1"/>
  <c r="CD35" i="1"/>
  <c r="CE35" i="1" s="1"/>
  <c r="DL35" i="1"/>
  <c r="JG35" i="1"/>
  <c r="JI35" i="1" s="1"/>
  <c r="JJ35" i="1" s="1"/>
  <c r="CU83" i="1"/>
  <c r="CD83" i="1"/>
  <c r="CE83" i="1" s="1"/>
  <c r="DL83" i="1"/>
  <c r="BO83" i="1"/>
  <c r="BP83" i="1" s="1"/>
  <c r="BQ83" i="1" s="1"/>
  <c r="BR83" i="1" s="1"/>
  <c r="JG83" i="1"/>
  <c r="JI83" i="1" s="1"/>
  <c r="JJ83" i="1" s="1"/>
  <c r="CU85" i="1"/>
  <c r="DL85" i="1"/>
  <c r="BO85" i="1"/>
  <c r="BP85" i="1" s="1"/>
  <c r="BQ85" i="1" s="1"/>
  <c r="BR85" i="1" s="1"/>
  <c r="CD85" i="1"/>
  <c r="CE85" i="1" s="1"/>
  <c r="JG85" i="1"/>
  <c r="JI85" i="1" s="1"/>
  <c r="JJ85" i="1" s="1"/>
  <c r="DL74" i="1"/>
  <c r="CD74" i="1"/>
  <c r="CE74" i="1" s="1"/>
  <c r="CU74" i="1"/>
  <c r="BO74" i="1"/>
  <c r="BP74" i="1" s="1"/>
  <c r="BQ74" i="1" s="1"/>
  <c r="BR74" i="1" s="1"/>
  <c r="JG74" i="1"/>
  <c r="JI74" i="1" s="1"/>
  <c r="JJ74" i="1" s="1"/>
  <c r="DL84" i="1"/>
  <c r="CU84" i="1"/>
  <c r="CD84" i="1"/>
  <c r="CE84" i="1" s="1"/>
  <c r="BO84" i="1"/>
  <c r="BP84" i="1" s="1"/>
  <c r="BQ84" i="1" s="1"/>
  <c r="BR84" i="1" s="1"/>
  <c r="JG84" i="1"/>
  <c r="JI84" i="1" s="1"/>
  <c r="JJ84" i="1" s="1"/>
  <c r="BO51" i="1"/>
  <c r="BP51" i="1" s="1"/>
  <c r="BQ51" i="1" s="1"/>
  <c r="BR51" i="1" s="1"/>
  <c r="CU51" i="1"/>
  <c r="CD51" i="1"/>
  <c r="CE51" i="1" s="1"/>
  <c r="DL51" i="1"/>
  <c r="JG51" i="1"/>
  <c r="JI51" i="1" s="1"/>
  <c r="JJ51" i="1" s="1"/>
  <c r="CD41" i="1"/>
  <c r="CE41" i="1" s="1"/>
  <c r="DL41" i="1"/>
  <c r="CU41" i="1"/>
  <c r="BO41" i="1"/>
  <c r="BP41" i="1" s="1"/>
  <c r="BQ41" i="1" s="1"/>
  <c r="BR41" i="1" s="1"/>
  <c r="JG41" i="1"/>
  <c r="JI41" i="1" s="1"/>
  <c r="JJ41" i="1" s="1"/>
  <c r="CD27" i="1"/>
  <c r="CE27" i="1" s="1"/>
  <c r="BO27" i="1"/>
  <c r="BP27" i="1" s="1"/>
  <c r="BQ27" i="1" s="1"/>
  <c r="BR27" i="1" s="1"/>
  <c r="DL27" i="1"/>
  <c r="CU27" i="1"/>
  <c r="JG27" i="1"/>
  <c r="JI27" i="1" s="1"/>
  <c r="JJ27" i="1" s="1"/>
  <c r="DL92" i="1"/>
  <c r="BO92" i="1"/>
  <c r="BP92" i="1" s="1"/>
  <c r="BQ92" i="1" s="1"/>
  <c r="BR92" i="1" s="1"/>
  <c r="CD92" i="1"/>
  <c r="CE92" i="1" s="1"/>
  <c r="CU92" i="1"/>
  <c r="JG92" i="1"/>
  <c r="JI92" i="1" s="1"/>
  <c r="JJ92" i="1" s="1"/>
  <c r="DL73" i="1"/>
  <c r="CU73" i="1"/>
  <c r="BO73" i="1"/>
  <c r="BP73" i="1" s="1"/>
  <c r="BQ73" i="1" s="1"/>
  <c r="BR73" i="1" s="1"/>
  <c r="JG73" i="1"/>
  <c r="JI73" i="1" s="1"/>
  <c r="JJ73" i="1" s="1"/>
  <c r="CD73" i="1"/>
  <c r="CE73" i="1" s="1"/>
  <c r="CU42" i="1"/>
  <c r="CD42" i="1"/>
  <c r="CE42" i="1" s="1"/>
  <c r="DL42" i="1"/>
  <c r="BO42" i="1"/>
  <c r="BP42" i="1" s="1"/>
  <c r="BQ42" i="1" s="1"/>
  <c r="BR42" i="1" s="1"/>
  <c r="JG42" i="1"/>
  <c r="JI42" i="1" s="1"/>
  <c r="JJ42" i="1" s="1"/>
  <c r="DL34" i="1"/>
  <c r="CD34" i="1"/>
  <c r="CE34" i="1" s="1"/>
  <c r="BO34" i="1"/>
  <c r="BP34" i="1" s="1"/>
  <c r="BQ34" i="1" s="1"/>
  <c r="BR34" i="1" s="1"/>
  <c r="CU34" i="1"/>
  <c r="JG34" i="1"/>
  <c r="JI34" i="1" s="1"/>
  <c r="JJ34" i="1" s="1"/>
  <c r="CU65" i="1"/>
  <c r="CD65" i="1"/>
  <c r="CE65" i="1" s="1"/>
  <c r="BO65" i="1"/>
  <c r="BP65" i="1" s="1"/>
  <c r="BQ65" i="1" s="1"/>
  <c r="BR65" i="1" s="1"/>
  <c r="DL65" i="1"/>
  <c r="JG65" i="1"/>
  <c r="JI65" i="1" s="1"/>
  <c r="JJ65" i="1" s="1"/>
  <c r="CD71" i="1"/>
  <c r="CE71" i="1" s="1"/>
  <c r="BO71" i="1"/>
  <c r="BP71" i="1" s="1"/>
  <c r="BQ71" i="1" s="1"/>
  <c r="BR71" i="1" s="1"/>
  <c r="CU71" i="1"/>
  <c r="DL71" i="1"/>
  <c r="JG71" i="1"/>
  <c r="JI71" i="1" s="1"/>
  <c r="JJ71" i="1" s="1"/>
  <c r="CU31" i="1"/>
  <c r="CD31" i="1"/>
  <c r="CE31" i="1" s="1"/>
  <c r="BO31" i="1"/>
  <c r="BP31" i="1" s="1"/>
  <c r="BQ31" i="1" s="1"/>
  <c r="BR31" i="1" s="1"/>
  <c r="DL31" i="1"/>
  <c r="JG31" i="1"/>
  <c r="JI31" i="1" s="1"/>
  <c r="JJ31" i="1" s="1"/>
  <c r="BO72" i="1"/>
  <c r="BP72" i="1" s="1"/>
  <c r="BQ72" i="1" s="1"/>
  <c r="BR72" i="1" s="1"/>
  <c r="CD72" i="1"/>
  <c r="CE72" i="1" s="1"/>
  <c r="DL72" i="1"/>
  <c r="CU72" i="1"/>
  <c r="JG72" i="1"/>
  <c r="JI72" i="1" s="1"/>
  <c r="JJ72" i="1" s="1"/>
  <c r="HQ95" i="1"/>
  <c r="CU77" i="1"/>
  <c r="CD77" i="1"/>
  <c r="CE77" i="1" s="1"/>
  <c r="DL77" i="1"/>
  <c r="BO77" i="1"/>
  <c r="BP77" i="1" s="1"/>
  <c r="BQ77" i="1" s="1"/>
  <c r="BR77" i="1" s="1"/>
  <c r="JG77" i="1"/>
  <c r="JI77" i="1" s="1"/>
  <c r="JJ77" i="1" s="1"/>
  <c r="BO37" i="1"/>
  <c r="BP37" i="1" s="1"/>
  <c r="BQ37" i="1" s="1"/>
  <c r="BR37" i="1" s="1"/>
  <c r="CD37" i="1"/>
  <c r="CE37" i="1" s="1"/>
  <c r="DL37" i="1"/>
  <c r="CU37" i="1"/>
  <c r="JG37" i="1"/>
  <c r="JI37" i="1" s="1"/>
  <c r="JJ37" i="1" s="1"/>
  <c r="CD68" i="1"/>
  <c r="CE68" i="1" s="1"/>
  <c r="CU68" i="1"/>
  <c r="DL68" i="1"/>
  <c r="BO68" i="1"/>
  <c r="BP68" i="1" s="1"/>
  <c r="BQ68" i="1" s="1"/>
  <c r="BR68" i="1" s="1"/>
  <c r="JG68" i="1"/>
  <c r="JI68" i="1" s="1"/>
  <c r="JJ68" i="1" s="1"/>
  <c r="CU32" i="1"/>
  <c r="DL32" i="1"/>
  <c r="CD32" i="1"/>
  <c r="CE32" i="1" s="1"/>
  <c r="BO32" i="1"/>
  <c r="BP32" i="1" s="1"/>
  <c r="BQ32" i="1" s="1"/>
  <c r="BR32" i="1" s="1"/>
  <c r="JG32" i="1"/>
  <c r="JI32" i="1" s="1"/>
  <c r="JJ32" i="1" s="1"/>
  <c r="CU17" i="1"/>
  <c r="DL17" i="1"/>
  <c r="BO17" i="1"/>
  <c r="BP17" i="1" s="1"/>
  <c r="BQ17" i="1" s="1"/>
  <c r="BR17" i="1" s="1"/>
  <c r="CD17" i="1"/>
  <c r="CE17" i="1" s="1"/>
  <c r="JG17" i="1"/>
  <c r="JI17" i="1" s="1"/>
  <c r="JJ17" i="1" s="1"/>
  <c r="CU25" i="1"/>
  <c r="DL25" i="1"/>
  <c r="CD25" i="1"/>
  <c r="CE25" i="1" s="1"/>
  <c r="BO25" i="1"/>
  <c r="BP25" i="1" s="1"/>
  <c r="BQ25" i="1" s="1"/>
  <c r="BR25" i="1" s="1"/>
  <c r="JG25" i="1"/>
  <c r="JI25" i="1" s="1"/>
  <c r="JJ25" i="1" s="1"/>
  <c r="CD87" i="1"/>
  <c r="CE87" i="1" s="1"/>
  <c r="CU87" i="1"/>
  <c r="JG87" i="1"/>
  <c r="JI87" i="1" s="1"/>
  <c r="JJ87" i="1" s="1"/>
  <c r="DL87" i="1"/>
  <c r="BO87" i="1"/>
  <c r="BP87" i="1" s="1"/>
  <c r="BQ87" i="1" s="1"/>
  <c r="BR87" i="1" s="1"/>
  <c r="CD66" i="1"/>
  <c r="CE66" i="1" s="1"/>
  <c r="BO66" i="1"/>
  <c r="BP66" i="1" s="1"/>
  <c r="BQ66" i="1" s="1"/>
  <c r="BR66" i="1" s="1"/>
  <c r="DL66" i="1"/>
  <c r="CU66" i="1"/>
  <c r="JG66" i="1"/>
  <c r="JI66" i="1" s="1"/>
  <c r="JJ66" i="1" s="1"/>
  <c r="DL26" i="1"/>
  <c r="CD26" i="1"/>
  <c r="CE26" i="1" s="1"/>
  <c r="BO26" i="1"/>
  <c r="BP26" i="1" s="1"/>
  <c r="BQ26" i="1" s="1"/>
  <c r="BR26" i="1" s="1"/>
  <c r="CU26" i="1"/>
  <c r="JG26" i="1"/>
  <c r="JI26" i="1" s="1"/>
  <c r="JJ26" i="1" s="1"/>
  <c r="BO82" i="1"/>
  <c r="BP82" i="1" s="1"/>
  <c r="BQ82" i="1" s="1"/>
  <c r="BR82" i="1" s="1"/>
  <c r="CU82" i="1"/>
  <c r="DL82" i="1"/>
  <c r="JG82" i="1"/>
  <c r="JI82" i="1" s="1"/>
  <c r="JJ82" i="1" s="1"/>
  <c r="CD82" i="1"/>
  <c r="CE82" i="1" s="1"/>
  <c r="CU88" i="1"/>
  <c r="DL88" i="1"/>
  <c r="BO88" i="1"/>
  <c r="BP88" i="1" s="1"/>
  <c r="BQ88" i="1" s="1"/>
  <c r="BR88" i="1" s="1"/>
  <c r="CD88" i="1"/>
  <c r="CE88" i="1" s="1"/>
  <c r="JG88" i="1"/>
  <c r="JI88" i="1" s="1"/>
  <c r="JJ88" i="1" s="1"/>
  <c r="DL86" i="1"/>
  <c r="CU86" i="1"/>
  <c r="CD86" i="1"/>
  <c r="CE86" i="1" s="1"/>
  <c r="BO86" i="1"/>
  <c r="BP86" i="1" s="1"/>
  <c r="BQ86" i="1" s="1"/>
  <c r="BR86" i="1" s="1"/>
  <c r="JG86" i="1"/>
  <c r="JI86" i="1" s="1"/>
  <c r="JJ86" i="1" s="1"/>
  <c r="CD48" i="1"/>
  <c r="CE48" i="1" s="1"/>
  <c r="BO48" i="1"/>
  <c r="BP48" i="1" s="1"/>
  <c r="BQ48" i="1" s="1"/>
  <c r="BR48" i="1" s="1"/>
  <c r="DL48" i="1"/>
  <c r="CU48" i="1"/>
  <c r="JG48" i="1"/>
  <c r="JI48" i="1" s="1"/>
  <c r="JJ48" i="1" s="1"/>
  <c r="HR97" i="1"/>
  <c r="HR95" i="1" s="1"/>
  <c r="HO95" i="1"/>
  <c r="II85" i="1"/>
  <c r="IK85" i="1" s="1"/>
  <c r="IL85" i="1" s="1"/>
  <c r="HK85" i="1"/>
  <c r="HM85" i="1" s="1"/>
  <c r="HN85" i="1" s="1"/>
  <c r="II79" i="1"/>
  <c r="IK79" i="1" s="1"/>
  <c r="IL79" i="1" s="1"/>
  <c r="HK79" i="1"/>
  <c r="HM79" i="1" s="1"/>
  <c r="HN79" i="1" s="1"/>
  <c r="HK64" i="1"/>
  <c r="HM64" i="1" s="1"/>
  <c r="HN64" i="1" s="1"/>
  <c r="II64" i="1"/>
  <c r="IK64" i="1" s="1"/>
  <c r="IL64" i="1" s="1"/>
  <c r="II75" i="1"/>
  <c r="IK75" i="1" s="1"/>
  <c r="IL75" i="1" s="1"/>
  <c r="HK75" i="1"/>
  <c r="HM75" i="1" s="1"/>
  <c r="HN75" i="1" s="1"/>
  <c r="HK91" i="1"/>
  <c r="HM91" i="1" s="1"/>
  <c r="HN91" i="1" s="1"/>
  <c r="II91" i="1"/>
  <c r="IK91" i="1" s="1"/>
  <c r="IL91" i="1" s="1"/>
  <c r="II38" i="1"/>
  <c r="IK38" i="1" s="1"/>
  <c r="IL38" i="1" s="1"/>
  <c r="HK38" i="1"/>
  <c r="HM38" i="1" s="1"/>
  <c r="HN38" i="1" s="1"/>
  <c r="HK68" i="1"/>
  <c r="HM68" i="1" s="1"/>
  <c r="HN68" i="1" s="1"/>
  <c r="II68" i="1"/>
  <c r="IK68" i="1" s="1"/>
  <c r="IL68" i="1" s="1"/>
  <c r="HK20" i="1"/>
  <c r="HM20" i="1" s="1"/>
  <c r="HN20" i="1" s="1"/>
  <c r="II20" i="1"/>
  <c r="IK20" i="1" s="1"/>
  <c r="IL20" i="1" s="1"/>
  <c r="II43" i="1"/>
  <c r="IK43" i="1" s="1"/>
  <c r="IL43" i="1" s="1"/>
  <c r="HK43" i="1"/>
  <c r="HM43" i="1" s="1"/>
  <c r="HN43" i="1" s="1"/>
  <c r="II18" i="1"/>
  <c r="IK18" i="1" s="1"/>
  <c r="IL18" i="1" s="1"/>
  <c r="HK18" i="1"/>
  <c r="HM18" i="1" s="1"/>
  <c r="HN18" i="1" s="1"/>
  <c r="II35" i="1"/>
  <c r="IK35" i="1" s="1"/>
  <c r="IL35" i="1" s="1"/>
  <c r="HK35" i="1"/>
  <c r="HM35" i="1" s="1"/>
  <c r="HN35" i="1" s="1"/>
  <c r="II19" i="1"/>
  <c r="IK19" i="1" s="1"/>
  <c r="IL19" i="1" s="1"/>
  <c r="HK19" i="1"/>
  <c r="HM19" i="1" s="1"/>
  <c r="HN19" i="1" s="1"/>
  <c r="HK32" i="1"/>
  <c r="HM32" i="1" s="1"/>
  <c r="HN32" i="1" s="1"/>
  <c r="II32" i="1"/>
  <c r="IK32" i="1" s="1"/>
  <c r="IL32" i="1" s="1"/>
  <c r="II24" i="1"/>
  <c r="IK24" i="1" s="1"/>
  <c r="IL24" i="1" s="1"/>
  <c r="HK24" i="1"/>
  <c r="HM24" i="1" s="1"/>
  <c r="HN24" i="1" s="1"/>
  <c r="II83" i="1"/>
  <c r="IK83" i="1" s="1"/>
  <c r="IL83" i="1" s="1"/>
  <c r="HK83" i="1"/>
  <c r="HM83" i="1" s="1"/>
  <c r="HN83" i="1" s="1"/>
  <c r="HK49" i="1"/>
  <c r="HM49" i="1" s="1"/>
  <c r="HN49" i="1" s="1"/>
  <c r="II49" i="1"/>
  <c r="IK49" i="1" s="1"/>
  <c r="IL49" i="1" s="1"/>
  <c r="HK53" i="1"/>
  <c r="HM53" i="1" s="1"/>
  <c r="HN53" i="1" s="1"/>
  <c r="II53" i="1"/>
  <c r="IK53" i="1" s="1"/>
  <c r="IL53" i="1" s="1"/>
  <c r="HK17" i="1"/>
  <c r="HM17" i="1" s="1"/>
  <c r="HN17" i="1" s="1"/>
  <c r="II17" i="1"/>
  <c r="IK17" i="1" s="1"/>
  <c r="IL17" i="1" s="1"/>
  <c r="II25" i="1"/>
  <c r="IK25" i="1" s="1"/>
  <c r="IL25" i="1" s="1"/>
  <c r="HK25" i="1"/>
  <c r="HM25" i="1" s="1"/>
  <c r="HN25" i="1" s="1"/>
  <c r="HK56" i="1"/>
  <c r="HM56" i="1" s="1"/>
  <c r="HN56" i="1" s="1"/>
  <c r="II56" i="1"/>
  <c r="IK56" i="1" s="1"/>
  <c r="IL56" i="1" s="1"/>
  <c r="HK40" i="1"/>
  <c r="HM40" i="1" s="1"/>
  <c r="HN40" i="1" s="1"/>
  <c r="II40" i="1"/>
  <c r="IK40" i="1" s="1"/>
  <c r="IL40" i="1" s="1"/>
  <c r="II62" i="1"/>
  <c r="IK62" i="1" s="1"/>
  <c r="IL62" i="1" s="1"/>
  <c r="HK62" i="1"/>
  <c r="HM62" i="1" s="1"/>
  <c r="HN62" i="1" s="1"/>
  <c r="HK58" i="1"/>
  <c r="HM58" i="1" s="1"/>
  <c r="HN58" i="1" s="1"/>
  <c r="II58" i="1"/>
  <c r="IK58" i="1" s="1"/>
  <c r="IL58" i="1" s="1"/>
  <c r="II90" i="1"/>
  <c r="IK90" i="1" s="1"/>
  <c r="IL90" i="1" s="1"/>
  <c r="HK90" i="1"/>
  <c r="HM90" i="1" s="1"/>
  <c r="HN90" i="1" s="1"/>
  <c r="HK16" i="1"/>
  <c r="HM16" i="1" s="1"/>
  <c r="HN16" i="1" s="1"/>
  <c r="II16" i="1"/>
  <c r="IK16" i="1" s="1"/>
  <c r="IL16" i="1" s="1"/>
  <c r="II14" i="1"/>
  <c r="IK14" i="1" s="1"/>
  <c r="IL14" i="1" s="1"/>
  <c r="HK14" i="1"/>
  <c r="HM14" i="1" s="1"/>
  <c r="HN14" i="1" s="1"/>
  <c r="II76" i="1"/>
  <c r="IK76" i="1" s="1"/>
  <c r="IL76" i="1" s="1"/>
  <c r="HK76" i="1"/>
  <c r="HM76" i="1" s="1"/>
  <c r="HN76" i="1" s="1"/>
  <c r="HK21" i="1"/>
  <c r="HM21" i="1" s="1"/>
  <c r="HN21" i="1" s="1"/>
  <c r="II21" i="1"/>
  <c r="IK21" i="1" s="1"/>
  <c r="IL21" i="1" s="1"/>
  <c r="HK60" i="1"/>
  <c r="HM60" i="1" s="1"/>
  <c r="HN60" i="1" s="1"/>
  <c r="II60" i="1"/>
  <c r="IK60" i="1" s="1"/>
  <c r="IL60" i="1" s="1"/>
  <c r="II23" i="1"/>
  <c r="IK23" i="1" s="1"/>
  <c r="IL23" i="1" s="1"/>
  <c r="HK23" i="1"/>
  <c r="HM23" i="1" s="1"/>
  <c r="HN23" i="1" s="1"/>
  <c r="HK28" i="1"/>
  <c r="HM28" i="1" s="1"/>
  <c r="HN28" i="1" s="1"/>
  <c r="II28" i="1"/>
  <c r="IK28" i="1" s="1"/>
  <c r="IL28" i="1" s="1"/>
  <c r="II45" i="1"/>
  <c r="IK45" i="1" s="1"/>
  <c r="IL45" i="1" s="1"/>
  <c r="HK45" i="1"/>
  <c r="HM45" i="1" s="1"/>
  <c r="HN45" i="1" s="1"/>
  <c r="HK61" i="1"/>
  <c r="HM61" i="1" s="1"/>
  <c r="HN61" i="1" s="1"/>
  <c r="II61" i="1"/>
  <c r="IK61" i="1" s="1"/>
  <c r="IL61" i="1" s="1"/>
  <c r="II67" i="1"/>
  <c r="IK67" i="1" s="1"/>
  <c r="IL67" i="1" s="1"/>
  <c r="HK67" i="1"/>
  <c r="HM67" i="1" s="1"/>
  <c r="HN67" i="1" s="1"/>
  <c r="HK50" i="1"/>
  <c r="HM50" i="1" s="1"/>
  <c r="HN50" i="1" s="1"/>
  <c r="II50" i="1"/>
  <c r="IK50" i="1" s="1"/>
  <c r="IL50" i="1" s="1"/>
  <c r="HK80" i="1"/>
  <c r="HM80" i="1" s="1"/>
  <c r="HN80" i="1" s="1"/>
  <c r="II80" i="1"/>
  <c r="IK80" i="1" s="1"/>
  <c r="IL80" i="1" s="1"/>
  <c r="II84" i="1"/>
  <c r="IK84" i="1" s="1"/>
  <c r="IL84" i="1" s="1"/>
  <c r="HK84" i="1"/>
  <c r="HM84" i="1" s="1"/>
  <c r="HN84" i="1" s="1"/>
  <c r="II51" i="1"/>
  <c r="IK51" i="1" s="1"/>
  <c r="IL51" i="1" s="1"/>
  <c r="HK51" i="1"/>
  <c r="HM51" i="1" s="1"/>
  <c r="HN51" i="1" s="1"/>
  <c r="HK41" i="1"/>
  <c r="HM41" i="1" s="1"/>
  <c r="HN41" i="1" s="1"/>
  <c r="II41" i="1"/>
  <c r="IK41" i="1" s="1"/>
  <c r="IL41" i="1" s="1"/>
  <c r="II27" i="1"/>
  <c r="IK27" i="1" s="1"/>
  <c r="IL27" i="1" s="1"/>
  <c r="HK27" i="1"/>
  <c r="HM27" i="1" s="1"/>
  <c r="HN27" i="1" s="1"/>
  <c r="HK92" i="1"/>
  <c r="HM92" i="1" s="1"/>
  <c r="HN92" i="1" s="1"/>
  <c r="II92" i="1"/>
  <c r="IK92" i="1" s="1"/>
  <c r="IL92" i="1" s="1"/>
  <c r="II73" i="1"/>
  <c r="IK73" i="1" s="1"/>
  <c r="IL73" i="1" s="1"/>
  <c r="HK73" i="1"/>
  <c r="HM73" i="1" s="1"/>
  <c r="HN73" i="1" s="1"/>
  <c r="II42" i="1"/>
  <c r="IK42" i="1" s="1"/>
  <c r="IL42" i="1" s="1"/>
  <c r="HK42" i="1"/>
  <c r="HM42" i="1" s="1"/>
  <c r="HN42" i="1" s="1"/>
  <c r="II34" i="1"/>
  <c r="IK34" i="1" s="1"/>
  <c r="IL34" i="1" s="1"/>
  <c r="HK34" i="1"/>
  <c r="HM34" i="1" s="1"/>
  <c r="HN34" i="1" s="1"/>
  <c r="II65" i="1"/>
  <c r="IK65" i="1" s="1"/>
  <c r="IL65" i="1" s="1"/>
  <c r="HK65" i="1"/>
  <c r="HM65" i="1" s="1"/>
  <c r="HN65" i="1" s="1"/>
  <c r="II71" i="1"/>
  <c r="IK71" i="1" s="1"/>
  <c r="IL71" i="1" s="1"/>
  <c r="HK71" i="1"/>
  <c r="HM71" i="1" s="1"/>
  <c r="HN71" i="1" s="1"/>
  <c r="HK31" i="1"/>
  <c r="HM31" i="1" s="1"/>
  <c r="HN31" i="1" s="1"/>
  <c r="II31" i="1"/>
  <c r="IK31" i="1" s="1"/>
  <c r="IL31" i="1" s="1"/>
  <c r="II78" i="1"/>
  <c r="IK78" i="1" s="1"/>
  <c r="IL78" i="1" s="1"/>
  <c r="HK78" i="1"/>
  <c r="HM78" i="1" s="1"/>
  <c r="HN78" i="1" s="1"/>
  <c r="HK44" i="1"/>
  <c r="HM44" i="1" s="1"/>
  <c r="HN44" i="1" s="1"/>
  <c r="II44" i="1"/>
  <c r="IK44" i="1" s="1"/>
  <c r="IL44" i="1" s="1"/>
  <c r="HK57" i="1"/>
  <c r="HM57" i="1" s="1"/>
  <c r="HN57" i="1" s="1"/>
  <c r="II57" i="1"/>
  <c r="IK57" i="1" s="1"/>
  <c r="IL57" i="1" s="1"/>
  <c r="II69" i="1"/>
  <c r="IK69" i="1" s="1"/>
  <c r="IL69" i="1" s="1"/>
  <c r="HK69" i="1"/>
  <c r="HM69" i="1" s="1"/>
  <c r="HN69" i="1" s="1"/>
  <c r="II54" i="1"/>
  <c r="IK54" i="1" s="1"/>
  <c r="IL54" i="1" s="1"/>
  <c r="HK54" i="1"/>
  <c r="HM54" i="1" s="1"/>
  <c r="HN54" i="1" s="1"/>
  <c r="HK81" i="1"/>
  <c r="HM81" i="1" s="1"/>
  <c r="HN81" i="1" s="1"/>
  <c r="II81" i="1"/>
  <c r="IK81" i="1" s="1"/>
  <c r="IL81" i="1" s="1"/>
  <c r="HK52" i="1"/>
  <c r="HM52" i="1" s="1"/>
  <c r="HN52" i="1" s="1"/>
  <c r="II52" i="1"/>
  <c r="IK52" i="1" s="1"/>
  <c r="IL52" i="1" s="1"/>
  <c r="II74" i="1"/>
  <c r="IK74" i="1" s="1"/>
  <c r="IL74" i="1" s="1"/>
  <c r="HK74" i="1"/>
  <c r="HM74" i="1" s="1"/>
  <c r="HN74" i="1" s="1"/>
  <c r="II66" i="1"/>
  <c r="IK66" i="1" s="1"/>
  <c r="IL66" i="1" s="1"/>
  <c r="HK66" i="1"/>
  <c r="HM66" i="1" s="1"/>
  <c r="HN66" i="1" s="1"/>
  <c r="II26" i="1"/>
  <c r="IK26" i="1" s="1"/>
  <c r="IL26" i="1" s="1"/>
  <c r="HK26" i="1"/>
  <c r="HM26" i="1" s="1"/>
  <c r="HN26" i="1" s="1"/>
  <c r="HK82" i="1"/>
  <c r="HM82" i="1" s="1"/>
  <c r="HN82" i="1" s="1"/>
  <c r="II82" i="1"/>
  <c r="IK82" i="1" s="1"/>
  <c r="IL82" i="1" s="1"/>
  <c r="II72" i="1"/>
  <c r="IK72" i="1" s="1"/>
  <c r="IL72" i="1" s="1"/>
  <c r="HK72" i="1"/>
  <c r="HM72" i="1" s="1"/>
  <c r="HN72" i="1" s="1"/>
  <c r="II87" i="1"/>
  <c r="IK87" i="1" s="1"/>
  <c r="IL87" i="1" s="1"/>
  <c r="HK87" i="1"/>
  <c r="HM87" i="1" s="1"/>
  <c r="HN87" i="1" s="1"/>
  <c r="II77" i="1"/>
  <c r="IK77" i="1" s="1"/>
  <c r="IL77" i="1" s="1"/>
  <c r="HK77" i="1"/>
  <c r="HM77" i="1" s="1"/>
  <c r="HN77" i="1" s="1"/>
  <c r="II33" i="1"/>
  <c r="IK33" i="1" s="1"/>
  <c r="IL33" i="1" s="1"/>
  <c r="HK33" i="1"/>
  <c r="HM33" i="1" s="1"/>
  <c r="HN33" i="1" s="1"/>
  <c r="II47" i="1"/>
  <c r="IK47" i="1" s="1"/>
  <c r="IL47" i="1" s="1"/>
  <c r="HK47" i="1"/>
  <c r="HM47" i="1" s="1"/>
  <c r="HN47" i="1" s="1"/>
  <c r="II15" i="1"/>
  <c r="IK15" i="1" s="1"/>
  <c r="IL15" i="1" s="1"/>
  <c r="HK15" i="1"/>
  <c r="HM15" i="1" s="1"/>
  <c r="HN15" i="1" s="1"/>
  <c r="II59" i="1"/>
  <c r="IK59" i="1" s="1"/>
  <c r="IL59" i="1" s="1"/>
  <c r="HK59" i="1"/>
  <c r="HM59" i="1" s="1"/>
  <c r="HN59" i="1" s="1"/>
  <c r="II63" i="1"/>
  <c r="IK63" i="1" s="1"/>
  <c r="IL63" i="1" s="1"/>
  <c r="HK63" i="1"/>
  <c r="HM63" i="1" s="1"/>
  <c r="HN63" i="1" s="1"/>
  <c r="II70" i="1"/>
  <c r="IK70" i="1" s="1"/>
  <c r="IL70" i="1" s="1"/>
  <c r="HK70" i="1"/>
  <c r="HM70" i="1" s="1"/>
  <c r="HN70" i="1" s="1"/>
  <c r="II37" i="1"/>
  <c r="IK37" i="1" s="1"/>
  <c r="IL37" i="1" s="1"/>
  <c r="HK37" i="1"/>
  <c r="HM37" i="1" s="1"/>
  <c r="HN37" i="1" s="1"/>
  <c r="II46" i="1"/>
  <c r="IK46" i="1" s="1"/>
  <c r="IL46" i="1" s="1"/>
  <c r="HK46" i="1"/>
  <c r="HM46" i="1" s="1"/>
  <c r="HN46" i="1" s="1"/>
  <c r="II55" i="1"/>
  <c r="IK55" i="1" s="1"/>
  <c r="IL55" i="1" s="1"/>
  <c r="HK55" i="1"/>
  <c r="HM55" i="1" s="1"/>
  <c r="HN55" i="1" s="1"/>
  <c r="HK88" i="1"/>
  <c r="HM88" i="1" s="1"/>
  <c r="HN88" i="1" s="1"/>
  <c r="II88" i="1"/>
  <c r="IK88" i="1" s="1"/>
  <c r="IL88" i="1" s="1"/>
  <c r="II86" i="1"/>
  <c r="IK86" i="1" s="1"/>
  <c r="IL86" i="1" s="1"/>
  <c r="HK86" i="1"/>
  <c r="HM86" i="1" s="1"/>
  <c r="HN86" i="1" s="1"/>
  <c r="HK48" i="1"/>
  <c r="HM48" i="1" s="1"/>
  <c r="HN48" i="1" s="1"/>
  <c r="II48" i="1"/>
  <c r="IK48" i="1" s="1"/>
  <c r="IL48" i="1" s="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DM79" i="1" l="1"/>
  <c r="DN79" i="1"/>
  <c r="DO79" i="1" s="1"/>
  <c r="JL79" i="1"/>
  <c r="JN79" i="1"/>
  <c r="JK79" i="1"/>
  <c r="CF79" i="1"/>
  <c r="CG79" i="1"/>
  <c r="CV79" i="1"/>
  <c r="CW79" i="1"/>
  <c r="CX79" i="1" s="1"/>
  <c r="CV53" i="1"/>
  <c r="CW53" i="1"/>
  <c r="CX53" i="1" s="1"/>
  <c r="DN75" i="1"/>
  <c r="DO75" i="1" s="1"/>
  <c r="DM75" i="1"/>
  <c r="CF70" i="1"/>
  <c r="CG70" i="1"/>
  <c r="JK86" i="1"/>
  <c r="JL86" i="1"/>
  <c r="JN86" i="1"/>
  <c r="DM88" i="1"/>
  <c r="DN88" i="1"/>
  <c r="DO88" i="1" s="1"/>
  <c r="CW68" i="1"/>
  <c r="CX68" i="1" s="1"/>
  <c r="CV68" i="1"/>
  <c r="CV65" i="1"/>
  <c r="CW65" i="1"/>
  <c r="CX65" i="1" s="1"/>
  <c r="JL35" i="1"/>
  <c r="JK35" i="1"/>
  <c r="JN35" i="1"/>
  <c r="JL61" i="1"/>
  <c r="JN61" i="1"/>
  <c r="JK61" i="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JK37" i="1"/>
  <c r="JN37" i="1"/>
  <c r="JL37" i="1"/>
  <c r="CF77" i="1"/>
  <c r="CG77" i="1"/>
  <c r="JL31" i="1"/>
  <c r="JN31" i="1"/>
  <c r="JK31" i="1"/>
  <c r="CW34" i="1"/>
  <c r="CX34" i="1" s="1"/>
  <c r="CV34" i="1"/>
  <c r="CW42" i="1"/>
  <c r="CX42" i="1" s="1"/>
  <c r="CV42" i="1"/>
  <c r="CF92" i="1"/>
  <c r="CG92" i="1"/>
  <c r="JK41" i="1"/>
  <c r="JL41" i="1"/>
  <c r="JN41" i="1"/>
  <c r="CV51" i="1"/>
  <c r="CW51" i="1"/>
  <c r="CX51" i="1" s="1"/>
  <c r="CV85" i="1"/>
  <c r="CW85" i="1"/>
  <c r="CX85" i="1" s="1"/>
  <c r="CF35" i="1"/>
  <c r="CG35" i="1"/>
  <c r="JK38" i="1"/>
  <c r="JL38" i="1"/>
  <c r="JN38" i="1"/>
  <c r="CG15" i="1"/>
  <c r="CF15" i="1"/>
  <c r="JK44" i="1"/>
  <c r="JL44" i="1"/>
  <c r="JN44" i="1"/>
  <c r="CW78" i="1"/>
  <c r="CX78" i="1" s="1"/>
  <c r="CV78" i="1"/>
  <c r="CF23" i="1"/>
  <c r="CG23" i="1"/>
  <c r="CV60" i="1"/>
  <c r="CW60" i="1"/>
  <c r="CX60" i="1" s="1"/>
  <c r="DN61" i="1"/>
  <c r="DO61" i="1" s="1"/>
  <c r="DM61" i="1"/>
  <c r="CF19" i="1"/>
  <c r="CG19" i="1"/>
  <c r="CF91" i="1"/>
  <c r="CG91" i="1"/>
  <c r="CV52" i="1"/>
  <c r="CW52" i="1"/>
  <c r="CX52" i="1" s="1"/>
  <c r="JK14" i="1"/>
  <c r="JJ13" i="1"/>
  <c r="JL14" i="1"/>
  <c r="JN14" i="1"/>
  <c r="JN67" i="1"/>
  <c r="JK67" i="1"/>
  <c r="JL67" i="1"/>
  <c r="CF16" i="1"/>
  <c r="CG16" i="1"/>
  <c r="CF43" i="1"/>
  <c r="CG43" i="1"/>
  <c r="JL56" i="1"/>
  <c r="JN56" i="1"/>
  <c r="JK56" i="1"/>
  <c r="DQ24" i="1"/>
  <c r="DP24" i="1"/>
  <c r="JN20" i="1"/>
  <c r="JL20" i="1"/>
  <c r="JK20" i="1"/>
  <c r="CF55" i="1"/>
  <c r="CG55" i="1"/>
  <c r="CF80" i="1"/>
  <c r="CG80" i="1"/>
  <c r="JN75" i="1"/>
  <c r="JK75" i="1"/>
  <c r="JL75" i="1"/>
  <c r="CW70" i="1"/>
  <c r="CX70" i="1" s="1"/>
  <c r="CV70" i="1"/>
  <c r="CG66" i="1"/>
  <c r="CF66" i="1"/>
  <c r="CV40" i="1"/>
  <c r="CW40" i="1"/>
  <c r="CX40" i="1" s="1"/>
  <c r="JN19" i="1"/>
  <c r="JK19" i="1"/>
  <c r="JL19" i="1"/>
  <c r="CG62" i="1"/>
  <c r="CF62" i="1"/>
  <c r="CW71" i="1"/>
  <c r="CX71" i="1" s="1"/>
  <c r="CV71" i="1"/>
  <c r="CF78" i="1"/>
  <c r="CG78" i="1"/>
  <c r="CW69" i="1"/>
  <c r="CX69" i="1" s="1"/>
  <c r="CV69" i="1"/>
  <c r="CF52" i="1"/>
  <c r="CG52" i="1"/>
  <c r="DN55" i="1"/>
  <c r="DO55" i="1" s="1"/>
  <c r="DM55" i="1"/>
  <c r="JL48" i="1"/>
  <c r="JK48" i="1"/>
  <c r="JN48" i="1"/>
  <c r="CV86" i="1"/>
  <c r="CW86" i="1"/>
  <c r="CX86" i="1" s="1"/>
  <c r="JL82" i="1"/>
  <c r="JN82" i="1"/>
  <c r="JK82" i="1"/>
  <c r="DM26" i="1"/>
  <c r="DN26" i="1"/>
  <c r="DO26" i="1" s="1"/>
  <c r="JK87" i="1"/>
  <c r="JN87" i="1"/>
  <c r="JL87" i="1"/>
  <c r="JK17" i="1"/>
  <c r="JN17" i="1"/>
  <c r="JL17" i="1"/>
  <c r="DN32" i="1"/>
  <c r="DO32" i="1" s="1"/>
  <c r="DM32" i="1"/>
  <c r="CV37" i="1"/>
  <c r="CW37" i="1"/>
  <c r="CX37" i="1" s="1"/>
  <c r="CW77" i="1"/>
  <c r="CX77" i="1" s="1"/>
  <c r="CV77" i="1"/>
  <c r="DM31" i="1"/>
  <c r="DN31" i="1"/>
  <c r="DO31" i="1" s="1"/>
  <c r="CF71" i="1"/>
  <c r="CG71" i="1"/>
  <c r="CG73" i="1"/>
  <c r="CF73" i="1"/>
  <c r="CV74" i="1"/>
  <c r="CW74" i="1"/>
  <c r="CX74" i="1" s="1"/>
  <c r="JN83" i="1"/>
  <c r="JL83" i="1"/>
  <c r="JK83" i="1"/>
  <c r="CW35" i="1"/>
  <c r="CX35" i="1" s="1"/>
  <c r="CV35" i="1"/>
  <c r="CV38" i="1"/>
  <c r="CW38" i="1"/>
  <c r="CX38" i="1" s="1"/>
  <c r="CV15" i="1"/>
  <c r="CW15" i="1"/>
  <c r="CX15" i="1" s="1"/>
  <c r="CV44" i="1"/>
  <c r="CW44" i="1"/>
  <c r="CX44" i="1" s="1"/>
  <c r="DM78" i="1"/>
  <c r="DN78" i="1"/>
  <c r="DO78" i="1" s="1"/>
  <c r="JL21" i="1"/>
  <c r="JN21" i="1"/>
  <c r="JK21" i="1"/>
  <c r="CF61" i="1"/>
  <c r="CG61" i="1"/>
  <c r="JN49" i="1"/>
  <c r="JK49" i="1"/>
  <c r="JL49" i="1"/>
  <c r="JK91" i="1"/>
  <c r="JN91" i="1"/>
  <c r="JL91" i="1"/>
  <c r="CF46" i="1"/>
  <c r="CG46" i="1"/>
  <c r="JK45" i="1"/>
  <c r="JL45" i="1"/>
  <c r="JN45" i="1"/>
  <c r="DM52" i="1"/>
  <c r="DN52" i="1"/>
  <c r="DO52" i="1" s="1"/>
  <c r="BR14" i="1"/>
  <c r="BR13" i="1" s="1"/>
  <c r="BQ13" i="1"/>
  <c r="CF50" i="1"/>
  <c r="CG50" i="1"/>
  <c r="DN67" i="1"/>
  <c r="DO67" i="1" s="1"/>
  <c r="DM67" i="1"/>
  <c r="JK54" i="1"/>
  <c r="JN54" i="1"/>
  <c r="JL54" i="1"/>
  <c r="DM43" i="1"/>
  <c r="DN43" i="1"/>
  <c r="DO43" i="1" s="1"/>
  <c r="DM20" i="1"/>
  <c r="DN20" i="1"/>
  <c r="DO20" i="1" s="1"/>
  <c r="CW55" i="1"/>
  <c r="CX55" i="1" s="1"/>
  <c r="CV55" i="1"/>
  <c r="DN76" i="1"/>
  <c r="DO76" i="1" s="1"/>
  <c r="DM76" i="1"/>
  <c r="CV80" i="1"/>
  <c r="CW80" i="1"/>
  <c r="CX80" i="1" s="1"/>
  <c r="CF75" i="1"/>
  <c r="CG75" i="1"/>
  <c r="JN33" i="1"/>
  <c r="JK33" i="1"/>
  <c r="JL33" i="1"/>
  <c r="CW26" i="1"/>
  <c r="CX26" i="1" s="1"/>
  <c r="CV26" i="1"/>
  <c r="CF72" i="1"/>
  <c r="CG72" i="1"/>
  <c r="DN42" i="1"/>
  <c r="DO42" i="1" s="1"/>
  <c r="DM42" i="1"/>
  <c r="DM84" i="1"/>
  <c r="DN84" i="1"/>
  <c r="DO84" i="1" s="1"/>
  <c r="DN57" i="1"/>
  <c r="DO57" i="1" s="1"/>
  <c r="DM57" i="1"/>
  <c r="JK52" i="1"/>
  <c r="JL52" i="1"/>
  <c r="JN52"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JL66" i="1"/>
  <c r="JN66" i="1"/>
  <c r="JK66" i="1"/>
  <c r="CW87" i="1"/>
  <c r="CX87" i="1" s="1"/>
  <c r="CV87" i="1"/>
  <c r="CF17" i="1"/>
  <c r="CG17" i="1"/>
  <c r="CV32" i="1"/>
  <c r="CW32" i="1"/>
  <c r="CX32" i="1" s="1"/>
  <c r="DN37" i="1"/>
  <c r="DO37" i="1" s="1"/>
  <c r="DM37" i="1"/>
  <c r="JN65" i="1"/>
  <c r="JL65" i="1"/>
  <c r="JK65" i="1"/>
  <c r="CF34" i="1"/>
  <c r="CG34" i="1"/>
  <c r="JN73" i="1"/>
  <c r="JK73" i="1"/>
  <c r="JL73" i="1"/>
  <c r="DM92" i="1"/>
  <c r="DN92" i="1"/>
  <c r="DO92" i="1" s="1"/>
  <c r="CV41" i="1"/>
  <c r="CW41" i="1"/>
  <c r="CX41" i="1" s="1"/>
  <c r="JN84" i="1"/>
  <c r="JL84" i="1"/>
  <c r="JK84" i="1"/>
  <c r="CG74" i="1"/>
  <c r="CF74" i="1"/>
  <c r="DM38" i="1"/>
  <c r="DN38" i="1"/>
  <c r="DO38" i="1" s="1"/>
  <c r="DM44" i="1"/>
  <c r="DN44" i="1"/>
  <c r="DO44" i="1" s="1"/>
  <c r="JK28" i="1"/>
  <c r="JL28" i="1"/>
  <c r="JN28" i="1"/>
  <c r="DM23" i="1"/>
  <c r="DN23" i="1"/>
  <c r="DO23" i="1" s="1"/>
  <c r="CF21" i="1"/>
  <c r="CG21" i="1"/>
  <c r="CV19" i="1"/>
  <c r="CW19" i="1"/>
  <c r="CX19" i="1" s="1"/>
  <c r="CV91" i="1"/>
  <c r="CW91" i="1"/>
  <c r="CX91" i="1" s="1"/>
  <c r="JL47" i="1"/>
  <c r="JK47" i="1"/>
  <c r="JN47" i="1"/>
  <c r="DM45" i="1"/>
  <c r="DN45" i="1"/>
  <c r="DO45" i="1" s="1"/>
  <c r="CF14" i="1"/>
  <c r="CG14" i="1"/>
  <c r="CG81" i="1"/>
  <c r="CF81" i="1"/>
  <c r="CF54" i="1"/>
  <c r="CG54" i="1"/>
  <c r="CF56" i="1"/>
  <c r="CG56" i="1"/>
  <c r="JL18" i="1"/>
  <c r="JN18" i="1"/>
  <c r="JK18" i="1"/>
  <c r="CW59" i="1"/>
  <c r="CX59" i="1" s="1"/>
  <c r="CV59" i="1"/>
  <c r="JN76" i="1"/>
  <c r="JK76" i="1"/>
  <c r="JL76" i="1"/>
  <c r="DM80" i="1"/>
  <c r="DN80" i="1"/>
  <c r="DO80" i="1" s="1"/>
  <c r="JL62" i="1"/>
  <c r="JN62" i="1"/>
  <c r="JK62" i="1"/>
  <c r="CV33" i="1"/>
  <c r="CW33" i="1"/>
  <c r="CX33" i="1" s="1"/>
  <c r="CF25" i="1"/>
  <c r="CG25" i="1"/>
  <c r="JN92" i="1"/>
  <c r="JK92" i="1"/>
  <c r="JL92" i="1"/>
  <c r="CF69" i="1"/>
  <c r="CG69" i="1"/>
  <c r="JN43" i="1"/>
  <c r="JL43" i="1"/>
  <c r="JK43" i="1"/>
  <c r="DM18" i="1"/>
  <c r="DN18" i="1"/>
  <c r="DO18" i="1" s="1"/>
  <c r="DM63" i="1"/>
  <c r="DN63" i="1"/>
  <c r="DO63" i="1" s="1"/>
  <c r="JL74" i="1"/>
  <c r="JK74" i="1"/>
  <c r="JN74" i="1"/>
  <c r="JK23" i="1"/>
  <c r="JL23" i="1"/>
  <c r="JN23" i="1"/>
  <c r="DM46" i="1"/>
  <c r="DN46" i="1"/>
  <c r="DO46" i="1" s="1"/>
  <c r="DN48" i="1"/>
  <c r="DO48" i="1" s="1"/>
  <c r="DM48" i="1"/>
  <c r="JL88" i="1"/>
  <c r="JN88" i="1"/>
  <c r="JK88" i="1"/>
  <c r="CV82" i="1"/>
  <c r="CW82" i="1"/>
  <c r="CX82" i="1" s="1"/>
  <c r="CV66" i="1"/>
  <c r="CW66" i="1"/>
  <c r="CX66" i="1" s="1"/>
  <c r="CF87" i="1"/>
  <c r="CG87" i="1"/>
  <c r="JN68" i="1"/>
  <c r="JK68" i="1"/>
  <c r="JL68" i="1"/>
  <c r="CF37" i="1"/>
  <c r="CG37" i="1"/>
  <c r="JL72" i="1"/>
  <c r="JK72" i="1"/>
  <c r="JN72" i="1"/>
  <c r="CG31" i="1"/>
  <c r="CF31" i="1"/>
  <c r="DM65" i="1"/>
  <c r="DN65" i="1"/>
  <c r="DO65" i="1" s="1"/>
  <c r="DM34" i="1"/>
  <c r="DN34" i="1"/>
  <c r="DO34" i="1" s="1"/>
  <c r="JK27" i="1"/>
  <c r="JN27" i="1"/>
  <c r="JL27" i="1"/>
  <c r="DN41" i="1"/>
  <c r="DO41" i="1" s="1"/>
  <c r="DM41" i="1"/>
  <c r="DN74" i="1"/>
  <c r="DO74" i="1" s="1"/>
  <c r="DM74" i="1"/>
  <c r="DM83" i="1"/>
  <c r="DN83" i="1"/>
  <c r="DO83" i="1" s="1"/>
  <c r="JL40" i="1"/>
  <c r="JN40" i="1"/>
  <c r="JK40" i="1"/>
  <c r="CF38" i="1"/>
  <c r="CG38" i="1"/>
  <c r="JN57" i="1"/>
  <c r="JK57" i="1"/>
  <c r="JL57" i="1"/>
  <c r="CF28" i="1"/>
  <c r="CG28" i="1"/>
  <c r="CW23" i="1"/>
  <c r="CX23" i="1" s="1"/>
  <c r="CV23" i="1"/>
  <c r="DM69" i="1"/>
  <c r="DN69" i="1"/>
  <c r="DO69" i="1" s="1"/>
  <c r="CF49" i="1"/>
  <c r="CG49" i="1"/>
  <c r="JL58" i="1"/>
  <c r="JN58" i="1"/>
  <c r="JK58" i="1"/>
  <c r="DN91" i="1"/>
  <c r="DO91" i="1" s="1"/>
  <c r="DM91" i="1"/>
  <c r="CW47" i="1"/>
  <c r="CX47" i="1" s="1"/>
  <c r="CV47" i="1"/>
  <c r="CF45" i="1"/>
  <c r="CG45" i="1"/>
  <c r="JL64" i="1"/>
  <c r="JN64" i="1"/>
  <c r="JK64" i="1"/>
  <c r="DM14" i="1"/>
  <c r="DN14" i="1"/>
  <c r="DO14" i="1" s="1"/>
  <c r="JN81" i="1"/>
  <c r="JK81" i="1"/>
  <c r="JL81" i="1"/>
  <c r="CF67" i="1"/>
  <c r="CG67" i="1"/>
  <c r="CV54" i="1"/>
  <c r="CW54" i="1"/>
  <c r="CX54" i="1" s="1"/>
  <c r="JK90" i="1"/>
  <c r="JL90" i="1"/>
  <c r="JN90" i="1"/>
  <c r="DM56" i="1"/>
  <c r="DN56" i="1"/>
  <c r="DO56" i="1" s="1"/>
  <c r="CW18" i="1"/>
  <c r="CX18" i="1" s="1"/>
  <c r="CV18" i="1"/>
  <c r="CG20" i="1"/>
  <c r="CF20" i="1"/>
  <c r="JN59" i="1"/>
  <c r="JK59" i="1"/>
  <c r="JL59" i="1"/>
  <c r="CW76" i="1"/>
  <c r="CX76" i="1" s="1"/>
  <c r="CV76" i="1"/>
  <c r="CF63" i="1"/>
  <c r="CG63" i="1"/>
  <c r="CV62" i="1"/>
  <c r="CW62" i="1"/>
  <c r="CX62" i="1" s="1"/>
  <c r="CV75" i="1"/>
  <c r="CW75" i="1"/>
  <c r="CX75" i="1" s="1"/>
  <c r="CF33" i="1"/>
  <c r="CG33" i="1"/>
  <c r="JN32" i="1"/>
  <c r="JK32" i="1"/>
  <c r="JL32" i="1"/>
  <c r="DM71" i="1"/>
  <c r="DN71" i="1"/>
  <c r="DO71" i="1" s="1"/>
  <c r="DM51" i="1"/>
  <c r="DN51" i="1"/>
  <c r="DO51" i="1" s="1"/>
  <c r="CF47" i="1"/>
  <c r="CG47" i="1"/>
  <c r="CV81" i="1"/>
  <c r="CW81" i="1"/>
  <c r="CX81" i="1" s="1"/>
  <c r="JN80" i="1"/>
  <c r="JL80" i="1"/>
  <c r="JK80" i="1"/>
  <c r="JN34" i="1"/>
  <c r="JL34" i="1"/>
  <c r="JK34" i="1"/>
  <c r="CF51" i="1"/>
  <c r="CG51" i="1"/>
  <c r="DM35" i="1"/>
  <c r="DN35" i="1"/>
  <c r="DO35" i="1" s="1"/>
  <c r="CW57" i="1"/>
  <c r="CX57" i="1" s="1"/>
  <c r="CV57" i="1"/>
  <c r="CV61" i="1"/>
  <c r="CW61" i="1"/>
  <c r="CX61" i="1" s="1"/>
  <c r="CV67" i="1"/>
  <c r="CW67" i="1"/>
  <c r="CX67" i="1" s="1"/>
  <c r="CV43" i="1"/>
  <c r="CW43" i="1"/>
  <c r="CX43" i="1" s="1"/>
  <c r="CF88" i="1"/>
  <c r="CG88" i="1"/>
  <c r="DN66" i="1"/>
  <c r="DO66" i="1" s="1"/>
  <c r="DM66" i="1"/>
  <c r="JL25" i="1"/>
  <c r="JN25" i="1"/>
  <c r="JK25" i="1"/>
  <c r="DN17" i="1"/>
  <c r="DO17" i="1" s="1"/>
  <c r="DM17" i="1"/>
  <c r="CW72" i="1"/>
  <c r="CX72" i="1" s="1"/>
  <c r="CV72" i="1"/>
  <c r="CW31" i="1"/>
  <c r="CX31" i="1" s="1"/>
  <c r="CV31" i="1"/>
  <c r="JN42" i="1"/>
  <c r="JL42" i="1"/>
  <c r="JK42" i="1"/>
  <c r="CV73" i="1"/>
  <c r="CW73" i="1"/>
  <c r="CX73" i="1" s="1"/>
  <c r="CW27" i="1"/>
  <c r="CX27" i="1" s="1"/>
  <c r="CV27" i="1"/>
  <c r="CF41" i="1"/>
  <c r="CG41" i="1"/>
  <c r="CF84" i="1"/>
  <c r="CG84" i="1"/>
  <c r="JK85" i="1"/>
  <c r="JN85" i="1"/>
  <c r="JL85" i="1"/>
  <c r="CF83" i="1"/>
  <c r="CG83" i="1"/>
  <c r="CF40" i="1"/>
  <c r="CG40" i="1"/>
  <c r="CF57" i="1"/>
  <c r="CG57" i="1"/>
  <c r="CF44" i="1"/>
  <c r="CG44" i="1"/>
  <c r="DM28" i="1"/>
  <c r="DN28" i="1"/>
  <c r="DO28" i="1" s="1"/>
  <c r="JN60" i="1"/>
  <c r="JK60" i="1"/>
  <c r="JL60" i="1"/>
  <c r="DN21" i="1"/>
  <c r="DO21" i="1" s="1"/>
  <c r="DM21" i="1"/>
  <c r="JL69" i="1"/>
  <c r="JK69" i="1"/>
  <c r="JN69" i="1"/>
  <c r="DM49" i="1"/>
  <c r="DN49" i="1"/>
  <c r="DO49" i="1" s="1"/>
  <c r="DM47" i="1"/>
  <c r="DN47" i="1"/>
  <c r="DO47" i="1" s="1"/>
  <c r="CV14" i="1"/>
  <c r="CW14" i="1"/>
  <c r="CX14" i="1" s="1"/>
  <c r="JK16" i="1"/>
  <c r="JL16" i="1"/>
  <c r="JN16" i="1"/>
  <c r="CV90" i="1"/>
  <c r="CW90" i="1"/>
  <c r="CX90" i="1" s="1"/>
  <c r="CV56" i="1"/>
  <c r="CW56" i="1"/>
  <c r="CX56" i="1" s="1"/>
  <c r="CV20" i="1"/>
  <c r="CW20" i="1"/>
  <c r="CX20" i="1" s="1"/>
  <c r="JK53" i="1"/>
  <c r="JL53" i="1"/>
  <c r="JN53" i="1"/>
  <c r="JL63" i="1"/>
  <c r="JK63" i="1"/>
  <c r="JN63" i="1"/>
  <c r="DN62" i="1"/>
  <c r="DO62" i="1" s="1"/>
  <c r="DM62" i="1"/>
  <c r="JK70" i="1"/>
  <c r="JN70" i="1"/>
  <c r="JL70"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JL26" i="1"/>
  <c r="JN26" i="1"/>
  <c r="JK26" i="1"/>
  <c r="CV17" i="1"/>
  <c r="CW17" i="1"/>
  <c r="CX17" i="1" s="1"/>
  <c r="DN68" i="1"/>
  <c r="DO68" i="1" s="1"/>
  <c r="DM68" i="1"/>
  <c r="JK77" i="1"/>
  <c r="JN77" i="1"/>
  <c r="JL77" i="1"/>
  <c r="DM72" i="1"/>
  <c r="DN72" i="1"/>
  <c r="DO72" i="1" s="1"/>
  <c r="JL71" i="1"/>
  <c r="JK71" i="1"/>
  <c r="JN71" i="1"/>
  <c r="CG65" i="1"/>
  <c r="CF65" i="1"/>
  <c r="DM73" i="1"/>
  <c r="DN73" i="1"/>
  <c r="DO73" i="1" s="1"/>
  <c r="DM27" i="1"/>
  <c r="DN27" i="1"/>
  <c r="DO27" i="1" s="1"/>
  <c r="JL51" i="1"/>
  <c r="JK51" i="1"/>
  <c r="JN51" i="1"/>
  <c r="CV84" i="1"/>
  <c r="CW84" i="1"/>
  <c r="CX84" i="1" s="1"/>
  <c r="CF85" i="1"/>
  <c r="CG85" i="1"/>
  <c r="CW83" i="1"/>
  <c r="CX83" i="1" s="1"/>
  <c r="CV83" i="1"/>
  <c r="DN40" i="1"/>
  <c r="DO40" i="1" s="1"/>
  <c r="DM40" i="1"/>
  <c r="JL15" i="1"/>
  <c r="JN15" i="1"/>
  <c r="JK15" i="1"/>
  <c r="JL78" i="1"/>
  <c r="JK78" i="1"/>
  <c r="JN78" i="1"/>
  <c r="DM60" i="1"/>
  <c r="DN60" i="1"/>
  <c r="DO60" i="1" s="1"/>
  <c r="CV21" i="1"/>
  <c r="CW21" i="1"/>
  <c r="CX21" i="1" s="1"/>
  <c r="CV49" i="1"/>
  <c r="CW49" i="1"/>
  <c r="CX49" i="1" s="1"/>
  <c r="DM58" i="1"/>
  <c r="DN58" i="1"/>
  <c r="DO58" i="1" s="1"/>
  <c r="JK46" i="1"/>
  <c r="JL46" i="1"/>
  <c r="JN46" i="1"/>
  <c r="CV45" i="1"/>
  <c r="CW45" i="1"/>
  <c r="CX45" i="1" s="1"/>
  <c r="CG64" i="1"/>
  <c r="CF64" i="1"/>
  <c r="JL50" i="1"/>
  <c r="JN50" i="1"/>
  <c r="JK50" i="1"/>
  <c r="DM81" i="1"/>
  <c r="DN81" i="1"/>
  <c r="DO81" i="1" s="1"/>
  <c r="DN16" i="1"/>
  <c r="DO16" i="1" s="1"/>
  <c r="DM16" i="1"/>
  <c r="DM54" i="1"/>
  <c r="DN54" i="1"/>
  <c r="DO54" i="1" s="1"/>
  <c r="CF90" i="1"/>
  <c r="CG90" i="1"/>
  <c r="JK24" i="1"/>
  <c r="JL24" i="1"/>
  <c r="JN24" i="1"/>
  <c r="CF18" i="1"/>
  <c r="CG18" i="1"/>
  <c r="JL55" i="1"/>
  <c r="JK55" i="1"/>
  <c r="JN55" i="1"/>
  <c r="CF59" i="1"/>
  <c r="CG59" i="1"/>
  <c r="CF76" i="1"/>
  <c r="CG76" i="1"/>
  <c r="DN53" i="1"/>
  <c r="DO53" i="1" s="1"/>
  <c r="DM53" i="1"/>
  <c r="CW63" i="1"/>
  <c r="CX63" i="1" s="1"/>
  <c r="CV63" i="1"/>
  <c r="DN70" i="1"/>
  <c r="DO70" i="1" s="1"/>
  <c r="DM70" i="1"/>
  <c r="DM33" i="1"/>
  <c r="DN33" i="1"/>
  <c r="DO33" i="1" s="1"/>
  <c r="IN88" i="1"/>
  <c r="IP88" i="1"/>
  <c r="IM88" i="1"/>
  <c r="HP70" i="1"/>
  <c r="HR70" i="1"/>
  <c r="HO70" i="1"/>
  <c r="HR47" i="1"/>
  <c r="HO47" i="1"/>
  <c r="HP47" i="1"/>
  <c r="IM87" i="1"/>
  <c r="IN87" i="1"/>
  <c r="IP87" i="1"/>
  <c r="IM66" i="1"/>
  <c r="IN66" i="1"/>
  <c r="IP66" i="1"/>
  <c r="IP54" i="1"/>
  <c r="IN54" i="1"/>
  <c r="IM54" i="1"/>
  <c r="IP78" i="1"/>
  <c r="IN78" i="1"/>
  <c r="IM78" i="1"/>
  <c r="IM34" i="1"/>
  <c r="IP34" i="1"/>
  <c r="IN34" i="1"/>
  <c r="IM27" i="1"/>
  <c r="IN27" i="1"/>
  <c r="IP27" i="1"/>
  <c r="HO80" i="1"/>
  <c r="HP80" i="1"/>
  <c r="HR80" i="1"/>
  <c r="IM45" i="1"/>
  <c r="IN45" i="1"/>
  <c r="IP45" i="1"/>
  <c r="HO21" i="1"/>
  <c r="HP21" i="1"/>
  <c r="HR21" i="1"/>
  <c r="IP90" i="1"/>
  <c r="IM90" i="1"/>
  <c r="IN90" i="1"/>
  <c r="HR56" i="1"/>
  <c r="HO56" i="1"/>
  <c r="HP56" i="1"/>
  <c r="HO49" i="1"/>
  <c r="HP49" i="1"/>
  <c r="HR49" i="1"/>
  <c r="IM19" i="1"/>
  <c r="IN19" i="1"/>
  <c r="IP19" i="1"/>
  <c r="IM20" i="1"/>
  <c r="IN20" i="1"/>
  <c r="IP20" i="1"/>
  <c r="HO75" i="1"/>
  <c r="HP75" i="1"/>
  <c r="HR75" i="1"/>
  <c r="HO88" i="1"/>
  <c r="HP88" i="1"/>
  <c r="HR88" i="1"/>
  <c r="IN70" i="1"/>
  <c r="IP70" i="1"/>
  <c r="IM70" i="1"/>
  <c r="IM47" i="1"/>
  <c r="IP47" i="1"/>
  <c r="IN47" i="1"/>
  <c r="HO72" i="1"/>
  <c r="HP72" i="1"/>
  <c r="HR72" i="1"/>
  <c r="HP74" i="1"/>
  <c r="HR74" i="1"/>
  <c r="HO74" i="1"/>
  <c r="HO69" i="1"/>
  <c r="HP69" i="1"/>
  <c r="HR69" i="1"/>
  <c r="IM31" i="1"/>
  <c r="IN31" i="1"/>
  <c r="IP31" i="1"/>
  <c r="HR42" i="1"/>
  <c r="HO42" i="1"/>
  <c r="HP42" i="1"/>
  <c r="IP41" i="1"/>
  <c r="IM41" i="1"/>
  <c r="IN41" i="1"/>
  <c r="IP50" i="1"/>
  <c r="IM50" i="1"/>
  <c r="IN50" i="1"/>
  <c r="IM28" i="1"/>
  <c r="IP28" i="1"/>
  <c r="IN28" i="1"/>
  <c r="HP76" i="1"/>
  <c r="HR76" i="1"/>
  <c r="HO76" i="1"/>
  <c r="IP58" i="1"/>
  <c r="IN58" i="1"/>
  <c r="IM58" i="1"/>
  <c r="HO25" i="1"/>
  <c r="HP25" i="1"/>
  <c r="HR25" i="1"/>
  <c r="HO83" i="1"/>
  <c r="HP83" i="1"/>
  <c r="HR83" i="1"/>
  <c r="HO35" i="1"/>
  <c r="HR35" i="1"/>
  <c r="HP35" i="1"/>
  <c r="HO20" i="1"/>
  <c r="HP20" i="1"/>
  <c r="HR20" i="1"/>
  <c r="IM75" i="1"/>
  <c r="IN75" i="1"/>
  <c r="IP75" i="1"/>
  <c r="HO55" i="1"/>
  <c r="HP55" i="1"/>
  <c r="HR55" i="1"/>
  <c r="HO33" i="1"/>
  <c r="HP33" i="1"/>
  <c r="HR33" i="1"/>
  <c r="IM74" i="1"/>
  <c r="IP74" i="1"/>
  <c r="IN74" i="1"/>
  <c r="HR31" i="1"/>
  <c r="HO31" i="1"/>
  <c r="HP31" i="1"/>
  <c r="IN42" i="1"/>
  <c r="IP42" i="1"/>
  <c r="IM42" i="1"/>
  <c r="HR50" i="1"/>
  <c r="HO50" i="1"/>
  <c r="HP50" i="1"/>
  <c r="IP76" i="1"/>
  <c r="IM76" i="1"/>
  <c r="IN76" i="1"/>
  <c r="IM25" i="1"/>
  <c r="IP25" i="1"/>
  <c r="IN25" i="1"/>
  <c r="IM83" i="1"/>
  <c r="IP83" i="1"/>
  <c r="IN83" i="1"/>
  <c r="IP68" i="1"/>
  <c r="IM68" i="1"/>
  <c r="IN68" i="1"/>
  <c r="HN13" i="1"/>
  <c r="IM55" i="1"/>
  <c r="IP55" i="1"/>
  <c r="IN55" i="1"/>
  <c r="IM63" i="1"/>
  <c r="IN63" i="1"/>
  <c r="IP63" i="1"/>
  <c r="IM33" i="1"/>
  <c r="IP33" i="1"/>
  <c r="IN33" i="1"/>
  <c r="IN82" i="1"/>
  <c r="IM82" i="1"/>
  <c r="IP82" i="1"/>
  <c r="IM52" i="1"/>
  <c r="IP52" i="1"/>
  <c r="IN52" i="1"/>
  <c r="IM57" i="1"/>
  <c r="IP57" i="1"/>
  <c r="IN57" i="1"/>
  <c r="HO71" i="1"/>
  <c r="HP71" i="1"/>
  <c r="HR71" i="1"/>
  <c r="HR73" i="1"/>
  <c r="HO73" i="1"/>
  <c r="HP73" i="1"/>
  <c r="HO51" i="1"/>
  <c r="HP51" i="1"/>
  <c r="HR51" i="1"/>
  <c r="HO67" i="1"/>
  <c r="HP67" i="1"/>
  <c r="HR67" i="1"/>
  <c r="HO23" i="1"/>
  <c r="HP23" i="1"/>
  <c r="HR23" i="1"/>
  <c r="HO14" i="1"/>
  <c r="HP14" i="1"/>
  <c r="HR14" i="1"/>
  <c r="HO62" i="1"/>
  <c r="HP62" i="1"/>
  <c r="HR62" i="1"/>
  <c r="IM17" i="1"/>
  <c r="IP17" i="1"/>
  <c r="IN17" i="1"/>
  <c r="HO24" i="1"/>
  <c r="HP24" i="1"/>
  <c r="HR24" i="1"/>
  <c r="HO18" i="1"/>
  <c r="HP18" i="1"/>
  <c r="HR18" i="1"/>
  <c r="HO68" i="1"/>
  <c r="HP68" i="1"/>
  <c r="HR68" i="1"/>
  <c r="HO64" i="1"/>
  <c r="HP64" i="1"/>
  <c r="HR64" i="1"/>
  <c r="HP63" i="1"/>
  <c r="HR63" i="1"/>
  <c r="HO63" i="1"/>
  <c r="IN72" i="1"/>
  <c r="IM72" i="1"/>
  <c r="IP72" i="1"/>
  <c r="IP69" i="1"/>
  <c r="IM69" i="1"/>
  <c r="IN69" i="1"/>
  <c r="HO41" i="1"/>
  <c r="HP41" i="1"/>
  <c r="HR41" i="1"/>
  <c r="HP28" i="1"/>
  <c r="HR28" i="1"/>
  <c r="HO28" i="1"/>
  <c r="HO58" i="1"/>
  <c r="HP58" i="1"/>
  <c r="HR58" i="1"/>
  <c r="IN35" i="1"/>
  <c r="IM35" i="1"/>
  <c r="IP35" i="1"/>
  <c r="IP64" i="1"/>
  <c r="IN64" i="1"/>
  <c r="IM64" i="1"/>
  <c r="IN48" i="1"/>
  <c r="IM48" i="1"/>
  <c r="IP48" i="1"/>
  <c r="HO46" i="1"/>
  <c r="HP46" i="1"/>
  <c r="HR46" i="1"/>
  <c r="HO59" i="1"/>
  <c r="HP59" i="1"/>
  <c r="HR59" i="1"/>
  <c r="HO77" i="1"/>
  <c r="HP77" i="1"/>
  <c r="HR77" i="1"/>
  <c r="HO82" i="1"/>
  <c r="HP82" i="1"/>
  <c r="HR82" i="1"/>
  <c r="HO52" i="1"/>
  <c r="HP52" i="1"/>
  <c r="HR52" i="1"/>
  <c r="HO57" i="1"/>
  <c r="HP57" i="1"/>
  <c r="HR57" i="1"/>
  <c r="IM71" i="1"/>
  <c r="IN71" i="1"/>
  <c r="IP71" i="1"/>
  <c r="IM73" i="1"/>
  <c r="IN73" i="1"/>
  <c r="IP73" i="1"/>
  <c r="IP51" i="1"/>
  <c r="IM51" i="1"/>
  <c r="IN51" i="1"/>
  <c r="IP67" i="1"/>
  <c r="IM67" i="1"/>
  <c r="IN67" i="1"/>
  <c r="IM23" i="1"/>
  <c r="IN23" i="1"/>
  <c r="IP23" i="1"/>
  <c r="IN14" i="1"/>
  <c r="IP14" i="1"/>
  <c r="IM14" i="1"/>
  <c r="IL13" i="1"/>
  <c r="IP62" i="1"/>
  <c r="IM62" i="1"/>
  <c r="IN62" i="1"/>
  <c r="HP17" i="1"/>
  <c r="HR17" i="1"/>
  <c r="HO17" i="1"/>
  <c r="IP24" i="1"/>
  <c r="IN24" i="1"/>
  <c r="IM24" i="1"/>
  <c r="IM18" i="1"/>
  <c r="IP18" i="1"/>
  <c r="IN18" i="1"/>
  <c r="HR38" i="1"/>
  <c r="HO38" i="1"/>
  <c r="HP38" i="1"/>
  <c r="HO79" i="1"/>
  <c r="HP79" i="1"/>
  <c r="HR79" i="1"/>
  <c r="HO48" i="1"/>
  <c r="HP48" i="1"/>
  <c r="HR48" i="1"/>
  <c r="IP46" i="1"/>
  <c r="IM46" i="1"/>
  <c r="IN46" i="1"/>
  <c r="IM59" i="1"/>
  <c r="IP59" i="1"/>
  <c r="IN59" i="1"/>
  <c r="IM77" i="1"/>
  <c r="IP77" i="1"/>
  <c r="IN77" i="1"/>
  <c r="HO26" i="1"/>
  <c r="HP26" i="1"/>
  <c r="HR26" i="1"/>
  <c r="IN81" i="1"/>
  <c r="IM81" i="1"/>
  <c r="IP81" i="1"/>
  <c r="IN44" i="1"/>
  <c r="IM44" i="1"/>
  <c r="IP44" i="1"/>
  <c r="HO65" i="1"/>
  <c r="HP65" i="1"/>
  <c r="HR65" i="1"/>
  <c r="IP92" i="1"/>
  <c r="IM92" i="1"/>
  <c r="IN92" i="1"/>
  <c r="HO84" i="1"/>
  <c r="HP84" i="1"/>
  <c r="HR84" i="1"/>
  <c r="IM61" i="1"/>
  <c r="IP61" i="1"/>
  <c r="IN61" i="1"/>
  <c r="IN60" i="1"/>
  <c r="IM60" i="1"/>
  <c r="IP60" i="1"/>
  <c r="IM16" i="1"/>
  <c r="IN16" i="1"/>
  <c r="IP16" i="1"/>
  <c r="IN40" i="1"/>
  <c r="IM40" i="1"/>
  <c r="IP40" i="1"/>
  <c r="IM53" i="1"/>
  <c r="IN53" i="1"/>
  <c r="IP53" i="1"/>
  <c r="IP32" i="1"/>
  <c r="IN32" i="1"/>
  <c r="IM32" i="1"/>
  <c r="HO43" i="1"/>
  <c r="HP43" i="1"/>
  <c r="HR43" i="1"/>
  <c r="IP38" i="1"/>
  <c r="IM38" i="1"/>
  <c r="IN38" i="1"/>
  <c r="IM79" i="1"/>
  <c r="IN79" i="1"/>
  <c r="IP79" i="1"/>
  <c r="HR86" i="1"/>
  <c r="HO86" i="1"/>
  <c r="HP86" i="1"/>
  <c r="HO37" i="1"/>
  <c r="HP37" i="1"/>
  <c r="HR37" i="1"/>
  <c r="HO15" i="1"/>
  <c r="HP15" i="1"/>
  <c r="HR15" i="1"/>
  <c r="IM26" i="1"/>
  <c r="IP26" i="1"/>
  <c r="IN26" i="1"/>
  <c r="HO81" i="1"/>
  <c r="HP81" i="1"/>
  <c r="HR81" i="1"/>
  <c r="HP44" i="1"/>
  <c r="HR44" i="1"/>
  <c r="HO44" i="1"/>
  <c r="IN65" i="1"/>
  <c r="IP65" i="1"/>
  <c r="IM65" i="1"/>
  <c r="HO92" i="1"/>
  <c r="HP92" i="1"/>
  <c r="HR92" i="1"/>
  <c r="IM84" i="1"/>
  <c r="IN84" i="1"/>
  <c r="IP84" i="1"/>
  <c r="HP61" i="1"/>
  <c r="HR61" i="1"/>
  <c r="HO61" i="1"/>
  <c r="HO60" i="1"/>
  <c r="HP60" i="1"/>
  <c r="HR60" i="1"/>
  <c r="HO16" i="1"/>
  <c r="HP16" i="1"/>
  <c r="HR16" i="1"/>
  <c r="HR40" i="1"/>
  <c r="HO40" i="1"/>
  <c r="HP40" i="1"/>
  <c r="HO53" i="1"/>
  <c r="HP53" i="1"/>
  <c r="HR53" i="1"/>
  <c r="HO32" i="1"/>
  <c r="HP32" i="1"/>
  <c r="HR32" i="1"/>
  <c r="IN43" i="1"/>
  <c r="IM43" i="1"/>
  <c r="IP43" i="1"/>
  <c r="IN91" i="1"/>
  <c r="IP91" i="1"/>
  <c r="IM91" i="1"/>
  <c r="HO85" i="1"/>
  <c r="HP85" i="1"/>
  <c r="HR85" i="1"/>
  <c r="IM86" i="1"/>
  <c r="IN86" i="1"/>
  <c r="IP86" i="1"/>
  <c r="IN37" i="1"/>
  <c r="IM37" i="1"/>
  <c r="IP37" i="1"/>
  <c r="IM15" i="1"/>
  <c r="IP15" i="1"/>
  <c r="IN15" i="1"/>
  <c r="HO87" i="1"/>
  <c r="HP87" i="1"/>
  <c r="HR87" i="1"/>
  <c r="HO66" i="1"/>
  <c r="HP66" i="1"/>
  <c r="HR66" i="1"/>
  <c r="HO54" i="1"/>
  <c r="HP54" i="1"/>
  <c r="HR54" i="1"/>
  <c r="HO78" i="1"/>
  <c r="HP78" i="1"/>
  <c r="HR78" i="1"/>
  <c r="HR34" i="1"/>
  <c r="HO34" i="1"/>
  <c r="HP34" i="1"/>
  <c r="HO27" i="1"/>
  <c r="HP27" i="1"/>
  <c r="HR27" i="1"/>
  <c r="IM80" i="1"/>
  <c r="IN80" i="1"/>
  <c r="IP80" i="1"/>
  <c r="HO45" i="1"/>
  <c r="HP45" i="1"/>
  <c r="HR45" i="1"/>
  <c r="IM21" i="1"/>
  <c r="IN21" i="1"/>
  <c r="IP21" i="1"/>
  <c r="HO90" i="1"/>
  <c r="HP90" i="1"/>
  <c r="HR90" i="1"/>
  <c r="IM56" i="1"/>
  <c r="IP56" i="1"/>
  <c r="IN56" i="1"/>
  <c r="IM49" i="1"/>
  <c r="IN49" i="1"/>
  <c r="IP49" i="1"/>
  <c r="HO19" i="1"/>
  <c r="HP19" i="1"/>
  <c r="HR19" i="1"/>
  <c r="HR91" i="1"/>
  <c r="HO91" i="1"/>
  <c r="HP91" i="1"/>
  <c r="IP85" i="1"/>
  <c r="IN85" i="1"/>
  <c r="IM85" i="1"/>
  <c r="CH79" i="1" l="1"/>
  <c r="CI79" i="1"/>
  <c r="DQ79" i="1"/>
  <c r="DP79" i="1"/>
  <c r="IY2" i="1"/>
  <c r="CY79" i="1"/>
  <c r="CZ79" i="1"/>
  <c r="HC3" i="1"/>
  <c r="JC2" i="1"/>
  <c r="JD2" i="1" s="1"/>
  <c r="JC8" i="1"/>
  <c r="JD8" i="1" s="1"/>
  <c r="DQ51" i="1"/>
  <c r="DP51" i="1"/>
  <c r="CI31" i="1"/>
  <c r="CH31" i="1"/>
  <c r="CY19" i="1"/>
  <c r="CZ19" i="1"/>
  <c r="DP16" i="1"/>
  <c r="DQ16" i="1"/>
  <c r="CZ45" i="1"/>
  <c r="CY45" i="1"/>
  <c r="DQ73" i="1"/>
  <c r="DP73" i="1"/>
  <c r="DQ64" i="1"/>
  <c r="DP64" i="1"/>
  <c r="CZ20" i="1"/>
  <c r="CY20" i="1"/>
  <c r="IY5"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HC7"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JC4" i="1"/>
  <c r="JD4" i="1" s="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IY8" i="1"/>
  <c r="CY33" i="1"/>
  <c r="CZ33" i="1"/>
  <c r="CI21" i="1"/>
  <c r="CH21" i="1"/>
  <c r="CZ41" i="1"/>
  <c r="CY41" i="1"/>
  <c r="CH17" i="1"/>
  <c r="CI17" i="1"/>
  <c r="DQ85" i="1"/>
  <c r="DP85" i="1"/>
  <c r="DP84" i="1"/>
  <c r="DQ84" i="1"/>
  <c r="JC6" i="1"/>
  <c r="JD6" i="1" s="1"/>
  <c r="DP76" i="1"/>
  <c r="DQ76" i="1"/>
  <c r="DP52" i="1"/>
  <c r="DQ52" i="1"/>
  <c r="CZ38" i="1"/>
  <c r="CY38" i="1"/>
  <c r="CY77" i="1"/>
  <c r="CZ77" i="1"/>
  <c r="CY86" i="1"/>
  <c r="CZ86" i="1"/>
  <c r="CI62" i="1"/>
  <c r="CH62" i="1"/>
  <c r="JN13" i="1"/>
  <c r="CI19" i="1"/>
  <c r="CH19" i="1"/>
  <c r="CY34" i="1"/>
  <c r="CZ34" i="1"/>
  <c r="CZ68" i="1"/>
  <c r="CY68" i="1"/>
  <c r="DQ70" i="1"/>
  <c r="DP70" i="1"/>
  <c r="CZ72" i="1"/>
  <c r="CY72" i="1"/>
  <c r="CZ32" i="1"/>
  <c r="CY32" i="1"/>
  <c r="IY7"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IY6" i="1"/>
  <c r="CY37" i="1"/>
  <c r="CZ37" i="1"/>
  <c r="CY70" i="1"/>
  <c r="CZ70" i="1"/>
  <c r="IY9" i="1"/>
  <c r="CI43" i="1"/>
  <c r="CH43" i="1"/>
  <c r="JL13" i="1"/>
  <c r="JC3" i="1"/>
  <c r="JD3" i="1" s="1"/>
  <c r="CY78" i="1"/>
  <c r="CZ78" i="1"/>
  <c r="JC7" i="1"/>
  <c r="JD7" i="1" s="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JC9" i="1"/>
  <c r="JD9" i="1" s="1"/>
  <c r="CI35" i="1"/>
  <c r="CH35" i="1"/>
  <c r="CZ53" i="1"/>
  <c r="CY53" i="1"/>
  <c r="CY42" i="1"/>
  <c r="CZ42" i="1"/>
  <c r="HG3" i="1"/>
  <c r="HH3" i="1" s="1"/>
  <c r="HU3" i="1" s="1"/>
  <c r="HX23" i="1" s="1"/>
  <c r="IC23" i="1" s="1"/>
  <c r="IO23" i="1" s="1"/>
  <c r="DP33" i="1"/>
  <c r="DQ33" i="1"/>
  <c r="CI76" i="1"/>
  <c r="CH76" i="1"/>
  <c r="CH64" i="1"/>
  <c r="CI64" i="1"/>
  <c r="CY49" i="1"/>
  <c r="CZ49" i="1"/>
  <c r="CI85" i="1"/>
  <c r="CH85" i="1"/>
  <c r="DQ72" i="1"/>
  <c r="DP72" i="1"/>
  <c r="DP77" i="1"/>
  <c r="DQ77" i="1"/>
  <c r="CH58" i="1"/>
  <c r="CI58" i="1"/>
  <c r="JC5" i="1"/>
  <c r="JD5" i="1" s="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IY4" i="1"/>
  <c r="CH78" i="1"/>
  <c r="CI78" i="1"/>
  <c r="CI16" i="1"/>
  <c r="CH16" i="1"/>
  <c r="JK13" i="1"/>
  <c r="IY3" i="1"/>
  <c r="DQ61" i="1"/>
  <c r="DP61" i="1"/>
  <c r="CH92" i="1"/>
  <c r="CI92" i="1"/>
  <c r="CY25" i="1"/>
  <c r="CZ25" i="1"/>
  <c r="CH86" i="1"/>
  <c r="CI86" i="1"/>
  <c r="HC8" i="1"/>
  <c r="HC6" i="1"/>
  <c r="HC5" i="1"/>
  <c r="HC9" i="1"/>
  <c r="HP13" i="1"/>
  <c r="HG5" i="1"/>
  <c r="HH5" i="1" s="1"/>
  <c r="HU5" i="1" s="1"/>
  <c r="HX86" i="1" s="1"/>
  <c r="IC86" i="1" s="1"/>
  <c r="IO86" i="1" s="1"/>
  <c r="HC2" i="1"/>
  <c r="HC4" i="1"/>
  <c r="HR13" i="1"/>
  <c r="HG4" i="1"/>
  <c r="HH4" i="1" s="1"/>
  <c r="HU4" i="1" s="1"/>
  <c r="HX69" i="1" s="1"/>
  <c r="IC69" i="1" s="1"/>
  <c r="IO69" i="1" s="1"/>
  <c r="IE4" i="1"/>
  <c r="IF4" i="1" s="1"/>
  <c r="IS4" i="1" s="1"/>
  <c r="HO13" i="1"/>
  <c r="HG8" i="1"/>
  <c r="HH8" i="1" s="1"/>
  <c r="HU8" i="1" s="1"/>
  <c r="HX27" i="1" s="1"/>
  <c r="IC27" i="1" s="1"/>
  <c r="IO27" i="1" s="1"/>
  <c r="HG2" i="1"/>
  <c r="HH2" i="1" s="1"/>
  <c r="HU2" i="1" s="1"/>
  <c r="HG7" i="1"/>
  <c r="HH7" i="1" s="1"/>
  <c r="HU7" i="1" s="1"/>
  <c r="HX43" i="1" s="1"/>
  <c r="IC43" i="1" s="1"/>
  <c r="IO43" i="1" s="1"/>
  <c r="IE6" i="1"/>
  <c r="IF6" i="1" s="1"/>
  <c r="IS6" i="1" s="1"/>
  <c r="HG9" i="1"/>
  <c r="HH9" i="1" s="1"/>
  <c r="HU9" i="1" s="1"/>
  <c r="HX24" i="1" s="1"/>
  <c r="IC24" i="1" s="1"/>
  <c r="IO24" i="1" s="1"/>
  <c r="HX56" i="1"/>
  <c r="IC56" i="1" s="1"/>
  <c r="IO56" i="1" s="1"/>
  <c r="HX57" i="1"/>
  <c r="IC57" i="1" s="1"/>
  <c r="IO57" i="1" s="1"/>
  <c r="HX79" i="1"/>
  <c r="IC79" i="1" s="1"/>
  <c r="IO79" i="1" s="1"/>
  <c r="HX82" i="1"/>
  <c r="IC82" i="1" s="1"/>
  <c r="IO82" i="1" s="1"/>
  <c r="HX32" i="1"/>
  <c r="IC32" i="1" s="1"/>
  <c r="IO32" i="1" s="1"/>
  <c r="HX63" i="1"/>
  <c r="IC63" i="1" s="1"/>
  <c r="IO63" i="1" s="1"/>
  <c r="HX80" i="1"/>
  <c r="IC80" i="1" s="1"/>
  <c r="IO80" i="1" s="1"/>
  <c r="HX44" i="1"/>
  <c r="IC44" i="1" s="1"/>
  <c r="IO44" i="1" s="1"/>
  <c r="IA5" i="1"/>
  <c r="IM13" i="1"/>
  <c r="IA3" i="1"/>
  <c r="IA7" i="1"/>
  <c r="IP13" i="1"/>
  <c r="HX14" i="1"/>
  <c r="IN13" i="1"/>
  <c r="IE3" i="1"/>
  <c r="IF3" i="1" s="1"/>
  <c r="IS3" i="1" s="1"/>
  <c r="IE2" i="1"/>
  <c r="IA4" i="1"/>
  <c r="IA6" i="1"/>
  <c r="IE9" i="1"/>
  <c r="IF9" i="1" s="1"/>
  <c r="IS9" i="1" s="1"/>
  <c r="IE8" i="1"/>
  <c r="IF8" i="1" s="1"/>
  <c r="IS8" i="1" s="1"/>
  <c r="IA2" i="1"/>
  <c r="IE5" i="1"/>
  <c r="IF5" i="1" s="1"/>
  <c r="IS5" i="1" s="1"/>
  <c r="HG6" i="1"/>
  <c r="HH6" i="1" s="1"/>
  <c r="HU6" i="1" s="1"/>
  <c r="IE7" i="1"/>
  <c r="IF7" i="1" s="1"/>
  <c r="IS7" i="1" s="1"/>
  <c r="IA9" i="1"/>
  <c r="IA8" i="1"/>
  <c r="GW7" i="1"/>
  <c r="GW6" i="1"/>
  <c r="GW8" i="1"/>
  <c r="GW5" i="1"/>
  <c r="GW4" i="1"/>
  <c r="GW3" i="1"/>
  <c r="GW9" i="1"/>
  <c r="HX52" i="1" l="1"/>
  <c r="IC52" i="1" s="1"/>
  <c r="IO52" i="1" s="1"/>
  <c r="HX68" i="1"/>
  <c r="IC68" i="1" s="1"/>
  <c r="IO68" i="1" s="1"/>
  <c r="HX51" i="1"/>
  <c r="IC51" i="1" s="1"/>
  <c r="IO51" i="1" s="1"/>
  <c r="HX61" i="1"/>
  <c r="IC61" i="1" s="1"/>
  <c r="IO61" i="1" s="1"/>
  <c r="HX26" i="1"/>
  <c r="IC26" i="1" s="1"/>
  <c r="IO26" i="1" s="1"/>
  <c r="HX37" i="1"/>
  <c r="IC37" i="1" s="1"/>
  <c r="IO37" i="1" s="1"/>
  <c r="HX62" i="1"/>
  <c r="IC62" i="1" s="1"/>
  <c r="IO62" i="1" s="1"/>
  <c r="HX45" i="1"/>
  <c r="IC45" i="1" s="1"/>
  <c r="IO45" i="1" s="1"/>
  <c r="HX78" i="1"/>
  <c r="IC78" i="1" s="1"/>
  <c r="IO78" i="1" s="1"/>
  <c r="HX84" i="1"/>
  <c r="IC84" i="1" s="1"/>
  <c r="IO84" i="1" s="1"/>
  <c r="HX42" i="1"/>
  <c r="IC42" i="1" s="1"/>
  <c r="IO42" i="1" s="1"/>
  <c r="HX35" i="1"/>
  <c r="IC35" i="1" s="1"/>
  <c r="IO35" i="1" s="1"/>
  <c r="HX83" i="1"/>
  <c r="IC83" i="1" s="1"/>
  <c r="IO83" i="1" s="1"/>
  <c r="HX92" i="1"/>
  <c r="IC92" i="1" s="1"/>
  <c r="IO92" i="1" s="1"/>
  <c r="HX89" i="1"/>
  <c r="IC89" i="1" s="1"/>
  <c r="IO89" i="1" s="1"/>
  <c r="HX28" i="1"/>
  <c r="IC28" i="1" s="1"/>
  <c r="IO28" i="1" s="1"/>
  <c r="IY10" i="1"/>
  <c r="CH13" i="1"/>
  <c r="JC10" i="1"/>
  <c r="DQ13" i="1"/>
  <c r="CI13" i="1"/>
  <c r="HC10" i="1"/>
  <c r="DP13" i="1"/>
  <c r="HX65" i="1"/>
  <c r="IC65" i="1" s="1"/>
  <c r="IO65" i="1" s="1"/>
  <c r="CZ13" i="1"/>
  <c r="HX55" i="1"/>
  <c r="IC55" i="1" s="1"/>
  <c r="IO55" i="1" s="1"/>
  <c r="CY13" i="1"/>
  <c r="HX20" i="1"/>
  <c r="IC20" i="1" s="1"/>
  <c r="IO20" i="1" s="1"/>
  <c r="IV84" i="1"/>
  <c r="JA84" i="1" s="1"/>
  <c r="JM84" i="1" s="1"/>
  <c r="IV36" i="1"/>
  <c r="JA36" i="1" s="1"/>
  <c r="JM36" i="1" s="1"/>
  <c r="IV39" i="1"/>
  <c r="JA39" i="1" s="1"/>
  <c r="JM39" i="1" s="1"/>
  <c r="IV91" i="1"/>
  <c r="JA91" i="1" s="1"/>
  <c r="JM91" i="1" s="1"/>
  <c r="IV83" i="1"/>
  <c r="JA83" i="1" s="1"/>
  <c r="JM83" i="1" s="1"/>
  <c r="IV40" i="1"/>
  <c r="JA40" i="1" s="1"/>
  <c r="JM40" i="1" s="1"/>
  <c r="IV30" i="1"/>
  <c r="JA30" i="1" s="1"/>
  <c r="JM30" i="1" s="1"/>
  <c r="IV76" i="1"/>
  <c r="JA76" i="1" s="1"/>
  <c r="JM76" i="1" s="1"/>
  <c r="IV29" i="1"/>
  <c r="JA29" i="1" s="1"/>
  <c r="JM29" i="1" s="1"/>
  <c r="IV89" i="1"/>
  <c r="JA89" i="1" s="1"/>
  <c r="JM89" i="1" s="1"/>
  <c r="IV27" i="1"/>
  <c r="JA27" i="1" s="1"/>
  <c r="JM27" i="1" s="1"/>
  <c r="IV92" i="1"/>
  <c r="JA92" i="1" s="1"/>
  <c r="JM92" i="1" s="1"/>
  <c r="IV85" i="1"/>
  <c r="JA85" i="1" s="1"/>
  <c r="JM85" i="1" s="1"/>
  <c r="IV28" i="1"/>
  <c r="JA28" i="1" s="1"/>
  <c r="JM28" i="1" s="1"/>
  <c r="IV38" i="1"/>
  <c r="JA38" i="1" s="1"/>
  <c r="JM38" i="1" s="1"/>
  <c r="IV22" i="1"/>
  <c r="JA22" i="1" s="1"/>
  <c r="JM22" i="1" s="1"/>
  <c r="IV53" i="1"/>
  <c r="JA53" i="1" s="1"/>
  <c r="JM53" i="1" s="1"/>
  <c r="IV50" i="1"/>
  <c r="JA50" i="1" s="1"/>
  <c r="JM50" i="1" s="1"/>
  <c r="IV33" i="1"/>
  <c r="JA33" i="1" s="1"/>
  <c r="JM33" i="1" s="1"/>
  <c r="IV41" i="1"/>
  <c r="JA41" i="1" s="1"/>
  <c r="JM41" i="1" s="1"/>
  <c r="IV67" i="1"/>
  <c r="JA67" i="1" s="1"/>
  <c r="JM67" i="1" s="1"/>
  <c r="IV74" i="1"/>
  <c r="JA74" i="1" s="1"/>
  <c r="JM74" i="1" s="1"/>
  <c r="IV66" i="1"/>
  <c r="JA66" i="1" s="1"/>
  <c r="JM66" i="1" s="1"/>
  <c r="IV43" i="1"/>
  <c r="JA43" i="1" s="1"/>
  <c r="JM43" i="1" s="1"/>
  <c r="HX72" i="1"/>
  <c r="IC72" i="1" s="1"/>
  <c r="IO72" i="1" s="1"/>
  <c r="HX38" i="1"/>
  <c r="IC38" i="1" s="1"/>
  <c r="IO38" i="1" s="1"/>
  <c r="HX16" i="1"/>
  <c r="IC16" i="1" s="1"/>
  <c r="IO16" i="1" s="1"/>
  <c r="HX31" i="1"/>
  <c r="IC31" i="1" s="1"/>
  <c r="IO31" i="1" s="1"/>
  <c r="IV68" i="1"/>
  <c r="JA68" i="1" s="1"/>
  <c r="JM68" i="1" s="1"/>
  <c r="IV45" i="1"/>
  <c r="JA45" i="1" s="1"/>
  <c r="JM45" i="1" s="1"/>
  <c r="IV23" i="1"/>
  <c r="JA23" i="1" s="1"/>
  <c r="JM23" i="1" s="1"/>
  <c r="IV61" i="1"/>
  <c r="JA61" i="1" s="1"/>
  <c r="JM61" i="1" s="1"/>
  <c r="IV52" i="1"/>
  <c r="JA52" i="1" s="1"/>
  <c r="JM52" i="1" s="1"/>
  <c r="IV51" i="1"/>
  <c r="JA51" i="1" s="1"/>
  <c r="JM51" i="1" s="1"/>
  <c r="IV14" i="1"/>
  <c r="HX67" i="1"/>
  <c r="IC67" i="1" s="1"/>
  <c r="IO67" i="1" s="1"/>
  <c r="IV69" i="1"/>
  <c r="JA69" i="1" s="1"/>
  <c r="JM69" i="1" s="1"/>
  <c r="IV71" i="1"/>
  <c r="JA71" i="1" s="1"/>
  <c r="JM71" i="1" s="1"/>
  <c r="IV87" i="1"/>
  <c r="JA87" i="1" s="1"/>
  <c r="JM87" i="1" s="1"/>
  <c r="IV19" i="1"/>
  <c r="JA19" i="1" s="1"/>
  <c r="JM19" i="1" s="1"/>
  <c r="IV59" i="1"/>
  <c r="JA59" i="1" s="1"/>
  <c r="JM59" i="1" s="1"/>
  <c r="IV64" i="1"/>
  <c r="JA64" i="1" s="1"/>
  <c r="JM64" i="1" s="1"/>
  <c r="IV17" i="1"/>
  <c r="JA17" i="1" s="1"/>
  <c r="JM17" i="1" s="1"/>
  <c r="IV48" i="1"/>
  <c r="JA48" i="1" s="1"/>
  <c r="JM48" i="1" s="1"/>
  <c r="IV77" i="1"/>
  <c r="JA77" i="1" s="1"/>
  <c r="JM77" i="1" s="1"/>
  <c r="IV70" i="1"/>
  <c r="JA70" i="1" s="1"/>
  <c r="JM70" i="1" s="1"/>
  <c r="IV56" i="1"/>
  <c r="JA56" i="1" s="1"/>
  <c r="JM56" i="1" s="1"/>
  <c r="IV78" i="1"/>
  <c r="JA78" i="1" s="1"/>
  <c r="JM78" i="1" s="1"/>
  <c r="IV75" i="1"/>
  <c r="JA75" i="1" s="1"/>
  <c r="JM75" i="1" s="1"/>
  <c r="IV81" i="1"/>
  <c r="JA81" i="1" s="1"/>
  <c r="JM81" i="1" s="1"/>
  <c r="IV62" i="1"/>
  <c r="JA62" i="1" s="1"/>
  <c r="JM62" i="1" s="1"/>
  <c r="IV79" i="1"/>
  <c r="JA79" i="1" s="1"/>
  <c r="JM79" i="1" s="1"/>
  <c r="IV57" i="1"/>
  <c r="JA57" i="1" s="1"/>
  <c r="JM57" i="1" s="1"/>
  <c r="IV44" i="1"/>
  <c r="JA44" i="1" s="1"/>
  <c r="JM44" i="1" s="1"/>
  <c r="IV32" i="1"/>
  <c r="JA32" i="1" s="1"/>
  <c r="JM32" i="1" s="1"/>
  <c r="IV80" i="1"/>
  <c r="JA80" i="1" s="1"/>
  <c r="JM80" i="1" s="1"/>
  <c r="IV31" i="1"/>
  <c r="JA31" i="1" s="1"/>
  <c r="JM31" i="1" s="1"/>
  <c r="IV90" i="1"/>
  <c r="JA90" i="1" s="1"/>
  <c r="JM90" i="1" s="1"/>
  <c r="IV37" i="1"/>
  <c r="JA37" i="1" s="1"/>
  <c r="JM37" i="1" s="1"/>
  <c r="IV16" i="1"/>
  <c r="JA16" i="1" s="1"/>
  <c r="JM16" i="1" s="1"/>
  <c r="IV82" i="1"/>
  <c r="JA82" i="1" s="1"/>
  <c r="JM82" i="1" s="1"/>
  <c r="IV35" i="1"/>
  <c r="JA35" i="1" s="1"/>
  <c r="JM35" i="1" s="1"/>
  <c r="IV42" i="1"/>
  <c r="JA42" i="1" s="1"/>
  <c r="JM42" i="1" s="1"/>
  <c r="IV26" i="1"/>
  <c r="JA26" i="1" s="1"/>
  <c r="JM26" i="1" s="1"/>
  <c r="IV88" i="1"/>
  <c r="JA88" i="1" s="1"/>
  <c r="JM88" i="1" s="1"/>
  <c r="IV34" i="1"/>
  <c r="JA34" i="1" s="1"/>
  <c r="JM34" i="1" s="1"/>
  <c r="IV63" i="1"/>
  <c r="JA63" i="1" s="1"/>
  <c r="JM63" i="1" s="1"/>
  <c r="IV86" i="1"/>
  <c r="JA86" i="1" s="1"/>
  <c r="JM86" i="1" s="1"/>
  <c r="HX66" i="1"/>
  <c r="IC66" i="1" s="1"/>
  <c r="IO66" i="1" s="1"/>
  <c r="IV24" i="1"/>
  <c r="JA24" i="1" s="1"/>
  <c r="JM24" i="1" s="1"/>
  <c r="IV65" i="1"/>
  <c r="JA65" i="1" s="1"/>
  <c r="JM65" i="1" s="1"/>
  <c r="IV49" i="1"/>
  <c r="JA49" i="1" s="1"/>
  <c r="JM49" i="1" s="1"/>
  <c r="IV47" i="1"/>
  <c r="JA47" i="1" s="1"/>
  <c r="JM47" i="1" s="1"/>
  <c r="IV54" i="1"/>
  <c r="JA54" i="1" s="1"/>
  <c r="JM54" i="1" s="1"/>
  <c r="IV20" i="1"/>
  <c r="JA20" i="1" s="1"/>
  <c r="JM20" i="1" s="1"/>
  <c r="IV72" i="1"/>
  <c r="JA72" i="1" s="1"/>
  <c r="JM72" i="1" s="1"/>
  <c r="IV55" i="1"/>
  <c r="JA55" i="1" s="1"/>
  <c r="JM55" i="1" s="1"/>
  <c r="HX47" i="1"/>
  <c r="IC47" i="1" s="1"/>
  <c r="IO47" i="1" s="1"/>
  <c r="HX29" i="1"/>
  <c r="IC29" i="1" s="1"/>
  <c r="IO29" i="1" s="1"/>
  <c r="HX22" i="1"/>
  <c r="IC22" i="1" s="1"/>
  <c r="IO22" i="1" s="1"/>
  <c r="HX85" i="1"/>
  <c r="IC85" i="1" s="1"/>
  <c r="IO85" i="1" s="1"/>
  <c r="HX40" i="1"/>
  <c r="IC40" i="1" s="1"/>
  <c r="IO40" i="1" s="1"/>
  <c r="HG10" i="1"/>
  <c r="HX54" i="1"/>
  <c r="IC54" i="1" s="1"/>
  <c r="IO54" i="1" s="1"/>
  <c r="HX91" i="1"/>
  <c r="IC91" i="1" s="1"/>
  <c r="IO91" i="1" s="1"/>
  <c r="HX39" i="1"/>
  <c r="IC39" i="1" s="1"/>
  <c r="IO39" i="1" s="1"/>
  <c r="HX75" i="1"/>
  <c r="IC75" i="1" s="1"/>
  <c r="IO75" i="1" s="1"/>
  <c r="HX34" i="1"/>
  <c r="IC34" i="1" s="1"/>
  <c r="IO34" i="1" s="1"/>
  <c r="HX81" i="1"/>
  <c r="IC81" i="1" s="1"/>
  <c r="IO81" i="1" s="1"/>
  <c r="HX49" i="1"/>
  <c r="IC49" i="1" s="1"/>
  <c r="IO49" i="1" s="1"/>
  <c r="HX36" i="1"/>
  <c r="IC36" i="1" s="1"/>
  <c r="IO36" i="1" s="1"/>
  <c r="HX76" i="1"/>
  <c r="IC76" i="1" s="1"/>
  <c r="IO76" i="1" s="1"/>
  <c r="HX88" i="1"/>
  <c r="IC88" i="1" s="1"/>
  <c r="IO88" i="1" s="1"/>
  <c r="HX90" i="1"/>
  <c r="IC90" i="1" s="1"/>
  <c r="IO90" i="1" s="1"/>
  <c r="HX30" i="1"/>
  <c r="IC30" i="1" s="1"/>
  <c r="IO30" i="1" s="1"/>
  <c r="HX87" i="1"/>
  <c r="IC87" i="1" s="1"/>
  <c r="IO87" i="1" s="1"/>
  <c r="HX71" i="1"/>
  <c r="IC71" i="1" s="1"/>
  <c r="IO71" i="1" s="1"/>
  <c r="HX19" i="1"/>
  <c r="IC19" i="1" s="1"/>
  <c r="IO19" i="1" s="1"/>
  <c r="HX70" i="1"/>
  <c r="IC70" i="1" s="1"/>
  <c r="IO70" i="1" s="1"/>
  <c r="HX77" i="1"/>
  <c r="IC77" i="1" s="1"/>
  <c r="IO77" i="1" s="1"/>
  <c r="HX59" i="1"/>
  <c r="IC59" i="1" s="1"/>
  <c r="IO59" i="1" s="1"/>
  <c r="HX74" i="1"/>
  <c r="IC74" i="1" s="1"/>
  <c r="IO74" i="1" s="1"/>
  <c r="HX17" i="1"/>
  <c r="IC17" i="1" s="1"/>
  <c r="IO17" i="1" s="1"/>
  <c r="HX41" i="1"/>
  <c r="IC41" i="1" s="1"/>
  <c r="IO41" i="1" s="1"/>
  <c r="HX48" i="1"/>
  <c r="IC48" i="1" s="1"/>
  <c r="IO48" i="1" s="1"/>
  <c r="HX64" i="1"/>
  <c r="IC64" i="1" s="1"/>
  <c r="IO64" i="1" s="1"/>
  <c r="HX73" i="1"/>
  <c r="IC73" i="1" s="1"/>
  <c r="IO73" i="1" s="1"/>
  <c r="HX58" i="1"/>
  <c r="IC58" i="1" s="1"/>
  <c r="IO58" i="1" s="1"/>
  <c r="HX18" i="1"/>
  <c r="IC18" i="1" s="1"/>
  <c r="IO18" i="1" s="1"/>
  <c r="HX60" i="1"/>
  <c r="IC60" i="1" s="1"/>
  <c r="IO60" i="1" s="1"/>
  <c r="HX46" i="1"/>
  <c r="IC46" i="1" s="1"/>
  <c r="IO46" i="1" s="1"/>
  <c r="HX25" i="1"/>
  <c r="IC25" i="1" s="1"/>
  <c r="IO25" i="1" s="1"/>
  <c r="HX21" i="1"/>
  <c r="IC21" i="1" s="1"/>
  <c r="IO21" i="1" s="1"/>
  <c r="HX15" i="1"/>
  <c r="IC15" i="1" s="1"/>
  <c r="IO15" i="1" s="1"/>
  <c r="IC14" i="1"/>
  <c r="IF2" i="1"/>
  <c r="IS2" i="1" s="1"/>
  <c r="IE10" i="1"/>
  <c r="HX50" i="1"/>
  <c r="IC50" i="1" s="1"/>
  <c r="IO50" i="1" s="1"/>
  <c r="HX53" i="1"/>
  <c r="IC53" i="1" s="1"/>
  <c r="IO53" i="1" s="1"/>
  <c r="HX33" i="1"/>
  <c r="IC33" i="1" s="1"/>
  <c r="IO33" i="1" s="1"/>
  <c r="IA10" i="1"/>
  <c r="GZ14" i="1"/>
  <c r="GZ52" i="1"/>
  <c r="HE52" i="1" s="1"/>
  <c r="HQ52" i="1" s="1"/>
  <c r="GZ61" i="1"/>
  <c r="HE61" i="1" s="1"/>
  <c r="HQ61" i="1" s="1"/>
  <c r="GZ45" i="1"/>
  <c r="HE45" i="1" s="1"/>
  <c r="HQ45" i="1" s="1"/>
  <c r="GZ51" i="1"/>
  <c r="HE51" i="1" s="1"/>
  <c r="HQ51" i="1" s="1"/>
  <c r="GZ23" i="1"/>
  <c r="HE23" i="1" s="1"/>
  <c r="HQ23" i="1" s="1"/>
  <c r="GZ68" i="1"/>
  <c r="HE68" i="1" s="1"/>
  <c r="HQ68" i="1" s="1"/>
  <c r="GZ30" i="1"/>
  <c r="HE30" i="1" s="1"/>
  <c r="HQ30" i="1" s="1"/>
  <c r="GZ84" i="1"/>
  <c r="HE84" i="1" s="1"/>
  <c r="HQ84" i="1" s="1"/>
  <c r="GZ38" i="1"/>
  <c r="HE38" i="1" s="1"/>
  <c r="HQ38" i="1" s="1"/>
  <c r="GZ29" i="1"/>
  <c r="HE29" i="1" s="1"/>
  <c r="HQ29" i="1" s="1"/>
  <c r="GZ83" i="1"/>
  <c r="HE83" i="1" s="1"/>
  <c r="HQ83" i="1" s="1"/>
  <c r="GZ76" i="1"/>
  <c r="HE76" i="1" s="1"/>
  <c r="HQ76" i="1" s="1"/>
  <c r="GZ27" i="1"/>
  <c r="HE27" i="1" s="1"/>
  <c r="HQ27" i="1" s="1"/>
  <c r="GZ28" i="1"/>
  <c r="HE28" i="1" s="1"/>
  <c r="HQ28" i="1" s="1"/>
  <c r="GZ39" i="1"/>
  <c r="HE39" i="1" s="1"/>
  <c r="HQ39" i="1" s="1"/>
  <c r="GZ36" i="1"/>
  <c r="HE36" i="1" s="1"/>
  <c r="HQ36" i="1" s="1"/>
  <c r="GZ40" i="1"/>
  <c r="HE40" i="1" s="1"/>
  <c r="HQ40" i="1" s="1"/>
  <c r="GZ85" i="1"/>
  <c r="HE85" i="1" s="1"/>
  <c r="HQ85" i="1" s="1"/>
  <c r="GZ91" i="1"/>
  <c r="HE91" i="1" s="1"/>
  <c r="HQ91" i="1" s="1"/>
  <c r="GZ89" i="1"/>
  <c r="HE89" i="1" s="1"/>
  <c r="HQ89" i="1" s="1"/>
  <c r="GZ22" i="1"/>
  <c r="HE22" i="1" s="1"/>
  <c r="HQ22" i="1" s="1"/>
  <c r="GZ92" i="1"/>
  <c r="HE92" i="1" s="1"/>
  <c r="HQ92" i="1" s="1"/>
  <c r="GZ33" i="1"/>
  <c r="HE33" i="1" s="1"/>
  <c r="HQ33" i="1" s="1"/>
  <c r="GZ50" i="1"/>
  <c r="HE50" i="1" s="1"/>
  <c r="HQ50" i="1" s="1"/>
  <c r="GZ53" i="1"/>
  <c r="HE53" i="1" s="1"/>
  <c r="HQ53" i="1" s="1"/>
  <c r="GZ77" i="1"/>
  <c r="HE77" i="1" s="1"/>
  <c r="HQ77" i="1" s="1"/>
  <c r="GZ70" i="1"/>
  <c r="HE70" i="1" s="1"/>
  <c r="HQ70" i="1" s="1"/>
  <c r="GZ19" i="1"/>
  <c r="HE19" i="1" s="1"/>
  <c r="HQ19" i="1" s="1"/>
  <c r="GZ69" i="1"/>
  <c r="HE69" i="1" s="1"/>
  <c r="HQ69" i="1" s="1"/>
  <c r="GZ64" i="1"/>
  <c r="HE64" i="1" s="1"/>
  <c r="HQ64" i="1" s="1"/>
  <c r="GZ87" i="1"/>
  <c r="HE87" i="1" s="1"/>
  <c r="HQ87" i="1" s="1"/>
  <c r="GZ48" i="1"/>
  <c r="HE48" i="1" s="1"/>
  <c r="HQ48" i="1" s="1"/>
  <c r="GZ71" i="1"/>
  <c r="HE71" i="1" s="1"/>
  <c r="HQ71" i="1" s="1"/>
  <c r="GZ17" i="1"/>
  <c r="HE17" i="1" s="1"/>
  <c r="HQ17" i="1" s="1"/>
  <c r="GZ59" i="1"/>
  <c r="HE59" i="1" s="1"/>
  <c r="HQ59" i="1" s="1"/>
  <c r="GZ43" i="1"/>
  <c r="HE43" i="1" s="1"/>
  <c r="HQ43" i="1" s="1"/>
  <c r="GZ67" i="1"/>
  <c r="HE67" i="1" s="1"/>
  <c r="HQ67" i="1" s="1"/>
  <c r="GZ41" i="1"/>
  <c r="HE41" i="1" s="1"/>
  <c r="HQ41" i="1" s="1"/>
  <c r="GZ74" i="1"/>
  <c r="HE74" i="1" s="1"/>
  <c r="HQ74" i="1" s="1"/>
  <c r="GZ66" i="1"/>
  <c r="HE66" i="1" s="1"/>
  <c r="HQ66" i="1" s="1"/>
  <c r="GZ16" i="1"/>
  <c r="HE16" i="1" s="1"/>
  <c r="HQ16" i="1" s="1"/>
  <c r="GZ32" i="1"/>
  <c r="HE32" i="1" s="1"/>
  <c r="HQ32" i="1" s="1"/>
  <c r="GZ62" i="1"/>
  <c r="HE62" i="1" s="1"/>
  <c r="HQ62" i="1" s="1"/>
  <c r="GZ31" i="1"/>
  <c r="HE31" i="1" s="1"/>
  <c r="HQ31" i="1" s="1"/>
  <c r="GZ90" i="1"/>
  <c r="HE90" i="1" s="1"/>
  <c r="HQ90" i="1" s="1"/>
  <c r="GZ78" i="1"/>
  <c r="HE78" i="1" s="1"/>
  <c r="HQ78" i="1" s="1"/>
  <c r="GZ79" i="1"/>
  <c r="HE79" i="1" s="1"/>
  <c r="HQ79" i="1" s="1"/>
  <c r="GZ82" i="1"/>
  <c r="HE82" i="1" s="1"/>
  <c r="HQ82" i="1" s="1"/>
  <c r="GZ44" i="1"/>
  <c r="HE44" i="1" s="1"/>
  <c r="HQ44" i="1" s="1"/>
  <c r="GZ63" i="1"/>
  <c r="HE63" i="1" s="1"/>
  <c r="HQ63" i="1" s="1"/>
  <c r="GZ42" i="1"/>
  <c r="HE42" i="1" s="1"/>
  <c r="HQ42" i="1" s="1"/>
  <c r="GZ88" i="1"/>
  <c r="HE88" i="1" s="1"/>
  <c r="HQ88" i="1" s="1"/>
  <c r="GZ34" i="1"/>
  <c r="HE34" i="1" s="1"/>
  <c r="HQ34" i="1" s="1"/>
  <c r="GZ81" i="1"/>
  <c r="HE81" i="1" s="1"/>
  <c r="HQ81" i="1" s="1"/>
  <c r="GZ80" i="1"/>
  <c r="HE80" i="1" s="1"/>
  <c r="HQ80" i="1" s="1"/>
  <c r="GZ75" i="1"/>
  <c r="HE75" i="1" s="1"/>
  <c r="HQ75" i="1" s="1"/>
  <c r="GZ26" i="1"/>
  <c r="HE26" i="1" s="1"/>
  <c r="HQ26" i="1" s="1"/>
  <c r="GZ35" i="1"/>
  <c r="HE35" i="1" s="1"/>
  <c r="HQ35" i="1" s="1"/>
  <c r="GZ56" i="1"/>
  <c r="HE56" i="1" s="1"/>
  <c r="HQ56" i="1" s="1"/>
  <c r="GZ37" i="1"/>
  <c r="HE37" i="1" s="1"/>
  <c r="HQ37" i="1" s="1"/>
  <c r="GZ57" i="1"/>
  <c r="HE57" i="1" s="1"/>
  <c r="HQ57" i="1" s="1"/>
  <c r="GZ86" i="1"/>
  <c r="HE86" i="1" s="1"/>
  <c r="HQ86" i="1" s="1"/>
  <c r="GZ24" i="1"/>
  <c r="HE24" i="1" s="1"/>
  <c r="HQ24" i="1" s="1"/>
  <c r="GZ54" i="1"/>
  <c r="HE54" i="1" s="1"/>
  <c r="HQ54" i="1" s="1"/>
  <c r="GZ72" i="1"/>
  <c r="HE72" i="1" s="1"/>
  <c r="HQ72" i="1" s="1"/>
  <c r="GZ65" i="1"/>
  <c r="HE65" i="1" s="1"/>
  <c r="HQ65" i="1" s="1"/>
  <c r="GZ20" i="1"/>
  <c r="HE20" i="1" s="1"/>
  <c r="HQ20" i="1" s="1"/>
  <c r="GZ55" i="1"/>
  <c r="HE55" i="1" s="1"/>
  <c r="HQ55" i="1" s="1"/>
  <c r="GZ49" i="1"/>
  <c r="HE49" i="1" s="1"/>
  <c r="HQ49" i="1" s="1"/>
  <c r="GZ47" i="1"/>
  <c r="HE47" i="1" s="1"/>
  <c r="HQ47" i="1" s="1"/>
  <c r="GW2" i="1"/>
  <c r="IV25" i="1" l="1"/>
  <c r="JA25" i="1" s="1"/>
  <c r="JM25" i="1" s="1"/>
  <c r="IV18" i="1"/>
  <c r="JA18" i="1" s="1"/>
  <c r="JM18" i="1" s="1"/>
  <c r="IV21" i="1"/>
  <c r="JA21" i="1" s="1"/>
  <c r="JM21" i="1" s="1"/>
  <c r="IV60" i="1"/>
  <c r="JA60" i="1" s="1"/>
  <c r="JM60" i="1" s="1"/>
  <c r="IV58" i="1"/>
  <c r="JA58" i="1" s="1"/>
  <c r="JM58" i="1" s="1"/>
  <c r="IV73" i="1"/>
  <c r="JA73" i="1" s="1"/>
  <c r="JM73" i="1" s="1"/>
  <c r="IV15" i="1"/>
  <c r="JA15" i="1" s="1"/>
  <c r="JM15" i="1" s="1"/>
  <c r="IV46" i="1"/>
  <c r="JA46" i="1" s="1"/>
  <c r="JM46" i="1" s="1"/>
  <c r="JA14" i="1"/>
  <c r="IO14" i="1"/>
  <c r="IO13" i="1" s="1"/>
  <c r="GZ25" i="1"/>
  <c r="HE25" i="1" s="1"/>
  <c r="HQ25" i="1" s="1"/>
  <c r="GZ15" i="1"/>
  <c r="HE15" i="1" s="1"/>
  <c r="HQ15" i="1" s="1"/>
  <c r="GZ73" i="1"/>
  <c r="HE73" i="1" s="1"/>
  <c r="HQ73" i="1" s="1"/>
  <c r="GZ46" i="1"/>
  <c r="HE46" i="1" s="1"/>
  <c r="HQ46" i="1" s="1"/>
  <c r="GZ58" i="1"/>
  <c r="HE58" i="1" s="1"/>
  <c r="HQ58" i="1" s="1"/>
  <c r="GZ18" i="1"/>
  <c r="HE18" i="1" s="1"/>
  <c r="HQ18" i="1" s="1"/>
  <c r="GZ60" i="1"/>
  <c r="HE60" i="1" s="1"/>
  <c r="HQ60" i="1" s="1"/>
  <c r="GZ21" i="1"/>
  <c r="HE21" i="1" s="1"/>
  <c r="HQ21" i="1" s="1"/>
  <c r="HE14" i="1"/>
  <c r="HQ14" i="1" s="1"/>
  <c r="JM14" i="1" l="1"/>
  <c r="JM13" i="1" s="1"/>
  <c r="GZ13" i="1"/>
  <c r="HE13" i="1"/>
  <c r="HQ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<sst xmlns="http://schemas.openxmlformats.org/spreadsheetml/2006/main" count="5634" uniqueCount="1289">
  <si>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</si>
  <si>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</si>
  <si>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</si>
  <si>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</si>
  <si>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</si>
  <si>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</si>
  <si>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</si>
  <si>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</si>
  <si>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</si>
  <si>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</si>
  <si>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</si>
  <si>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</si>
  <si>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</si>
  <si>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</si>
  <si>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</si>
  <si>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</si>
  <si>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</si>
  <si>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</si>
  <si>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</si>
  <si>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</si>
  <si>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</si>
  <si>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</si>
  <si>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</si>
  <si>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</si>
  <si>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</si>
  <si>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</si>
  <si>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</si>
  <si>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</si>
  <si>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</si>
  <si>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</si>
  <si>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</si>
  <si>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</si>
  <si>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</si>
  <si>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</si>
  <si>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</si>
  <si>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</si>
  <si>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</si>
  <si>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</si>
  <si>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</si>
  <si>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</si>
  <si>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</si>
  <si>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</si>
  <si>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</si>
  <si>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</si>
  <si>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</si>
  <si>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</si>
  <si>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</si>
  <si>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</si>
  <si>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</si>
  <si>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</si>
  <si>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</si>
  <si>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</si>
  <si>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</si>
  <si>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</si>
  <si>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</si>
  <si>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</si>
  <si>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</si>
  <si>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</si>
  <si>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</si>
  <si>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</si>
  <si>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</si>
  <si>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</si>
  <si>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</si>
  <si>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</si>
  <si>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</si>
  <si>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</si>
  <si>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</si>
  <si>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</si>
  <si>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</si>
  <si>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</si>
  <si>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</si>
  <si>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</si>
  <si>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</si>
  <si>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</si>
  <si>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</si>
  <si>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</si>
  <si>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</si>
  <si>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</si>
  <si>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</si>
  <si>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</si>
  <si>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</si>
  <si>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</si>
  <si>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</si>
  <si>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</si>
  <si>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</si>
  <si>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</si>
  <si>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</si>
  <si>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</si>
  <si>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</si>
  <si>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</si>
  <si>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</si>
  <si>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</si>
  <si>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</si>
  <si>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</si>
  <si>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</si>
  <si>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</si>
  <si>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</si>
  <si>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</si>
  <si>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</si>
  <si>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</si>
  <si>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</si>
  <si>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</si>
  <si>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</si>
  <si>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</si>
  <si>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</si>
  <si>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</si>
  <si>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</si>
  <si>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</si>
  <si>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</si>
  <si>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</si>
  <si>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</si>
  <si>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</si>
  <si>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</si>
  <si>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</si>
  <si>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</si>
  <si>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</si>
  <si>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</si>
  <si>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</si>
  <si>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</si>
  <si>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</si>
  <si>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</si>
  <si>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</si>
  <si>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</si>
  <si>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</si>
  <si>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</si>
  <si>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</si>
  <si>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</si>
  <si>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</si>
  <si>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</si>
  <si>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</si>
  <si>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</si>
  <si>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</si>
  <si>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</si>
  <si>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</si>
  <si>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</si>
  <si>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</si>
  <si>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</si>
  <si>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</si>
  <si>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</si>
  <si>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</si>
  <si>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</si>
  <si>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</si>
  <si>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</si>
  <si>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</si>
  <si>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</si>
  <si>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</si>
  <si>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</si>
  <si>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</si>
  <si>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</si>
  <si>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</si>
  <si>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</si>
  <si>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</si>
  <si>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</si>
  <si>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</si>
  <si>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</si>
  <si>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</si>
  <si>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</si>
  <si>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</si>
  <si>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</si>
  <si>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</si>
  <si>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</si>
  <si>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</si>
  <si>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</si>
  <si>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</si>
  <si>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</si>
  <si>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</si>
  <si>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</si>
  <si>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</si>
  <si>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</si>
  <si>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</si>
  <si>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</si>
  <si>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</si>
  <si>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</si>
  <si>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</si>
  <si>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</si>
  <si>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</si>
  <si>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</si>
  <si>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</si>
  <si>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</si>
  <si>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</si>
  <si>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</si>
  <si>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</si>
  <si>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</si>
  <si>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</si>
  <si>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</si>
  <si>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</si>
  <si>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</si>
  <si>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</si>
  <si>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</si>
  <si>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</si>
  <si>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</si>
  <si>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</si>
  <si>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</si>
  <si>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</si>
  <si>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</si>
  <si>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</si>
  <si>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</si>
  <si>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</si>
  <si>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</si>
  <si>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</si>
  <si>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</si>
  <si>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</si>
  <si>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</si>
  <si>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</si>
  <si>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</si>
  <si>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</si>
  <si>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</si>
  <si>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</si>
  <si>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</si>
  <si>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</si>
  <si>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</si>
  <si>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</si>
  <si>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</si>
  <si>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</si>
  <si>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</si>
  <si>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</si>
  <si>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</si>
  <si>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</si>
  <si>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</si>
  <si>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</si>
  <si>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</si>
  <si>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</si>
  <si>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</si>
  <si>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</si>
  <si>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</si>
  <si>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</si>
  <si>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</si>
  <si>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</si>
  <si>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</si>
  <si>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</si>
  <si>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</si>
  <si>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</si>
  <si>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</si>
  <si>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</si>
  <si>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</si>
  <si>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</si>
  <si>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</si>
  <si>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</si>
  <si>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</si>
  <si>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</si>
  <si>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</si>
  <si>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</si>
  <si>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</si>
  <si>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</si>
  <si>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</si>
  <si>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</si>
  <si>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</si>
  <si>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</si>
  <si>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</si>
  <si>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</si>
  <si>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</si>
  <si>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</si>
  <si>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</si>
  <si>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</si>
  <si>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</si>
  <si>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</si>
  <si>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</si>
  <si>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</si>
  <si>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</si>
  <si>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</si>
  <si>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</si>
  <si>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</si>
  <si>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</si>
  <si>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</si>
  <si>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</si>
  <si>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</si>
  <si>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</si>
  <si>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</si>
  <si>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</si>
  <si>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</si>
  <si>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</si>
  <si>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</si>
  <si>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</si>
  <si>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</si>
  <si>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</si>
  <si>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</si>
  <si>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</si>
  <si>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</si>
  <si>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</si>
  <si>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</si>
  <si>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</si>
  <si>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</si>
  <si>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</si>
  <si>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</si>
  <si>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</si>
  <si>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</si>
  <si>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</si>
  <si>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</si>
  <si>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</si>
  <si>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</si>
  <si>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</si>
  <si>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</si>
  <si>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</si>
  <si>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</si>
  <si>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</si>
  <si>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</si>
  <si>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</si>
  <si>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</si>
  <si>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</si>
  <si>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</si>
  <si>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</si>
  <si>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</si>
  <si>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</si>
  <si>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</si>
  <si>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</si>
  <si>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</si>
  <si>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</si>
  <si>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</si>
  <si>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</si>
  <si>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</si>
  <si>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</si>
  <si>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</si>
  <si>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</si>
  <si>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</si>
  <si>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</si>
  <si>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</si>
  <si>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</si>
  <si>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</si>
  <si>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</si>
  <si>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</si>
  <si>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</si>
  <si>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</si>
  <si>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</si>
  <si>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</si>
  <si>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</si>
  <si>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</si>
  <si>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</si>
  <si>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</si>
  <si>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</si>
  <si>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</si>
  <si>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</si>
  <si>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</si>
  <si>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</si>
  <si>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</si>
  <si>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</si>
  <si>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</si>
  <si>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</si>
  <si>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</si>
  <si>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</si>
  <si>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</si>
  <si>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</si>
  <si>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</si>
  <si>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</si>
  <si>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</si>
  <si>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</si>
  <si>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</si>
  <si>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</si>
  <si>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</si>
  <si>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</si>
  <si>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</si>
  <si>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</si>
  <si>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</si>
  <si>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</si>
  <si>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</si>
  <si>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</si>
  <si>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</si>
  <si>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</si>
  <si>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</si>
  <si>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</si>
  <si>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</si>
  <si>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</si>
  <si>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</si>
  <si>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</si>
  <si>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</si>
  <si>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</si>
  <si>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</si>
  <si>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</si>
  <si>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</si>
  <si>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</si>
  <si>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</si>
  <si>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</si>
  <si>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</si>
  <si>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</si>
  <si>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</si>
  <si>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</si>
  <si>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</si>
  <si>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</si>
  <si>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</si>
  <si>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</si>
  <si>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</si>
  <si>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</si>
  <si>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</si>
  <si>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</si>
  <si>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</si>
  <si>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</si>
  <si>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</si>
  <si>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</si>
  <si>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</si>
  <si>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</si>
  <si>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</si>
  <si>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</si>
  <si>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</si>
  <si>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</si>
  <si>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</si>
  <si>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</si>
  <si>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</si>
  <si>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</si>
  <si>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</si>
  <si>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</si>
  <si>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</si>
  <si>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</si>
  <si>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</si>
  <si>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</si>
  <si>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</si>
  <si>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</si>
  <si>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</si>
  <si>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</si>
  <si>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</si>
  <si>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</si>
  <si>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</si>
  <si>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</si>
  <si>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</si>
  <si>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</si>
  <si>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</si>
  <si>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</si>
  <si>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</si>
  <si>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</si>
  <si>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</si>
  <si>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</si>
  <si>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</si>
  <si>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</si>
  <si>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</si>
  <si>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</si>
  <si>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</si>
  <si>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</si>
  <si>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</si>
  <si>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</si>
  <si>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</si>
  <si>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</si>
  <si>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</si>
  <si>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</si>
  <si>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</si>
  <si>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</si>
  <si>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</si>
  <si>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</si>
  <si>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</si>
  <si>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</si>
  <si>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</si>
  <si>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</si>
  <si>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</si>
  <si>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</si>
  <si>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</si>
  <si>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</si>
  <si>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</si>
  <si>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</si>
  <si>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</si>
  <si>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</si>
  <si>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</si>
  <si>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</si>
  <si>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</si>
  <si>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</si>
  <si>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</si>
  <si>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</si>
  <si>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</si>
  <si>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</si>
  <si>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</si>
  <si>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</si>
  <si>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</si>
  <si>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</si>
  <si>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</si>
  <si>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</si>
  <si>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</si>
  <si>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</si>
  <si>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</si>
  <si>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</si>
  <si>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</si>
  <si>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</si>
  <si>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</si>
  <si>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</si>
  <si>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</si>
  <si>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</si>
  <si>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</si>
  <si>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</si>
  <si>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</si>
  <si>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</si>
  <si>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</si>
  <si>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</si>
  <si>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</si>
  <si>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</si>
  <si>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</si>
  <si>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</si>
  <si>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</si>
  <si>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</si>
  <si>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</si>
  <si>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</si>
  <si>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</si>
  <si>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</si>
  <si>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</si>
  <si>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</si>
  <si>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</si>
  <si>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</si>
  <si>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</si>
  <si>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</si>
  <si>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</si>
  <si>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</si>
  <si>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</si>
  <si>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</si>
  <si>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</si>
  <si>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</si>
  <si>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</si>
  <si>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</si>
  <si>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</si>
  <si>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</si>
  <si>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</si>
  <si>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</si>
  <si>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</si>
  <si>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</si>
  <si>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</si>
  <si>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</si>
  <si>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</si>
  <si>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</si>
  <si>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</si>
  <si>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</si>
  <si>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</si>
  <si>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</si>
  <si>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</si>
  <si>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</si>
  <si>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</si>
  <si>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</si>
  <si>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</si>
  <si>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</si>
  <si>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</si>
  <si>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</si>
  <si>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</si>
  <si>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</si>
  <si>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</si>
  <si>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</si>
  <si>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</si>
  <si>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</si>
  <si>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</si>
  <si>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</si>
  <si>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</si>
  <si>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</si>
  <si>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</si>
  <si>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</si>
  <si>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</si>
  <si>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</si>
  <si>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</si>
  <si>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</si>
  <si>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</si>
  <si>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</si>
  <si>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</si>
  <si>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</si>
  <si>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</si>
  <si>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</si>
  <si>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</si>
  <si>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</si>
  <si>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</si>
  <si>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</si>
  <si>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</si>
  <si>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</si>
  <si>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</si>
  <si>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</si>
  <si>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</si>
  <si>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</si>
  <si>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</si>
  <si>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</si>
  <si>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</si>
  <si>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</si>
  <si>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</si>
  <si>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</si>
  <si>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</si>
  <si>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</si>
  <si>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</si>
  <si>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</si>
  <si>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</si>
  <si>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</si>
  <si>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</si>
  <si>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</si>
  <si>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</si>
  <si>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</si>
  <si>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</si>
  <si>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</si>
  <si>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</si>
  <si>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</si>
  <si>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</si>
  <si>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</si>
  <si>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</si>
  <si>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</si>
  <si>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</si>
  <si>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</si>
  <si>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</si>
  <si>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</si>
  <si>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</si>
  <si>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</si>
  <si>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</si>
  <si>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</si>
  <si>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</si>
  <si>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</si>
  <si>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</si>
  <si>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</si>
  <si>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</si>
  <si>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</si>
  <si>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</si>
  <si>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</si>
  <si>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</si>
  <si>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</si>
  <si>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</si>
  <si>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</si>
  <si>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</si>
  <si>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</si>
  <si>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</si>
  <si>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</si>
  <si>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</si>
  <si>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</si>
  <si>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</si>
  <si>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</si>
  <si>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</si>
  <si>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</si>
  <si>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</si>
  <si>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</si>
  <si>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</si>
  <si>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</si>
  <si>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</si>
  <si>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</si>
  <si>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</si>
  <si>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</si>
  <si>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</si>
  <si>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</si>
  <si>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</si>
  <si>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</si>
  <si>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</si>
  <si>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</si>
  <si>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</si>
  <si>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</si>
  <si>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</si>
  <si>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</si>
  <si>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</si>
  <si>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</si>
  <si>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</si>
  <si>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</si>
  <si>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</si>
  <si>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</si>
  <si>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</si>
  <si>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</si>
  <si>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</si>
  <si>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</si>
  <si>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</si>
  <si>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</si>
  <si>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</si>
  <si>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</si>
  <si>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</si>
  <si>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</si>
  <si>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</si>
  <si>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</si>
  <si>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</si>
  <si>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</si>
  <si>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</si>
  <si>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</si>
  <si>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</si>
  <si>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</si>
  <si>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</si>
  <si>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</si>
  <si>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</si>
  <si>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</si>
  <si>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</si>
  <si>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</si>
  <si>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</si>
  <si>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</si>
  <si>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</si>
  <si>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</si>
  <si>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</si>
  <si>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</si>
  <si>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</si>
  <si>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</si>
  <si>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</si>
  <si>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</si>
  <si>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</si>
  <si>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</si>
  <si>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</si>
  <si>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</si>
  <si>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</si>
  <si>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</si>
  <si>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</si>
  <si>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</si>
  <si>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</si>
  <si>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</si>
  <si>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</si>
  <si>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</si>
  <si>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</si>
  <si>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</si>
  <si>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</si>
  <si>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</si>
  <si>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</si>
  <si>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</si>
  <si>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</si>
  <si>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</si>
  <si>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</si>
  <si>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</si>
  <si>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</si>
  <si>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</si>
  <si>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</si>
  <si>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</si>
  <si>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</si>
  <si>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</si>
  <si>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</si>
  <si>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</si>
  <si>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</si>
  <si>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</si>
  <si>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</si>
  <si>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</si>
  <si>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</si>
  <si>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</si>
  <si>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</si>
  <si>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</si>
  <si>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</si>
  <si>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</si>
  <si>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</si>
  <si>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</si>
  <si>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</si>
  <si>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</si>
  <si>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</si>
  <si>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</si>
  <si>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</si>
  <si>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</si>
  <si>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</si>
  <si>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</si>
  <si>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</si>
  <si>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</si>
  <si>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</si>
  <si>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</si>
  <si>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</si>
  <si>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</si>
  <si>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</si>
  <si>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</si>
  <si>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</si>
  <si>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</si>
  <si>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</si>
  <si>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</si>
  <si>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</si>
  <si>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</si>
  <si>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</si>
  <si>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</si>
  <si>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</si>
  <si>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</si>
  <si>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</si>
  <si>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</si>
  <si>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</si>
  <si>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</si>
  <si>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</si>
  <si>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</si>
  <si>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</si>
  <si>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</si>
  <si>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</si>
  <si>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</si>
  <si>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</si>
  <si>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</si>
  <si>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</si>
  <si>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</si>
  <si>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</si>
  <si>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</si>
  <si>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</si>
  <si>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</si>
  <si>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</si>
  <si>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</si>
  <si>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</si>
  <si>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</si>
  <si>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</si>
  <si>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</si>
  <si>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</si>
  <si>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</si>
  <si>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</si>
  <si>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</si>
  <si>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</si>
  <si>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</si>
  <si>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</si>
  <si>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</si>
  <si>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</si>
  <si>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</si>
  <si>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</si>
  <si>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</si>
  <si>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</si>
  <si>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</si>
  <si>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</si>
  <si>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</si>
  <si>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</si>
  <si>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</si>
  <si>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</si>
  <si>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</si>
  <si>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</si>
  <si>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</si>
  <si>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</si>
  <si>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</si>
  <si>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</si>
  <si>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</si>
  <si>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</si>
  <si>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</si>
  <si>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</si>
  <si>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</si>
  <si>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</si>
  <si>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</si>
  <si>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</si>
  <si>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</si>
  <si>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</si>
  <si>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</si>
  <si>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</si>
  <si>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</si>
  <si>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</si>
  <si>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</si>
  <si>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</si>
  <si>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</si>
  <si>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</si>
  <si>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</si>
  <si>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</si>
  <si>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</si>
  <si>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</si>
  <si>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</si>
  <si>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</si>
  <si>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</si>
  <si>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</si>
  <si>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</si>
  <si>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</si>
  <si>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</si>
  <si>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</si>
  <si>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</si>
  <si>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</si>
  <si>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</si>
  <si>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</si>
  <si>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</si>
  <si>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</si>
  <si>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</si>
  <si>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</si>
  <si>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</si>
  <si>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</si>
  <si>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</si>
  <si>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</si>
  <si>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</si>
  <si>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</si>
  <si>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</si>
  <si>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</si>
  <si>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</si>
  <si>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</si>
  <si>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</si>
  <si>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</si>
  <si>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</si>
  <si>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</si>
  <si>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</si>
  <si>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</si>
  <si>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</si>
  <si>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</si>
  <si>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</si>
  <si>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</si>
  <si>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</si>
  <si>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</si>
  <si>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</si>
  <si>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</si>
  <si>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</si>
  <si>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</si>
  <si>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</si>
  <si>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</si>
  <si>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</si>
  <si>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</si>
  <si>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</si>
  <si>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</si>
  <si>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</si>
  <si>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</si>
  <si>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</si>
  <si>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</si>
  <si>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</si>
  <si>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</si>
  <si>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</si>
  <si>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</si>
  <si>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</si>
  <si>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</si>
  <si>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</si>
  <si>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</si>
  <si>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</si>
  <si>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</si>
  <si>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</si>
  <si>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</si>
  <si>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</si>
  <si>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</si>
  <si>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</si>
  <si>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</si>
  <si>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</si>
  <si>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</si>
  <si>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</si>
  <si>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</si>
  <si>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</si>
  <si>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</si>
  <si>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</si>
  <si>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</si>
  <si>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</si>
  <si>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</si>
  <si>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</si>
  <si>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</si>
  <si>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</si>
  <si>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</si>
  <si>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</si>
  <si>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</si>
  <si>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</si>
  <si>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</si>
  <si>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</si>
  <si>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</si>
  <si>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</si>
  <si>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</si>
  <si>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</si>
  <si>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</si>
  <si>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</si>
  <si>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</si>
  <si>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</si>
  <si>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</si>
  <si>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</si>
  <si>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</si>
  <si>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</si>
  <si>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</si>
  <si>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</si>
  <si>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</si>
  <si>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</si>
  <si>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</si>
  <si>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</si>
  <si>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</si>
  <si>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</si>
  <si>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</si>
  <si>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</si>
  <si>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</si>
  <si>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</si>
  <si>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</si>
  <si>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</si>
  <si>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</si>
  <si>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</si>
  <si>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</si>
  <si>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</si>
  <si>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</si>
  <si>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</si>
  <si>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</si>
  <si>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</si>
  <si>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</si>
  <si>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</si>
  <si>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</si>
  <si>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</si>
  <si>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</si>
  <si>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</si>
  <si>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</si>
  <si>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</si>
  <si>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</si>
  <si>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</si>
  <si>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</si>
  <si>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</si>
  <si>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</si>
  <si>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</si>
  <si>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</si>
  <si>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</si>
  <si>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</si>
  <si>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</si>
  <si>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</si>
  <si>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</si>
  <si>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</si>
  <si>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</si>
  <si>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</si>
  <si>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</si>
  <si>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</si>
  <si>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</si>
  <si>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</si>
  <si>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</si>
  <si>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</si>
  <si>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</si>
  <si>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</si>
  <si>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</si>
  <si>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</si>
  <si>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</si>
  <si>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</si>
  <si>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</si>
  <si>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</si>
  <si>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</si>
  <si>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</si>
  <si>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</si>
  <si>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</si>
  <si>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</si>
  <si>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</si>
  <si>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</si>
  <si>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</si>
  <si>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</si>
  <si>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</si>
  <si>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</si>
  <si>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</si>
  <si>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</si>
  <si>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</si>
  <si>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</si>
  <si>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</si>
  <si>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</si>
  <si>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</si>
  <si>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</si>
  <si>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</si>
  <si>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</si>
  <si>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</si>
  <si>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</si>
  <si>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</si>
  <si>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</si>
  <si>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</si>
  <si>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</si>
  <si>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</si>
  <si>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</si>
  <si>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</si>
  <si>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</si>
  <si>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</si>
  <si>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</si>
  <si>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</si>
  <si>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</si>
  <si>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</si>
  <si>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</si>
  <si>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</si>
  <si>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</si>
  <si>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</si>
  <si>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</si>
  <si>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</si>
  <si>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</si>
  <si>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</si>
  <si>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</si>
  <si>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</si>
  <si>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</si>
  <si>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</si>
  <si>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</si>
  <si>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</si>
  <si>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</si>
  <si>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</si>
  <si>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</si>
  <si>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</si>
  <si>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</si>
  <si>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</si>
  <si>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</si>
  <si>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</si>
  <si>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</si>
  <si>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</si>
  <si>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</si>
  <si>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</si>
  <si>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</si>
  <si>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</si>
  <si>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</si>
  <si>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</si>
  <si>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</si>
  <si>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</si>
  <si>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</si>
  <si>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</si>
  <si>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</si>
  <si>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</si>
  <si>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</si>
  <si>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</si>
  <si>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</si>
  <si>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</si>
  <si>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</si>
  <si>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</si>
  <si>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</si>
  <si>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</si>
  <si>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</si>
  <si>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</si>
  <si>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</si>
  <si>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</si>
  <si>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</si>
  <si>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</si>
  <si>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</si>
  <si>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</si>
  <si>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</si>
  <si>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</si>
  <si>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</si>
  <si>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</si>
  <si>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</si>
  <si>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</si>
  <si>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</si>
  <si>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</si>
  <si>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</si>
  <si>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</si>
  <si>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</si>
  <si>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</si>
  <si>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</si>
  <si>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</si>
  <si>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</si>
  <si>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</si>
  <si>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</si>
  <si>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</si>
  <si>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</si>
  <si>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</si>
  <si>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</si>
  <si>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</si>
  <si>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</si>
  <si>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</si>
  <si>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</si>
  <si>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</si>
  <si>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</si>
  <si>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</si>
  <si>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</si>
  <si>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</si>
  <si>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</si>
  <si>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</si>
  <si>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</si>
  <si>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</si>
  <si>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</si>
  <si>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</si>
  <si>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</si>
  <si>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</si>
  <si>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</si>
  <si>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</si>
  <si>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</si>
  <si>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</si>
  <si>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</si>
  <si>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</si>
  <si>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</si>
  <si>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</si>
  <si>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</si>
  <si>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</si>
  <si>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</si>
  <si>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</si>
  <si>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</si>
  <si>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</si>
  <si>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</si>
  <si>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</si>
  <si>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</si>
  <si>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</si>
  <si>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</si>
  <si>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</si>
  <si>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</si>
  <si>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</si>
  <si>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</si>
  <si>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</si>
  <si>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</si>
  <si>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</si>
  <si>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</si>
  <si>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</si>
  <si>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</si>
  <si>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</si>
  <si>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</si>
  <si>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</si>
  <si>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</si>
  <si>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</si>
  <si>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</si>
  <si>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</si>
  <si>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</si>
  <si>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</si>
  <si>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</si>
  <si>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</si>
  <si>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</si>
  <si>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</si>
  <si>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</si>
  <si>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</si>
  <si>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</si>
  <si>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</si>
  <si>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</si>
  <si>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</si>
  <si>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</si>
  <si>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</si>
  <si>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</si>
  <si>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</si>
  <si>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</si>
  <si>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</si>
  <si>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</si>
  <si>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</si>
  <si>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</si>
  <si>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</si>
  <si>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</si>
  <si>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</si>
  <si>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</si>
  <si>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</si>
  <si>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</si>
  <si>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</si>
  <si>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</si>
  <si>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</si>
  <si>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</si>
  <si>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</si>
  <si>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</si>
  <si>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</si>
  <si>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</si>
  <si>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</si>
  <si>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</si>
  <si>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</si>
  <si>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</si>
  <si>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</si>
  <si>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</si>
  <si>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</si>
  <si>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</si>
  <si>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</si>
  <si>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</si>
  <si>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</si>
  <si>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</si>
  <si>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</si>
  <si>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</si>
  <si>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</si>
  <si>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</si>
  <si>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</si>
  <si>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</si>
  <si>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</si>
  <si>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</si>
  <si>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</si>
  <si>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</si>
  <si>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</si>
  <si>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</si>
  <si>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</si>
  <si>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</si>
  <si>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</si>
  <si>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</si>
  <si>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</si>
  <si>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</si>
  <si>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</si>
  <si>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</si>
  <si>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</si>
  <si>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</si>
  <si>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</si>
  <si>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</si>
  <si>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</si>
  <si>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</si>
  <si>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</si>
  <si>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</si>
  <si>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</si>
  <si>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</si>
  <si>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</si>
  <si>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</si>
  <si>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</si>
  <si>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</si>
  <si>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</si>
  <si>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</si>
  <si>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</si>
  <si>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</si>
  <si>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</si>
  <si>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</si>
  <si>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</si>
  <si>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</si>
  <si>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</si>
  <si>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</si>
  <si>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</si>
  <si>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</si>
  <si>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</si>
  <si>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</si>
  <si>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</si>
  <si>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</si>
  <si>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</si>
  <si>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</si>
  <si>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</si>
  <si>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</si>
  <si>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</si>
  <si>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</si>
  <si>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</si>
  <si>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</si>
  <si>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</si>
  <si>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</si>
  <si>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</si>
  <si>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</si>
  <si>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</si>
  <si>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</si>
  <si>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</si>
  <si>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</si>
  <si>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</si>
  <si>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</si>
  <si>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</si>
  <si>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</si>
  <si>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</si>
  <si>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</si>
  <si>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</si>
  <si>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</si>
  <si>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</si>
  <si>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</si>
  <si>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</si>
  <si>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</si>
  <si>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</si>
  <si>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</si>
  <si>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</si>
  <si>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</si>
  <si>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</si>
  <si>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</si>
  <si>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</si>
  <si>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</si>
  <si>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</si>
  <si>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</si>
  <si>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</si>
  <si>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</si>
  <si>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</si>
  <si>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</si>
  <si>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</si>
  <si>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</si>
  <si>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</si>
  <si>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</si>
  <si>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</si>
  <si>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</si>
  <si>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</si>
  <si>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e. Signalbook-Check ATR, LAST, copy over SIG/ACT/SEA cols</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</si>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</sst>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2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0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0" fillId="12" borderId="0" xfId="0" applyFill="1"/>
    <xf numFmtId="0" fontId="0" fillId="6" borderId="0" xfId="0"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PC2016-06-13 00:00:00</v>
          </cell>
        </row>
        <row r="2">
          <cell r="A2" t="str">
            <v>AC</v>
          </cell>
          <cell r="B2">
            <v>1.6950000000000001</v>
          </cell>
          <cell r="C2">
            <v>2.8138729000000001E-2</v>
          </cell>
          <cell r="D2">
            <v>2.2933011466500001E-2</v>
          </cell>
          <cell r="E2">
            <v>1</v>
          </cell>
          <cell r="F2">
            <v>1.6950000000000001</v>
          </cell>
        </row>
        <row r="3">
          <cell r="A3" t="str">
            <v>AD</v>
          </cell>
          <cell r="B3">
            <v>0.73619999999999997</v>
          </cell>
          <cell r="C3">
            <v>7.4279999999999997E-3</v>
          </cell>
          <cell r="D3">
            <v>2.9818342033700001E-3</v>
          </cell>
          <cell r="E3">
            <v>1</v>
          </cell>
          <cell r="F3">
            <v>0.73619999999999997</v>
          </cell>
        </row>
        <row r="4">
          <cell r="A4" t="str">
            <v>AEX</v>
          </cell>
          <cell r="B4">
            <v>428.15</v>
          </cell>
          <cell r="C4">
            <v>5.9522001290000004</v>
          </cell>
          <cell r="D4">
            <v>-1.7328436997900001E-2</v>
          </cell>
          <cell r="E4">
            <v>-1</v>
          </cell>
          <cell r="F4">
            <v>428.15</v>
          </cell>
        </row>
        <row r="5">
          <cell r="A5" t="str">
            <v>BO</v>
          </cell>
          <cell r="B5">
            <v>32.51</v>
          </cell>
          <cell r="C5">
            <v>0.6845</v>
          </cell>
          <cell r="D5">
            <v>-7.6312576312599998E-3</v>
          </cell>
          <cell r="E5">
            <v>-1</v>
          </cell>
          <cell r="F5">
            <v>32.51</v>
          </cell>
        </row>
        <row r="6">
          <cell r="A6" t="str">
            <v>BP</v>
          </cell>
          <cell r="B6">
            <v>1.4233</v>
          </cell>
          <cell r="C6">
            <v>1.45782545E-2</v>
          </cell>
          <cell r="D6">
            <v>-2.52295185367E-3</v>
          </cell>
          <cell r="E6">
            <v>-1</v>
          </cell>
          <cell r="F6">
            <v>1.4233</v>
          </cell>
        </row>
        <row r="7">
          <cell r="A7" t="str">
            <v>C</v>
          </cell>
          <cell r="B7">
            <v>430</v>
          </cell>
          <cell r="C7">
            <v>9.1125000000000007</v>
          </cell>
          <cell r="D7">
            <v>1.6548463356999998E-2</v>
          </cell>
          <cell r="E7">
            <v>1</v>
          </cell>
          <cell r="F7">
            <v>430</v>
          </cell>
        </row>
        <row r="8">
          <cell r="A8" t="str">
            <v>CC</v>
          </cell>
          <cell r="B8">
            <v>3109</v>
          </cell>
          <cell r="C8">
            <v>53.505072225500001</v>
          </cell>
          <cell r="D8">
            <v>3.2268473701199999E-3</v>
          </cell>
          <cell r="E8">
            <v>1</v>
          </cell>
          <cell r="F8">
            <v>3109</v>
          </cell>
        </row>
        <row r="9">
          <cell r="A9" t="str">
            <v>CD</v>
          </cell>
          <cell r="B9">
            <v>0.78129999999999999</v>
          </cell>
          <cell r="C9">
            <v>6.7158234999999998E-3</v>
          </cell>
          <cell r="D9">
            <v>-2.9355400059900001E-3</v>
          </cell>
          <cell r="E9">
            <v>-1</v>
          </cell>
          <cell r="F9">
            <v>0.78129999999999999</v>
          </cell>
        </row>
        <row r="10">
          <cell r="A10" t="str">
            <v>CGB</v>
          </cell>
          <cell r="B10">
            <v>147.29</v>
          </cell>
          <cell r="C10">
            <v>0.62267520899999995</v>
          </cell>
          <cell r="D10">
            <v>1.01943727063E-3</v>
          </cell>
          <cell r="E10">
            <v>1</v>
          </cell>
          <cell r="F10">
            <v>147.29</v>
          </cell>
        </row>
        <row r="11">
          <cell r="A11" t="str">
            <v>CL</v>
          </cell>
          <cell r="B11">
            <v>48.88</v>
          </cell>
          <cell r="C11">
            <v>1.2324999999999999</v>
          </cell>
          <cell r="D11">
            <v>-3.8720195638900002E-3</v>
          </cell>
          <cell r="E11">
            <v>-1</v>
          </cell>
          <cell r="F11">
            <v>48.88</v>
          </cell>
        </row>
        <row r="12">
          <cell r="A12" t="str">
            <v>CT</v>
          </cell>
          <cell r="B12">
            <v>64.08</v>
          </cell>
          <cell r="C12">
            <v>1.2553776590000001</v>
          </cell>
          <cell r="D12">
            <v>-1.5214384508999999E-2</v>
          </cell>
          <cell r="E12">
            <v>-1</v>
          </cell>
          <cell r="F12">
            <v>64.08</v>
          </cell>
        </row>
        <row r="13">
          <cell r="A13" t="str">
            <v>CU</v>
          </cell>
          <cell r="B13">
            <v>1.1332</v>
          </cell>
          <cell r="C13">
            <v>7.5127874999999997E-3</v>
          </cell>
          <cell r="D13">
            <v>2.0424440490800001E-3</v>
          </cell>
          <cell r="E13">
            <v>1</v>
          </cell>
          <cell r="F13">
            <v>1.1332</v>
          </cell>
        </row>
        <row r="14">
          <cell r="A14" t="str">
            <v>DX</v>
          </cell>
          <cell r="B14">
            <v>94.421000000000006</v>
          </cell>
          <cell r="C14">
            <v>0.53911926649999997</v>
          </cell>
          <cell r="D14">
            <v>-1.71317980321E-3</v>
          </cell>
          <cell r="E14">
            <v>-1</v>
          </cell>
          <cell r="F14">
            <v>94.421000000000006</v>
          </cell>
        </row>
        <row r="15">
          <cell r="A15" t="str">
            <v>EBL</v>
          </cell>
          <cell r="B15">
            <v>164.7</v>
          </cell>
          <cell r="C15">
            <v>0.55254172199999996</v>
          </cell>
          <cell r="D15">
            <v>-9.0991810736999995E-4</v>
          </cell>
          <cell r="E15">
            <v>-1</v>
          </cell>
          <cell r="F15">
            <v>164.7</v>
          </cell>
        </row>
        <row r="16">
          <cell r="A16" t="str">
            <v>EBM</v>
          </cell>
          <cell r="B16">
            <v>132.72</v>
          </cell>
          <cell r="C16">
            <v>0.13519814799999999</v>
          </cell>
          <cell r="D16">
            <v>1.5071590052800001E-4</v>
          </cell>
          <cell r="E16">
            <v>1</v>
          </cell>
          <cell r="F16">
            <v>132.72</v>
          </cell>
        </row>
        <row r="17">
          <cell r="A17" t="str">
            <v>EBS</v>
          </cell>
          <cell r="B17">
            <v>111.85</v>
          </cell>
          <cell r="C17">
            <v>2.5737098E-2</v>
          </cell>
          <cell r="D17">
            <v>4.4704725289400002E-5</v>
          </cell>
          <cell r="E17">
            <v>1</v>
          </cell>
          <cell r="F17">
            <v>111.85</v>
          </cell>
        </row>
        <row r="18">
          <cell r="A18" t="str">
            <v>ED</v>
          </cell>
          <cell r="B18">
            <v>99.2</v>
          </cell>
          <cell r="C18">
            <v>4.0750000000000001E-2</v>
          </cell>
          <cell r="D18">
            <v>2.01653559185E-4</v>
          </cell>
          <cell r="E18">
            <v>1</v>
          </cell>
          <cell r="F18">
            <v>99.2</v>
          </cell>
        </row>
        <row r="19">
          <cell r="A19" t="str">
            <v>EMD</v>
          </cell>
          <cell r="B19">
            <v>1481</v>
          </cell>
          <cell r="C19">
            <v>16.305</v>
          </cell>
          <cell r="D19">
            <v>-1.14144583139E-2</v>
          </cell>
          <cell r="E19">
            <v>-1</v>
          </cell>
          <cell r="F19">
            <v>1481</v>
          </cell>
        </row>
        <row r="20">
          <cell r="A20" t="str">
            <v>ES</v>
          </cell>
          <cell r="B20">
            <v>2078.75</v>
          </cell>
          <cell r="C20">
            <v>18.337499999999999</v>
          </cell>
          <cell r="D20">
            <v>-8.3482409063800004E-3</v>
          </cell>
          <cell r="E20">
            <v>-1</v>
          </cell>
          <cell r="F20">
            <v>2078.75</v>
          </cell>
        </row>
        <row r="21">
          <cell r="A21" t="str">
            <v>FC</v>
          </cell>
          <cell r="B21">
            <v>141.05000000000001</v>
          </cell>
          <cell r="C21">
            <v>2.76125</v>
          </cell>
          <cell r="D21">
            <v>-3.0917210580599999E-2</v>
          </cell>
          <cell r="E21">
            <v>-1</v>
          </cell>
          <cell r="F21">
            <v>141.05000000000001</v>
          </cell>
        </row>
        <row r="22">
          <cell r="A22" t="str">
            <v>FCH</v>
          </cell>
          <cell r="B22">
            <v>4223</v>
          </cell>
          <cell r="C22">
            <v>59.274323701500002</v>
          </cell>
          <cell r="D22">
            <v>-1.8477629285300001E-2</v>
          </cell>
          <cell r="E22">
            <v>-1</v>
          </cell>
          <cell r="F22">
            <v>4223</v>
          </cell>
        </row>
        <row r="23">
          <cell r="A23" t="str">
            <v>FDX</v>
          </cell>
          <cell r="B23">
            <v>9684</v>
          </cell>
          <cell r="C23">
            <v>156.27500000000001</v>
          </cell>
          <cell r="D23">
            <v>-1.5453436356199999E-2</v>
          </cell>
          <cell r="E23">
            <v>-1</v>
          </cell>
          <cell r="F23">
            <v>9684</v>
          </cell>
        </row>
        <row r="24">
          <cell r="A24" t="str">
            <v>FEI</v>
          </cell>
          <cell r="B24">
            <v>100.28</v>
          </cell>
          <cell r="C24">
            <v>9.75E-3</v>
          </cell>
          <cell r="D24">
            <v>0</v>
          </cell>
          <cell r="E24">
            <v>1</v>
          </cell>
          <cell r="F24">
            <v>100.28</v>
          </cell>
        </row>
        <row r="25">
          <cell r="A25" t="str">
            <v>FFI</v>
          </cell>
          <cell r="B25">
            <v>6059.5</v>
          </cell>
          <cell r="C25">
            <v>75.25</v>
          </cell>
          <cell r="D25">
            <v>-9.8856209150299992E-3</v>
          </cell>
          <cell r="E25">
            <v>-1</v>
          </cell>
          <cell r="F25">
            <v>6059.5</v>
          </cell>
        </row>
        <row r="26">
          <cell r="A26" t="str">
            <v>FLG</v>
          </cell>
          <cell r="B26">
            <v>125.18</v>
          </cell>
          <cell r="C26">
            <v>0.54259264250000006</v>
          </cell>
          <cell r="D26">
            <v>7.9948832747000001E-4</v>
          </cell>
          <cell r="E26">
            <v>1</v>
          </cell>
          <cell r="F26">
            <v>125.18</v>
          </cell>
        </row>
        <row r="27">
          <cell r="A27" t="str">
            <v>FSS</v>
          </cell>
          <cell r="B27">
            <v>99.46</v>
          </cell>
          <cell r="C27">
            <v>2.4E-2</v>
          </cell>
          <cell r="D27">
            <v>1.0055304173E-4</v>
          </cell>
          <cell r="E27">
            <v>1</v>
          </cell>
          <cell r="F27">
            <v>99.46</v>
          </cell>
        </row>
        <row r="28">
          <cell r="A28" t="str">
            <v>FV</v>
          </cell>
          <cell r="B28">
            <v>121.3828125</v>
          </cell>
          <cell r="C28">
            <v>0.29530282699999999</v>
          </cell>
          <cell r="D28">
            <v>1.4825319066599999E-3</v>
          </cell>
          <cell r="E28">
            <v>1</v>
          </cell>
          <cell r="F28">
            <v>121.3828125</v>
          </cell>
        </row>
        <row r="29">
          <cell r="A29" t="str">
            <v>GC</v>
          </cell>
          <cell r="B29">
            <v>1286.9000000000001</v>
          </cell>
          <cell r="C29">
            <v>16.784025167999999</v>
          </cell>
          <cell r="D29">
            <v>8.62136531076E-3</v>
          </cell>
          <cell r="E29">
            <v>1</v>
          </cell>
          <cell r="F29">
            <v>1286.9000000000001</v>
          </cell>
        </row>
        <row r="30">
          <cell r="A30" t="str">
            <v>HCM</v>
          </cell>
          <cell r="B30">
            <v>8396</v>
          </cell>
          <cell r="C30">
            <v>160.562598425</v>
          </cell>
          <cell r="D30">
            <v>-2.0760438535100002E-2</v>
          </cell>
          <cell r="E30">
            <v>-1</v>
          </cell>
          <cell r="F30">
            <v>8396</v>
          </cell>
        </row>
        <row r="31">
          <cell r="A31" t="str">
            <v>HG</v>
          </cell>
          <cell r="B31">
            <v>205.35</v>
          </cell>
          <cell r="C31">
            <v>4.0175000000000001</v>
          </cell>
          <cell r="D31">
            <v>1.13272592957E-2</v>
          </cell>
          <cell r="E31">
            <v>1</v>
          </cell>
          <cell r="F31">
            <v>205.35</v>
          </cell>
        </row>
        <row r="32">
          <cell r="A32" t="str">
            <v>HIC</v>
          </cell>
          <cell r="B32">
            <v>20378</v>
          </cell>
          <cell r="C32">
            <v>305.79622568500002</v>
          </cell>
          <cell r="D32">
            <v>-2.0665128796599999E-2</v>
          </cell>
          <cell r="E32">
            <v>-1</v>
          </cell>
          <cell r="F32">
            <v>20378</v>
          </cell>
        </row>
        <row r="33">
          <cell r="A33" t="str">
            <v>HO</v>
          </cell>
          <cell r="B33">
            <v>1.5145</v>
          </cell>
          <cell r="C33">
            <v>3.6964999999999998E-2</v>
          </cell>
          <cell r="D33">
            <v>-9.894459102900001E-4</v>
          </cell>
          <cell r="E33">
            <v>-1</v>
          </cell>
          <cell r="F33">
            <v>1.5145</v>
          </cell>
        </row>
        <row r="34">
          <cell r="A34" t="str">
            <v>JY</v>
          </cell>
          <cell r="B34">
            <v>0.94510000000000005</v>
          </cell>
          <cell r="C34">
            <v>8.8616184999999997E-3</v>
          </cell>
          <cell r="D34">
            <v>3.2032446253000002E-3</v>
          </cell>
          <cell r="E34">
            <v>1</v>
          </cell>
          <cell r="F34">
            <v>0.94510000000000005</v>
          </cell>
        </row>
        <row r="35">
          <cell r="A35" t="str">
            <v>KC</v>
          </cell>
          <cell r="B35">
            <v>139.30000000000001</v>
          </cell>
          <cell r="C35">
            <v>3.9954709749999999</v>
          </cell>
          <cell r="D35">
            <v>3.2409074540899999E-3</v>
          </cell>
          <cell r="E35">
            <v>1</v>
          </cell>
          <cell r="F35">
            <v>139.30000000000001</v>
          </cell>
        </row>
        <row r="36">
          <cell r="A36" t="str">
            <v>KW</v>
          </cell>
          <cell r="B36">
            <v>460.75</v>
          </cell>
          <cell r="C36">
            <v>11.3125</v>
          </cell>
          <cell r="D36">
            <v>-1.6542155816399999E-2</v>
          </cell>
          <cell r="E36">
            <v>-1</v>
          </cell>
          <cell r="F36">
            <v>460.75</v>
          </cell>
        </row>
        <row r="37">
          <cell r="A37" t="str">
            <v>LB</v>
          </cell>
          <cell r="B37">
            <v>302.10000000000002</v>
          </cell>
          <cell r="C37">
            <v>7.35</v>
          </cell>
          <cell r="D37">
            <v>-1.3067624959200001E-2</v>
          </cell>
          <cell r="E37">
            <v>-1</v>
          </cell>
          <cell r="F37">
            <v>302.10000000000002</v>
          </cell>
        </row>
        <row r="38">
          <cell r="A38" t="str">
            <v>LC</v>
          </cell>
          <cell r="B38">
            <v>114.35</v>
          </cell>
          <cell r="C38">
            <v>2.0150000000000001</v>
          </cell>
          <cell r="D38">
            <v>-2.5564550490000001E-2</v>
          </cell>
          <cell r="E38">
            <v>-1</v>
          </cell>
          <cell r="F38">
            <v>114.35</v>
          </cell>
        </row>
        <row r="39">
          <cell r="A39" t="str">
            <v>LCO</v>
          </cell>
          <cell r="B39">
            <v>51.84</v>
          </cell>
          <cell r="C39">
            <v>1.154880557</v>
          </cell>
          <cell r="D39">
            <v>-2.5014431402699999E-3</v>
          </cell>
          <cell r="E39">
            <v>-1</v>
          </cell>
          <cell r="F39">
            <v>51.84</v>
          </cell>
        </row>
        <row r="40">
          <cell r="A40" t="str">
            <v>LGO</v>
          </cell>
          <cell r="B40">
            <v>452.25</v>
          </cell>
          <cell r="C40">
            <v>11.5165745055</v>
          </cell>
          <cell r="D40">
            <v>1.6611295681099999E-3</v>
          </cell>
          <cell r="E40">
            <v>1</v>
          </cell>
          <cell r="F40">
            <v>452.25</v>
          </cell>
        </row>
        <row r="41">
          <cell r="A41" t="str">
            <v>LH</v>
          </cell>
          <cell r="B41">
            <v>87.825000000000003</v>
          </cell>
          <cell r="C41">
            <v>1.3022705400000001</v>
          </cell>
          <cell r="D41">
            <v>1.3852813852799999E-2</v>
          </cell>
          <cell r="E41">
            <v>1</v>
          </cell>
          <cell r="F41">
            <v>87.825000000000003</v>
          </cell>
        </row>
        <row r="42">
          <cell r="A42" t="str">
            <v>LRC</v>
          </cell>
          <cell r="B42">
            <v>1649</v>
          </cell>
          <cell r="C42">
            <v>28.35</v>
          </cell>
          <cell r="D42">
            <v>3.6518563603200002E-3</v>
          </cell>
          <cell r="E42">
            <v>1</v>
          </cell>
          <cell r="F42">
            <v>1649</v>
          </cell>
        </row>
        <row r="43">
          <cell r="A43" t="str">
            <v>LSU</v>
          </cell>
          <cell r="B43">
            <v>527.5</v>
          </cell>
          <cell r="C43">
            <v>10.91</v>
          </cell>
          <cell r="D43">
            <v>-2.8355387523600001E-3</v>
          </cell>
          <cell r="E43">
            <v>-1</v>
          </cell>
          <cell r="F43">
            <v>527.5</v>
          </cell>
        </row>
        <row r="44">
          <cell r="A44" t="str">
            <v>MEM</v>
          </cell>
          <cell r="B44">
            <v>803.3</v>
          </cell>
          <cell r="C44">
            <v>11.225</v>
          </cell>
          <cell r="D44">
            <v>-1.5080922020599999E-2</v>
          </cell>
          <cell r="E44">
            <v>-1</v>
          </cell>
          <cell r="F44">
            <v>803.3</v>
          </cell>
        </row>
        <row r="45">
          <cell r="A45" t="str">
            <v>MFX</v>
          </cell>
          <cell r="B45">
            <v>8322.4</v>
          </cell>
          <cell r="C45">
            <v>151.78680320300001</v>
          </cell>
          <cell r="D45">
            <v>-1.9694685262000002E-2</v>
          </cell>
          <cell r="E45">
            <v>-1</v>
          </cell>
          <cell r="F45">
            <v>8322.4</v>
          </cell>
        </row>
        <row r="46">
          <cell r="A46" t="str">
            <v>MP</v>
          </cell>
          <cell r="B46">
            <v>5.2569999999999999E-2</v>
          </cell>
          <cell r="C46">
            <v>6.0779849999999995E-4</v>
          </cell>
          <cell r="D46">
            <v>-1.07263831389E-2</v>
          </cell>
          <cell r="E46">
            <v>-1</v>
          </cell>
          <cell r="F46">
            <v>5.2569999999999999E-2</v>
          </cell>
        </row>
        <row r="47">
          <cell r="A47" t="str">
            <v>MW</v>
          </cell>
          <cell r="B47">
            <v>540.25</v>
          </cell>
          <cell r="C47">
            <v>9.15</v>
          </cell>
          <cell r="D47">
            <v>3.2497678737200002E-3</v>
          </cell>
          <cell r="E47">
            <v>1</v>
          </cell>
          <cell r="F47">
            <v>540.25</v>
          </cell>
        </row>
        <row r="48">
          <cell r="A48" t="str">
            <v>NE</v>
          </cell>
          <cell r="B48">
            <v>0.70109999999999995</v>
          </cell>
          <cell r="C48">
            <v>7.2282809999999996E-3</v>
          </cell>
          <cell r="D48">
            <v>9.9206866197399995E-4</v>
          </cell>
          <cell r="E48">
            <v>1</v>
          </cell>
          <cell r="F48">
            <v>0.70109999999999995</v>
          </cell>
        </row>
        <row r="49">
          <cell r="A49" t="str">
            <v>NG</v>
          </cell>
          <cell r="B49">
            <v>2.585</v>
          </cell>
          <cell r="C49">
            <v>7.9350000000000004E-2</v>
          </cell>
          <cell r="D49">
            <v>1.1345852895099999E-2</v>
          </cell>
          <cell r="E49">
            <v>1</v>
          </cell>
          <cell r="F49">
            <v>2.585</v>
          </cell>
        </row>
        <row r="50">
          <cell r="A50" t="str">
            <v>NIY</v>
          </cell>
          <cell r="B50">
            <v>15920</v>
          </cell>
          <cell r="C50">
            <v>309.55009315500001</v>
          </cell>
          <cell r="D50">
            <v>-2.2713321055900001E-2</v>
          </cell>
          <cell r="E50">
            <v>-1</v>
          </cell>
          <cell r="F50">
            <v>15920</v>
          </cell>
        </row>
        <row r="51">
          <cell r="A51" t="str">
            <v>NQ</v>
          </cell>
          <cell r="B51">
            <v>4426.25</v>
          </cell>
          <cell r="C51">
            <v>45.95</v>
          </cell>
          <cell r="D51">
            <v>-8.8450988075899992E-3</v>
          </cell>
          <cell r="E51">
            <v>-1</v>
          </cell>
          <cell r="F51">
            <v>4426.25</v>
          </cell>
        </row>
        <row r="52">
          <cell r="A52" t="str">
            <v>O</v>
          </cell>
          <cell r="B52">
            <v>205.25</v>
          </cell>
          <cell r="C52">
            <v>4.9124999999999996</v>
          </cell>
          <cell r="D52">
            <v>1.7348203221800002E-2</v>
          </cell>
          <cell r="E52">
            <v>1</v>
          </cell>
          <cell r="F52">
            <v>205.25</v>
          </cell>
        </row>
        <row r="53">
          <cell r="A53" t="str">
            <v>OJ</v>
          </cell>
          <cell r="B53">
            <v>167.4</v>
          </cell>
          <cell r="C53">
            <v>4.2525000000000004</v>
          </cell>
          <cell r="D53">
            <v>-8.9525514771699995E-4</v>
          </cell>
          <cell r="E53">
            <v>-1</v>
          </cell>
          <cell r="F53">
            <v>167.4</v>
          </cell>
        </row>
        <row r="54">
          <cell r="A54" t="str">
            <v>PA</v>
          </cell>
          <cell r="B54">
            <v>545.85</v>
          </cell>
          <cell r="C54">
            <v>16.2361622825</v>
          </cell>
          <cell r="D54">
            <v>-1.83166956681E-4</v>
          </cell>
          <cell r="E54">
            <v>-1</v>
          </cell>
          <cell r="F54">
            <v>545.85</v>
          </cell>
        </row>
        <row r="55">
          <cell r="A55" t="str">
            <v>PL</v>
          </cell>
          <cell r="B55">
            <v>995.3</v>
          </cell>
          <cell r="C55">
            <v>20.56</v>
          </cell>
          <cell r="D55">
            <v>1.10641721988E-3</v>
          </cell>
          <cell r="E55">
            <v>1</v>
          </cell>
          <cell r="F55">
            <v>995.3</v>
          </cell>
        </row>
        <row r="56">
          <cell r="A56" t="str">
            <v>RB</v>
          </cell>
          <cell r="B56">
            <v>1.5362</v>
          </cell>
          <cell r="C56">
            <v>4.2744999999999998E-2</v>
          </cell>
          <cell r="D56">
            <v>-1.50038471403E-2</v>
          </cell>
          <cell r="E56">
            <v>-1</v>
          </cell>
          <cell r="F56">
            <v>1.5362</v>
          </cell>
        </row>
        <row r="57">
          <cell r="A57" t="str">
            <v>RR</v>
          </cell>
          <cell r="B57">
            <v>11.315</v>
          </cell>
          <cell r="C57">
            <v>0.27474999999999999</v>
          </cell>
          <cell r="D57">
            <v>-3.5226772347E-3</v>
          </cell>
          <cell r="E57">
            <v>-1</v>
          </cell>
          <cell r="F57">
            <v>11.315</v>
          </cell>
        </row>
        <row r="58">
          <cell r="A58" t="str">
            <v>RS</v>
          </cell>
          <cell r="B58">
            <v>529.1</v>
          </cell>
          <cell r="C58">
            <v>8.6452001544999995</v>
          </cell>
          <cell r="D58">
            <v>6.85061845861E-3</v>
          </cell>
          <cell r="E58">
            <v>1</v>
          </cell>
          <cell r="F58">
            <v>529.1</v>
          </cell>
        </row>
        <row r="59">
          <cell r="A59" t="str">
            <v>S</v>
          </cell>
          <cell r="B59">
            <v>1159</v>
          </cell>
          <cell r="C59">
            <v>27.2983896685</v>
          </cell>
          <cell r="D59">
            <v>-3.2251128789500001E-3</v>
          </cell>
          <cell r="E59">
            <v>-1</v>
          </cell>
          <cell r="F59">
            <v>1159</v>
          </cell>
        </row>
        <row r="60">
          <cell r="A60" t="str">
            <v>SB</v>
          </cell>
          <cell r="B60">
            <v>19.64</v>
          </cell>
          <cell r="C60">
            <v>0.52865502350000004</v>
          </cell>
          <cell r="D60">
            <v>-4.5615813482000004E-3</v>
          </cell>
          <cell r="E60">
            <v>-1</v>
          </cell>
          <cell r="F60">
            <v>19.64</v>
          </cell>
        </row>
        <row r="61">
          <cell r="A61" t="str">
            <v>SF</v>
          </cell>
          <cell r="B61">
            <v>1.0422</v>
          </cell>
          <cell r="C61">
            <v>6.6746875000000001E-3</v>
          </cell>
          <cell r="D61">
            <v>-1.05434678424E-3</v>
          </cell>
          <cell r="E61">
            <v>-1</v>
          </cell>
          <cell r="F61">
            <v>1.0422</v>
          </cell>
        </row>
        <row r="62">
          <cell r="A62" t="str">
            <v>SI</v>
          </cell>
          <cell r="B62">
            <v>1744.3</v>
          </cell>
          <cell r="C62">
            <v>33.18</v>
          </cell>
          <cell r="D62">
            <v>6.5204847085999999E-3</v>
          </cell>
          <cell r="E62">
            <v>1</v>
          </cell>
          <cell r="F62">
            <v>1744.3</v>
          </cell>
        </row>
        <row r="63">
          <cell r="A63" t="str">
            <v>SIN</v>
          </cell>
          <cell r="B63">
            <v>8128.5</v>
          </cell>
          <cell r="C63">
            <v>91.822064565000005</v>
          </cell>
          <cell r="D63">
            <v>-8.3567158716600001E-3</v>
          </cell>
          <cell r="E63">
            <v>-1</v>
          </cell>
          <cell r="F63">
            <v>8128.5</v>
          </cell>
        </row>
        <row r="64">
          <cell r="A64" t="str">
            <v>SJB</v>
          </cell>
          <cell r="B64">
            <v>152.37</v>
          </cell>
          <cell r="C64">
            <v>0.189403303</v>
          </cell>
          <cell r="D64">
            <v>-6.56254101588E-5</v>
          </cell>
          <cell r="E64">
            <v>-1</v>
          </cell>
          <cell r="F64">
            <v>152.37</v>
          </cell>
        </row>
        <row r="65">
          <cell r="A65" t="str">
            <v>SM</v>
          </cell>
          <cell r="B65">
            <v>407.4</v>
          </cell>
          <cell r="C65">
            <v>13.378609207</v>
          </cell>
          <cell r="D65">
            <v>-1.35265700412E-2</v>
          </cell>
          <cell r="E65">
            <v>-1</v>
          </cell>
          <cell r="F65">
            <v>407.4</v>
          </cell>
        </row>
        <row r="66">
          <cell r="A66" t="str">
            <v>SMI</v>
          </cell>
          <cell r="B66">
            <v>7795</v>
          </cell>
          <cell r="C66">
            <v>96.7</v>
          </cell>
          <cell r="D66">
            <v>-1.5782828282800001E-2</v>
          </cell>
          <cell r="E66">
            <v>-1</v>
          </cell>
          <cell r="F66">
            <v>7795</v>
          </cell>
        </row>
        <row r="67">
          <cell r="A67" t="str">
            <v>SSG</v>
          </cell>
          <cell r="B67">
            <v>307.89999999999998</v>
          </cell>
          <cell r="C67">
            <v>4.1802893719999998</v>
          </cell>
          <cell r="D67">
            <v>-1.472E-2</v>
          </cell>
          <cell r="E67">
            <v>-1</v>
          </cell>
          <cell r="F67">
            <v>307.89999999999998</v>
          </cell>
        </row>
        <row r="68">
          <cell r="A68" t="str">
            <v>STW</v>
          </cell>
          <cell r="B68">
            <v>313.2</v>
          </cell>
          <cell r="C68">
            <v>4.3972010780000002</v>
          </cell>
          <cell r="D68">
            <v>-2.4602927436899999E-2</v>
          </cell>
          <cell r="E68">
            <v>-1</v>
          </cell>
          <cell r="F68">
            <v>313.2</v>
          </cell>
        </row>
        <row r="69">
          <cell r="A69" t="str">
            <v>SXE</v>
          </cell>
          <cell r="B69">
            <v>2861</v>
          </cell>
          <cell r="C69">
            <v>47.3</v>
          </cell>
          <cell r="D69">
            <v>-1.7513736263700001E-2</v>
          </cell>
          <cell r="E69">
            <v>-1</v>
          </cell>
          <cell r="F69">
            <v>2861</v>
          </cell>
        </row>
        <row r="70">
          <cell r="A70" t="str">
            <v>TF</v>
          </cell>
          <cell r="B70">
            <v>1149.3</v>
          </cell>
          <cell r="C70">
            <v>14.365</v>
          </cell>
          <cell r="D70">
            <v>-1.2798488232300001E-2</v>
          </cell>
          <cell r="E70">
            <v>-1</v>
          </cell>
          <cell r="F70">
            <v>1149.3</v>
          </cell>
        </row>
        <row r="71">
          <cell r="A71" t="str">
            <v>TU</v>
          </cell>
          <cell r="B71">
            <v>109.3515625</v>
          </cell>
          <cell r="C71">
            <v>0.1026817605</v>
          </cell>
          <cell r="D71">
            <v>4.2884711600300001E-4</v>
          </cell>
          <cell r="E71">
            <v>1</v>
          </cell>
          <cell r="F71">
            <v>109.3515625</v>
          </cell>
        </row>
        <row r="72">
          <cell r="A72" t="str">
            <v>TY</v>
          </cell>
          <cell r="B72">
            <v>131.765625</v>
          </cell>
          <cell r="C72">
            <v>0.463145258</v>
          </cell>
          <cell r="D72">
            <v>1.7818959372800001E-3</v>
          </cell>
          <cell r="E72">
            <v>1</v>
          </cell>
          <cell r="F72">
            <v>131.765625</v>
          </cell>
        </row>
        <row r="73">
          <cell r="A73" t="str">
            <v>US</v>
          </cell>
          <cell r="B73">
            <v>168.78125</v>
          </cell>
          <cell r="C73">
            <v>1.2550209205</v>
          </cell>
          <cell r="D73">
            <v>2.5988490811199999E-3</v>
          </cell>
          <cell r="E73">
            <v>1</v>
          </cell>
          <cell r="F73">
            <v>168.78125</v>
          </cell>
        </row>
        <row r="74">
          <cell r="A74" t="str">
            <v>VX</v>
          </cell>
          <cell r="B74">
            <v>21.225000000000001</v>
          </cell>
          <cell r="C74">
            <v>1.032982469</v>
          </cell>
          <cell r="D74">
            <v>0.15196743555</v>
          </cell>
          <cell r="E74">
            <v>1</v>
          </cell>
          <cell r="F74">
            <v>21.225000000000001</v>
          </cell>
        </row>
        <row r="75">
          <cell r="A75" t="str">
            <v>W</v>
          </cell>
          <cell r="B75">
            <v>491.25</v>
          </cell>
          <cell r="C75">
            <v>12.625</v>
          </cell>
          <cell r="D75">
            <v>-7.5757575757600002E-3</v>
          </cell>
          <cell r="E75">
            <v>-1</v>
          </cell>
          <cell r="F75">
            <v>491.25</v>
          </cell>
        </row>
        <row r="76">
          <cell r="A76" t="str">
            <v>YA</v>
          </cell>
          <cell r="B76">
            <v>5259</v>
          </cell>
          <cell r="C76">
            <v>61.8</v>
          </cell>
          <cell r="D76">
            <v>-1.1094396389599999E-2</v>
          </cell>
          <cell r="E76">
            <v>-1</v>
          </cell>
          <cell r="F76">
            <v>5259</v>
          </cell>
        </row>
        <row r="77">
          <cell r="A77" t="str">
            <v>YB</v>
          </cell>
          <cell r="B77">
            <v>98.09</v>
          </cell>
          <cell r="C77">
            <v>3.2500000000000001E-2</v>
          </cell>
          <cell r="D77">
            <v>1.01957585644E-4</v>
          </cell>
          <cell r="E77">
            <v>1</v>
          </cell>
          <cell r="F77">
            <v>98.09</v>
          </cell>
        </row>
        <row r="78">
          <cell r="A78" t="str">
            <v>YM</v>
          </cell>
          <cell r="B78">
            <v>17728</v>
          </cell>
          <cell r="C78">
            <v>153.75</v>
          </cell>
          <cell r="D78">
            <v>-7.7241688122700004E-3</v>
          </cell>
          <cell r="E78">
            <v>-1</v>
          </cell>
          <cell r="F78">
            <v>17728</v>
          </cell>
        </row>
        <row r="79">
          <cell r="A79" t="str">
            <v>YT2</v>
          </cell>
          <cell r="B79">
            <v>98.43</v>
          </cell>
          <cell r="C79">
            <v>5.525E-2</v>
          </cell>
          <cell r="D79">
            <v>1.5241579027600001E-4</v>
          </cell>
          <cell r="E79">
            <v>1</v>
          </cell>
          <cell r="F79">
            <v>98.43</v>
          </cell>
        </row>
        <row r="80">
          <cell r="A80" t="str">
            <v>YT3</v>
          </cell>
          <cell r="B80">
            <v>97.924999999999997</v>
          </cell>
          <cell r="C80">
            <v>6.0249999999999998E-2</v>
          </cell>
          <cell r="D80">
            <v>2.8601489320399998E-4</v>
          </cell>
          <cell r="E80">
            <v>1</v>
          </cell>
          <cell r="F80">
            <v>97.924999999999997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Close2016.06.14 20:00</v>
          </cell>
          <cell r="C1" t="str">
            <v>ATR20</v>
          </cell>
        </row>
        <row r="2">
          <cell r="B2">
            <v>1.0516700000000001</v>
          </cell>
          <cell r="C2">
            <v>3.375E-3</v>
          </cell>
        </row>
        <row r="3">
          <cell r="B3">
            <v>1.91692</v>
          </cell>
          <cell r="C3">
            <v>1.0668499999999999E-2</v>
          </cell>
        </row>
        <row r="4">
          <cell r="B4">
            <v>78.043999999999997</v>
          </cell>
          <cell r="C4">
            <v>0.40875</v>
          </cell>
        </row>
        <row r="5">
          <cell r="B5">
            <v>0.70862000000000003</v>
          </cell>
          <cell r="C5">
            <v>2.5255E-3</v>
          </cell>
        </row>
        <row r="6">
          <cell r="B6">
            <v>0.73565999999999998</v>
          </cell>
          <cell r="C6">
            <v>2.5249999999999999E-3</v>
          </cell>
        </row>
        <row r="7">
          <cell r="B7">
            <v>0.94686999999999999</v>
          </cell>
          <cell r="C7">
            <v>2.8584999999999999E-3</v>
          </cell>
        </row>
        <row r="8">
          <cell r="B8">
            <v>0.89988999999999997</v>
          </cell>
          <cell r="C8">
            <v>3.4719999999999998E-3</v>
          </cell>
        </row>
        <row r="9">
          <cell r="B9">
            <v>0.74816000000000005</v>
          </cell>
          <cell r="C9">
            <v>2.6124999999999998E-3</v>
          </cell>
        </row>
        <row r="10">
          <cell r="B10">
            <v>0.67335999999999996</v>
          </cell>
          <cell r="C10">
            <v>2.9009999999999999E-3</v>
          </cell>
        </row>
        <row r="11">
          <cell r="B11">
            <v>2.0164300000000002</v>
          </cell>
          <cell r="C11">
            <v>1.10125E-2</v>
          </cell>
        </row>
        <row r="12">
          <cell r="B12">
            <v>1.3589100000000001</v>
          </cell>
          <cell r="C12">
            <v>7.1754999999999996E-3</v>
          </cell>
        </row>
        <row r="13">
          <cell r="B13">
            <v>1.4108799999999999</v>
          </cell>
          <cell r="C13">
            <v>7.3860000000000002E-3</v>
          </cell>
        </row>
        <row r="14">
          <cell r="B14">
            <v>149.69499999999999</v>
          </cell>
          <cell r="C14">
            <v>1.0887500000000001</v>
          </cell>
        </row>
        <row r="15">
          <cell r="B15">
            <v>1.8157000000000001</v>
          </cell>
          <cell r="C15">
            <v>9.7734999999999992E-3</v>
          </cell>
        </row>
        <row r="16">
          <cell r="B16">
            <v>1.60164</v>
          </cell>
          <cell r="C16">
            <v>5.9395000000000003E-3</v>
          </cell>
        </row>
        <row r="17">
          <cell r="B17">
            <v>1.5224299999999999</v>
          </cell>
          <cell r="C17">
            <v>4.4149999999999997E-3</v>
          </cell>
        </row>
        <row r="18">
          <cell r="B18">
            <v>1.4419999999999999</v>
          </cell>
          <cell r="C18">
            <v>4.4429999999999999E-3</v>
          </cell>
        </row>
        <row r="19">
          <cell r="B19">
            <v>118.88</v>
          </cell>
          <cell r="C19">
            <v>0.55184999999999995</v>
          </cell>
        </row>
        <row r="20">
          <cell r="B20">
            <v>1.0793200000000001</v>
          </cell>
          <cell r="C20">
            <v>2.3860000000000001E-3</v>
          </cell>
        </row>
        <row r="21">
          <cell r="B21">
            <v>0.79349999999999998</v>
          </cell>
          <cell r="C21">
            <v>4.0810000000000004E-3</v>
          </cell>
        </row>
        <row r="22">
          <cell r="B22">
            <v>1.12063</v>
          </cell>
          <cell r="C22">
            <v>2.797E-3</v>
          </cell>
        </row>
        <row r="23">
          <cell r="B23">
            <v>82.403999999999996</v>
          </cell>
          <cell r="C23">
            <v>0.4385</v>
          </cell>
        </row>
        <row r="24">
          <cell r="B24">
            <v>74.174000000000007</v>
          </cell>
          <cell r="C24">
            <v>0.40029999999999999</v>
          </cell>
        </row>
        <row r="25">
          <cell r="B25">
            <v>110.104</v>
          </cell>
          <cell r="C25">
            <v>0.49964999999999998</v>
          </cell>
        </row>
        <row r="26">
          <cell r="B26">
            <v>0.69921999999999995</v>
          </cell>
          <cell r="C26">
            <v>2.7299999999999998E-3</v>
          </cell>
        </row>
        <row r="27">
          <cell r="B27">
            <v>0.96316000000000002</v>
          </cell>
          <cell r="C27">
            <v>2.477E-3</v>
          </cell>
        </row>
        <row r="28">
          <cell r="B28">
            <v>1.2870299999999999</v>
          </cell>
          <cell r="C28">
            <v>3.9144999999999996E-3</v>
          </cell>
        </row>
        <row r="29">
          <cell r="B29">
            <v>106.087</v>
          </cell>
          <cell r="C29">
            <v>0.40165000000000001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19" sqref="C19"/>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42536</v>
      </c>
      <c r="B1" t="s">
        <v>1225</v>
      </c>
    </row>
    <row r="2" spans="1:4" x14ac:dyDescent="0.25">
      <c r="A2" t="str">
        <f>MARGIN!G11</f>
        <v>Close2016.06.14 20:00</v>
      </c>
      <c r="B2">
        <v>1</v>
      </c>
      <c r="C2" t="s">
        <v>1239</v>
      </c>
    </row>
    <row r="3" spans="1:4" x14ac:dyDescent="0.25">
      <c r="C3" t="s">
        <v>1226</v>
      </c>
      <c r="D3" t="s">
        <v>1227</v>
      </c>
    </row>
    <row r="4" spans="1:4" x14ac:dyDescent="0.25">
      <c r="C4" t="s">
        <v>1229</v>
      </c>
      <c r="D4" t="s">
        <v>1250</v>
      </c>
    </row>
    <row r="5" spans="1:4" x14ac:dyDescent="0.25">
      <c r="C5" t="s">
        <v>1230</v>
      </c>
      <c r="D5" t="s">
        <v>1228</v>
      </c>
    </row>
    <row r="6" spans="1:4" x14ac:dyDescent="0.25">
      <c r="C6" t="s">
        <v>1232</v>
      </c>
      <c r="D6" t="s">
        <v>1233</v>
      </c>
    </row>
    <row r="8" spans="1:4" x14ac:dyDescent="0.25">
      <c r="A8" t="str">
        <f>'FuturesInfo (3)'!N1</f>
        <v>PC2016-06-13 00:00:00</v>
      </c>
      <c r="B8" t="s">
        <v>1231</v>
      </c>
    </row>
    <row r="9" spans="1:4" x14ac:dyDescent="0.25">
      <c r="B9">
        <v>1</v>
      </c>
      <c r="C9" t="s">
        <v>1239</v>
      </c>
    </row>
    <row r="10" spans="1:4" x14ac:dyDescent="0.25">
      <c r="A10" t="s">
        <v>1270</v>
      </c>
      <c r="C10" t="s">
        <v>1234</v>
      </c>
    </row>
    <row r="11" spans="1:4" x14ac:dyDescent="0.25">
      <c r="A11" s="105">
        <v>0.34375</v>
      </c>
      <c r="C11" t="s">
        <v>1282</v>
      </c>
    </row>
    <row r="12" spans="1:4" x14ac:dyDescent="0.25">
      <c r="C12" t="s">
        <v>1281</v>
      </c>
    </row>
    <row r="13" spans="1:4" x14ac:dyDescent="0.25">
      <c r="A13" t="s">
        <v>1270</v>
      </c>
      <c r="D13" t="s">
        <v>1279</v>
      </c>
    </row>
    <row r="14" spans="1:4" x14ac:dyDescent="0.25">
      <c r="A14" t="s">
        <v>1270</v>
      </c>
      <c r="D14" t="s">
        <v>1277</v>
      </c>
    </row>
    <row r="15" spans="1:4" x14ac:dyDescent="0.25">
      <c r="A15" t="s">
        <v>1270</v>
      </c>
      <c r="D15" t="s">
        <v>1278</v>
      </c>
    </row>
    <row r="16" spans="1:4" x14ac:dyDescent="0.25">
      <c r="A16" t="s">
        <v>1249</v>
      </c>
      <c r="D16" t="s">
        <v>1271</v>
      </c>
    </row>
    <row r="17" spans="1:4" x14ac:dyDescent="0.25">
      <c r="A17" t="s">
        <v>1270</v>
      </c>
      <c r="D17" t="s">
        <v>1284</v>
      </c>
    </row>
    <row r="18" spans="1:4" x14ac:dyDescent="0.25">
      <c r="C18" t="s">
        <v>1287</v>
      </c>
    </row>
    <row r="19" spans="1:4" x14ac:dyDescent="0.25">
      <c r="C19" t="s">
        <v>1272</v>
      </c>
    </row>
    <row r="20" spans="1:4" x14ac:dyDescent="0.25">
      <c r="C20" t="s">
        <v>1273</v>
      </c>
    </row>
    <row r="21" spans="1:4" x14ac:dyDescent="0.25">
      <c r="C21" t="s">
        <v>1283</v>
      </c>
    </row>
    <row r="22" spans="1:4" x14ac:dyDescent="0.25">
      <c r="C22" t="s">
        <v>1285</v>
      </c>
    </row>
    <row r="23" spans="1:4" x14ac:dyDescent="0.25">
      <c r="C23" t="s">
        <v>1235</v>
      </c>
    </row>
    <row r="25" spans="1:4" x14ac:dyDescent="0.25">
      <c r="B25" t="s">
        <v>1238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N123"/>
  <sheetViews>
    <sheetView tabSelected="1" zoomScale="85" zoomScaleNormal="85" workbookViewId="0">
      <pane xSplit="47" ySplit="12" topLeftCell="HY13" activePane="bottomRight" state="frozen"/>
      <selection pane="topRight" activeCell="BZ1" sqref="BZ1"/>
      <selection pane="bottomLeft" activeCell="A2" sqref="A2"/>
      <selection pane="bottomRight" activeCell="JA12" sqref="JA1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50" width="10.7109375" style="198" customWidth="1"/>
    <col min="251" max="251" width="1.5703125" customWidth="1"/>
    <col min="252" max="252" width="8.5703125" bestFit="1" customWidth="1"/>
    <col min="253" max="253" width="10" bestFit="1" customWidth="1"/>
    <col min="254" max="254" width="5.28515625" bestFit="1" customWidth="1"/>
    <col min="255" max="255" width="5.28515625" customWidth="1"/>
    <col min="256" max="256" width="6.140625" bestFit="1" customWidth="1"/>
    <col min="257" max="257" width="6.140625" customWidth="1"/>
    <col min="258" max="258" width="9" bestFit="1" customWidth="1"/>
    <col min="259" max="260" width="12.85546875" customWidth="1"/>
    <col min="261" max="261" width="5.5703125" bestFit="1" customWidth="1"/>
    <col min="262" max="262" width="5.5703125" customWidth="1"/>
    <col min="263" max="263" width="13.7109375" customWidth="1"/>
    <col min="264" max="264" width="13.28515625" customWidth="1"/>
    <col min="265" max="266" width="7.28515625" bestFit="1" customWidth="1"/>
    <col min="267" max="267" width="5.7109375" bestFit="1" customWidth="1"/>
    <col min="268" max="268" width="5.7109375" customWidth="1"/>
    <col min="269" max="269" width="5" bestFit="1" customWidth="1"/>
    <col min="270" max="270" width="14.28515625" bestFit="1" customWidth="1"/>
    <col min="271" max="274" width="10.7109375" style="198" customWidth="1"/>
  </cols>
  <sheetData>
    <row r="1" spans="1:274" outlineLevel="1" x14ac:dyDescent="0.25">
      <c r="DD1">
        <v>20160606</v>
      </c>
      <c r="DE1" t="s">
        <v>1224</v>
      </c>
      <c r="DH1" t="s">
        <v>1160</v>
      </c>
      <c r="DI1" t="s">
        <v>1224</v>
      </c>
      <c r="DU1">
        <v>20160607</v>
      </c>
      <c r="DV1" t="s">
        <v>1224</v>
      </c>
      <c r="DY1" t="s">
        <v>1160</v>
      </c>
      <c r="DZ1" t="s">
        <v>1224</v>
      </c>
      <c r="EA1" s="209" t="s">
        <v>1242</v>
      </c>
      <c r="EC1" s="215" t="s">
        <v>1243</v>
      </c>
      <c r="ED1" s="215" t="s">
        <v>1244</v>
      </c>
      <c r="EE1" s="215" t="s">
        <v>1245</v>
      </c>
      <c r="EJ1" s="210" t="s">
        <v>1240</v>
      </c>
      <c r="EK1" s="210" t="s">
        <v>1241</v>
      </c>
      <c r="EL1" s="210"/>
      <c r="EM1" s="209"/>
      <c r="EN1" s="209">
        <v>20160608</v>
      </c>
      <c r="EO1" s="209" t="s">
        <v>1224</v>
      </c>
      <c r="EP1" s="209"/>
      <c r="EQ1" s="209"/>
      <c r="ER1" s="209" t="s">
        <v>1248</v>
      </c>
      <c r="ES1" s="209" t="s">
        <v>1224</v>
      </c>
      <c r="ET1" s="209" t="s">
        <v>1242</v>
      </c>
      <c r="EV1" s="216" t="s">
        <v>1243</v>
      </c>
      <c r="EW1" s="216" t="s">
        <v>1244</v>
      </c>
      <c r="EX1" s="216" t="s">
        <v>1245</v>
      </c>
      <c r="FD1" s="210" t="s">
        <v>1240</v>
      </c>
      <c r="FE1" s="210" t="s">
        <v>1241</v>
      </c>
      <c r="FF1" s="210"/>
      <c r="FG1" s="209"/>
      <c r="FH1" s="209">
        <v>20160609</v>
      </c>
      <c r="FI1" s="209" t="s">
        <v>1224</v>
      </c>
      <c r="FJ1" s="209"/>
      <c r="FK1" s="209"/>
      <c r="FL1" s="209" t="s">
        <v>1248</v>
      </c>
      <c r="FM1" s="209" t="s">
        <v>1224</v>
      </c>
      <c r="FN1" s="209" t="s">
        <v>1242</v>
      </c>
      <c r="FP1" s="216" t="s">
        <v>1243</v>
      </c>
      <c r="FQ1" s="216" t="s">
        <v>1244</v>
      </c>
      <c r="FR1" s="216" t="s">
        <v>1245</v>
      </c>
      <c r="FX1" s="210" t="s">
        <v>1240</v>
      </c>
      <c r="FY1" s="210" t="s">
        <v>1241</v>
      </c>
      <c r="FZ1" s="210"/>
      <c r="GA1" s="210"/>
      <c r="GB1" s="209"/>
      <c r="GC1" s="209"/>
      <c r="GD1" s="209">
        <v>20160610</v>
      </c>
      <c r="GE1" s="209" t="s">
        <v>1224</v>
      </c>
      <c r="GF1" s="209"/>
      <c r="GG1" s="209"/>
      <c r="GH1" s="209" t="s">
        <v>1248</v>
      </c>
      <c r="GI1" s="209" t="s">
        <v>1224</v>
      </c>
      <c r="GJ1" s="209" t="s">
        <v>1242</v>
      </c>
      <c r="GM1" s="263" t="s">
        <v>1243</v>
      </c>
      <c r="GN1" s="264"/>
      <c r="GO1" s="259" t="s">
        <v>1244</v>
      </c>
      <c r="GP1" s="260"/>
      <c r="GQ1" s="216" t="s">
        <v>1245</v>
      </c>
      <c r="GV1" s="210" t="s">
        <v>1240</v>
      </c>
      <c r="GW1" s="210" t="s">
        <v>1241</v>
      </c>
      <c r="GX1" s="210"/>
      <c r="GY1" s="210"/>
      <c r="GZ1" s="209"/>
      <c r="HA1" s="209"/>
      <c r="HB1" s="209">
        <f>GW12</f>
        <v>20160613</v>
      </c>
      <c r="HC1" s="209" t="s">
        <v>1224</v>
      </c>
      <c r="HD1" s="209"/>
      <c r="HE1" s="209"/>
      <c r="HF1" s="209" t="str">
        <f>GX12</f>
        <v>SEA1</v>
      </c>
      <c r="HG1" s="209" t="s">
        <v>1224</v>
      </c>
      <c r="HH1" s="209" t="s">
        <v>1242</v>
      </c>
      <c r="HK1" s="263" t="s">
        <v>1243</v>
      </c>
      <c r="HL1" s="264"/>
      <c r="HM1" s="259" t="s">
        <v>1244</v>
      </c>
      <c r="HN1" s="260"/>
      <c r="HO1" s="216" t="s">
        <v>1245</v>
      </c>
      <c r="HT1" s="210" t="s">
        <v>1240</v>
      </c>
      <c r="HU1" s="210" t="s">
        <v>1241</v>
      </c>
      <c r="HV1" s="210"/>
      <c r="HW1" s="210"/>
      <c r="HX1" s="209"/>
      <c r="HY1" s="209"/>
      <c r="HZ1" s="209">
        <f>HU12</f>
        <v>20160614</v>
      </c>
      <c r="IA1" s="209" t="s">
        <v>1224</v>
      </c>
      <c r="IB1" s="209"/>
      <c r="IC1" s="209"/>
      <c r="ID1" s="209" t="str">
        <f>HV12</f>
        <v>SEA1</v>
      </c>
      <c r="IE1" s="209" t="s">
        <v>1224</v>
      </c>
      <c r="IF1" s="209" t="s">
        <v>1242</v>
      </c>
      <c r="II1" s="263" t="s">
        <v>1243</v>
      </c>
      <c r="IJ1" s="264"/>
      <c r="IK1" s="259" t="s">
        <v>1244</v>
      </c>
      <c r="IL1" s="260"/>
      <c r="IM1" s="216" t="s">
        <v>1245</v>
      </c>
      <c r="IR1" s="210" t="s">
        <v>1240</v>
      </c>
      <c r="IS1" s="210" t="s">
        <v>1241</v>
      </c>
      <c r="IT1" s="210"/>
      <c r="IU1" s="210"/>
      <c r="IV1" s="209"/>
      <c r="IW1" s="209"/>
      <c r="IX1" s="209">
        <f>IS12</f>
        <v>20160615</v>
      </c>
      <c r="IY1" s="209" t="s">
        <v>1224</v>
      </c>
      <c r="IZ1" s="209"/>
      <c r="JA1" s="209"/>
      <c r="JB1" s="209" t="str">
        <f>IT12</f>
        <v>SEA1</v>
      </c>
      <c r="JC1" s="209" t="s">
        <v>1224</v>
      </c>
      <c r="JD1" s="209" t="s">
        <v>1242</v>
      </c>
      <c r="JG1" s="263" t="s">
        <v>1243</v>
      </c>
      <c r="JH1" s="264"/>
      <c r="JI1" s="259" t="s">
        <v>1244</v>
      </c>
      <c r="JJ1" s="260"/>
      <c r="JK1" s="216" t="s">
        <v>1245</v>
      </c>
    </row>
    <row r="2" spans="1:274"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1274</v>
      </c>
      <c r="EC2">
        <v>7</v>
      </c>
      <c r="ED2">
        <v>1</v>
      </c>
      <c r="EE2">
        <v>8</v>
      </c>
      <c r="EJ2" t="s">
        <v>1222</v>
      </c>
      <c r="EK2" t="s">
        <v>1274</v>
      </c>
      <c r="EM2" s="139">
        <v>2</v>
      </c>
      <c r="EN2" s="205">
        <v>0.25</v>
      </c>
      <c r="EO2" s="139">
        <v>-884.02545027516817</v>
      </c>
      <c r="EP2" s="139"/>
      <c r="EQ2" s="139">
        <v>3</v>
      </c>
      <c r="ER2" s="205">
        <v>0.375</v>
      </c>
      <c r="ES2" s="139">
        <v>-2010.865044068642</v>
      </c>
      <c r="ET2" t="s">
        <v>1275</v>
      </c>
      <c r="EV2">
        <v>2</v>
      </c>
      <c r="EW2">
        <v>6</v>
      </c>
      <c r="EX2">
        <v>8</v>
      </c>
      <c r="FD2" t="s">
        <v>1222</v>
      </c>
      <c r="FE2" t="s">
        <v>1275</v>
      </c>
      <c r="FG2" s="139">
        <v>0</v>
      </c>
      <c r="FH2" s="205">
        <v>0</v>
      </c>
      <c r="FI2" s="139">
        <v>-13982.19338059851</v>
      </c>
      <c r="FJ2" s="139"/>
      <c r="FK2" s="139">
        <v>2</v>
      </c>
      <c r="FL2" s="205">
        <v>0.25</v>
      </c>
      <c r="FM2" s="139">
        <v>-11610.155933575272</v>
      </c>
      <c r="FN2" t="s">
        <v>1275</v>
      </c>
      <c r="FP2">
        <v>1</v>
      </c>
      <c r="FQ2">
        <v>7</v>
      </c>
      <c r="FR2">
        <v>8</v>
      </c>
      <c r="FX2" t="s">
        <v>1222</v>
      </c>
      <c r="FY2" t="s">
        <v>1275</v>
      </c>
      <c r="GB2" s="139">
        <v>3</v>
      </c>
      <c r="GC2" s="139"/>
      <c r="GD2" s="205">
        <v>0.375</v>
      </c>
      <c r="GE2" s="139">
        <v>-463.03789007705336</v>
      </c>
      <c r="GF2" s="139"/>
      <c r="GG2" s="139">
        <v>3</v>
      </c>
      <c r="GH2" s="205">
        <v>0.375</v>
      </c>
      <c r="GI2" s="139">
        <v>-3166.7029964791996</v>
      </c>
      <c r="GJ2" t="s">
        <v>1275</v>
      </c>
      <c r="GL2" t="s">
        <v>1222</v>
      </c>
      <c r="GM2" s="264">
        <v>4</v>
      </c>
      <c r="GN2" s="265">
        <v>0.5</v>
      </c>
      <c r="GO2" s="260">
        <v>4</v>
      </c>
      <c r="GP2" s="261">
        <v>0.5</v>
      </c>
      <c r="GQ2">
        <v>8</v>
      </c>
      <c r="GV2" t="s">
        <v>1222</v>
      </c>
      <c r="GW2" s="306" t="str">
        <f>GJ2</f>
        <v>inverted</v>
      </c>
      <c r="GZ2" s="139">
        <f>SUMIF($C$14:$C$92,GV2,HC$14:HC$92)</f>
        <v>0</v>
      </c>
      <c r="HA2" s="139"/>
      <c r="HB2" s="205">
        <f t="shared" ref="HB2:HB10" si="0">GZ2/$C2</f>
        <v>0</v>
      </c>
      <c r="HC2" s="139">
        <f t="shared" ref="HC2:HC9" si="1">SUMIF($C$14:$C$92,GV2,HO$14:HO$92)</f>
        <v>0</v>
      </c>
      <c r="HD2" s="139"/>
      <c r="HE2" s="139">
        <f t="shared" ref="HE2:HE9" si="2">SUMIF($C$14:$C$92,GV2,HD$14:HD$92)</f>
        <v>0</v>
      </c>
      <c r="HF2" s="205">
        <f t="shared" ref="HF2:HF10" si="3">HE2/$C2</f>
        <v>0</v>
      </c>
      <c r="HG2" s="139">
        <f t="shared" ref="HG2:HG9" si="4">SUMIF($C$14:$C$92,GV2,HP$14:HP$92)</f>
        <v>0</v>
      </c>
      <c r="HH2" t="str">
        <f>IF(AND(HF2&lt;0.5,HG2&lt;0),"inverted","normal")</f>
        <v>normal</v>
      </c>
      <c r="HJ2" t="str">
        <f>GV2</f>
        <v>currency</v>
      </c>
      <c r="HK2" s="264">
        <f>SUMIFS(HB$14:HB$92,HB$14:HB$92,1,$C$14:$C$92,GV2)</f>
        <v>0</v>
      </c>
      <c r="HL2" s="265" t="e">
        <f>HK2/HO2</f>
        <v>#DIV/0!</v>
      </c>
      <c r="HM2" s="260">
        <f t="shared" ref="HM2:HM9" si="5">ABS(SUMIFS(HB$14:HB$92,HB$14:HB$92,-1,$C$14:$C$92,GV2))</f>
        <v>0</v>
      </c>
      <c r="HN2" s="261" t="e">
        <f>HM2/HO2</f>
        <v>#DIV/0!</v>
      </c>
      <c r="HO2">
        <f t="shared" ref="HO2:HO10" si="6">HK2+HM2</f>
        <v>0</v>
      </c>
      <c r="HT2" t="s">
        <v>1222</v>
      </c>
      <c r="HU2" t="str">
        <f>HH2</f>
        <v>normal</v>
      </c>
      <c r="HX2" s="139">
        <f>SUMIF($C$14:$C$92,HT2,IA$14:IA$92)</f>
        <v>8</v>
      </c>
      <c r="HY2" s="139"/>
      <c r="HZ2" s="205">
        <f t="shared" ref="HZ2:HZ10" si="7">HX2/$C2</f>
        <v>1</v>
      </c>
      <c r="IA2" s="139">
        <f t="shared" ref="IA2:IA9" si="8">SUMIF($C$14:$C$92,HT2,IM$14:IM$92)</f>
        <v>0</v>
      </c>
      <c r="IB2" s="139"/>
      <c r="IC2" s="139">
        <f t="shared" ref="IC2:IC9" si="9">SUMIF($C$14:$C$92,HT2,IB$14:IB$92)</f>
        <v>8</v>
      </c>
      <c r="ID2" s="205">
        <f t="shared" ref="ID2:ID10" si="10">IC2/$C2</f>
        <v>1</v>
      </c>
      <c r="IE2" s="139">
        <f t="shared" ref="IE2:IE9" si="11">SUMIF($C$14:$C$92,HT2,IN$14:IN$92)</f>
        <v>0</v>
      </c>
      <c r="IF2" t="str">
        <f>IF(AND(ID2&lt;0.5,IE2&lt;0),"inverted","normal")</f>
        <v>normal</v>
      </c>
      <c r="II2" s="264">
        <f>SUMIFS(HZ$14:HZ$92,HZ$14:HZ$92,1,$C$14:$C$92,HT2)</f>
        <v>0</v>
      </c>
      <c r="IJ2" s="265" t="e">
        <f>II2/IM2</f>
        <v>#DIV/0!</v>
      </c>
      <c r="IK2" s="260">
        <f t="shared" ref="IK2:IK9" si="12">ABS(SUMIFS(HZ$14:HZ$92,HZ$14:HZ$92,-1,$C$14:$C$92,HT2))</f>
        <v>0</v>
      </c>
      <c r="IL2" s="261" t="e">
        <f>IK2/IM2</f>
        <v>#DIV/0!</v>
      </c>
      <c r="IM2">
        <f t="shared" ref="IM2:IM10" si="13">II2+IK2</f>
        <v>0</v>
      </c>
      <c r="IR2" t="s">
        <v>1222</v>
      </c>
      <c r="IS2" s="307" t="str">
        <f>IF2</f>
        <v>normal</v>
      </c>
      <c r="IV2" s="139">
        <f>SUMIF($C$14:$C$92,IR2,IY$14:IY$92)</f>
        <v>8</v>
      </c>
      <c r="IW2" s="139"/>
      <c r="IX2" s="205">
        <f t="shared" ref="IX2:IX10" si="14">IV2/$C2</f>
        <v>1</v>
      </c>
      <c r="IY2" s="139">
        <f t="shared" ref="IY2:IY9" si="15">SUMIF($C$14:$C$92,IR2,JK$14:JK$92)</f>
        <v>0</v>
      </c>
      <c r="IZ2" s="139"/>
      <c r="JA2" s="139">
        <f t="shared" ref="JA2:JA9" si="16">SUMIF($C$14:$C$92,IR2,IZ$14:IZ$92)</f>
        <v>8</v>
      </c>
      <c r="JB2" s="205">
        <f t="shared" ref="JB2:JB10" si="17">JA2/$C2</f>
        <v>1</v>
      </c>
      <c r="JC2" s="139">
        <f t="shared" ref="JC2:JC9" si="18">SUMIF($C$14:$C$92,IR2,JL$14:JL$92)</f>
        <v>0</v>
      </c>
      <c r="JD2" t="str">
        <f>IF(AND(JB2&lt;0.5,JC2&lt;0),"inverted","normal")</f>
        <v>normal</v>
      </c>
      <c r="JG2" s="264">
        <f>SUMIFS(IX$14:IX$92,IX$14:IX$92,1,$C$14:$C$92,IR2)</f>
        <v>0</v>
      </c>
      <c r="JH2" s="265" t="e">
        <f>JG2/JK2</f>
        <v>#DIV/0!</v>
      </c>
      <c r="JI2" s="260">
        <f t="shared" ref="JI2:JI9" si="19">ABS(SUMIFS(IX$14:IX$92,IX$14:IX$92,-1,$C$14:$C$92,IR2))</f>
        <v>0</v>
      </c>
      <c r="JJ2" s="261" t="e">
        <f>JI2/JK2</f>
        <v>#DIV/0!</v>
      </c>
      <c r="JK2">
        <f t="shared" ref="JK2:JK10" si="20">JG2+JI2</f>
        <v>0</v>
      </c>
    </row>
    <row r="3" spans="1:274" outlineLevel="1" x14ac:dyDescent="0.25">
      <c r="A3" s="1" t="s">
        <v>293</v>
      </c>
      <c r="C3">
        <f t="shared" ref="C3:C9" si="21">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1275</v>
      </c>
      <c r="EC3">
        <v>5</v>
      </c>
      <c r="ED3">
        <v>2</v>
      </c>
      <c r="EE3">
        <v>7</v>
      </c>
      <c r="EJ3" s="1" t="s">
        <v>293</v>
      </c>
      <c r="EK3" t="s">
        <v>1275</v>
      </c>
      <c r="EM3" s="139">
        <v>2</v>
      </c>
      <c r="EN3" s="205">
        <v>0.2857142857142857</v>
      </c>
      <c r="EO3" s="139">
        <v>1143.0339381074466</v>
      </c>
      <c r="EP3" s="139"/>
      <c r="EQ3" s="139">
        <v>4</v>
      </c>
      <c r="ER3" s="205">
        <v>0.5714285714285714</v>
      </c>
      <c r="ES3" s="139">
        <v>-2698.2546054922923</v>
      </c>
      <c r="ET3" t="s">
        <v>1274</v>
      </c>
      <c r="EV3">
        <v>1</v>
      </c>
      <c r="EW3">
        <v>6</v>
      </c>
      <c r="EX3">
        <v>7</v>
      </c>
      <c r="FD3" s="1" t="s">
        <v>293</v>
      </c>
      <c r="FE3" t="s">
        <v>1274</v>
      </c>
      <c r="FG3" s="139">
        <v>3</v>
      </c>
      <c r="FH3" s="205">
        <v>0.42857142857142855</v>
      </c>
      <c r="FI3" s="139">
        <v>-929.45592162278808</v>
      </c>
      <c r="FJ3" s="139"/>
      <c r="FK3" s="139">
        <v>5</v>
      </c>
      <c r="FL3" s="205">
        <v>0.7142857142857143</v>
      </c>
      <c r="FM3" s="139">
        <v>7744.6072267181407</v>
      </c>
      <c r="FN3" t="s">
        <v>1274</v>
      </c>
      <c r="FP3">
        <v>0</v>
      </c>
      <c r="FQ3">
        <v>7</v>
      </c>
      <c r="FR3">
        <v>7</v>
      </c>
      <c r="FX3" s="1" t="s">
        <v>293</v>
      </c>
      <c r="FY3" t="s">
        <v>1274</v>
      </c>
      <c r="GB3" s="139">
        <v>3</v>
      </c>
      <c r="GC3" s="139"/>
      <c r="GD3" s="205">
        <v>0.42857142857142855</v>
      </c>
      <c r="GE3" s="139">
        <v>-1627.8992514218994</v>
      </c>
      <c r="GF3" s="139"/>
      <c r="GG3" s="139">
        <v>5</v>
      </c>
      <c r="GH3" s="205">
        <v>0.7142857142857143</v>
      </c>
      <c r="GI3" s="139">
        <v>5654.4330699593338</v>
      </c>
      <c r="GJ3" t="s">
        <v>1274</v>
      </c>
      <c r="GL3" t="s">
        <v>293</v>
      </c>
      <c r="GM3" s="264">
        <v>3</v>
      </c>
      <c r="GN3" s="265">
        <v>0.42857142857142855</v>
      </c>
      <c r="GO3" s="260">
        <v>4</v>
      </c>
      <c r="GP3" s="261">
        <v>0.5714285714285714</v>
      </c>
      <c r="GQ3">
        <v>7</v>
      </c>
      <c r="GV3" s="1" t="s">
        <v>293</v>
      </c>
      <c r="GW3" s="306" t="str">
        <f t="shared" ref="GW3:GW8" si="22">GJ3</f>
        <v>normal</v>
      </c>
      <c r="GZ3" s="139">
        <f>SUMIF($C$14:$C$92,GV3,HC$14:HC$92)</f>
        <v>0</v>
      </c>
      <c r="HA3" s="139"/>
      <c r="HB3" s="205">
        <f t="shared" si="0"/>
        <v>0</v>
      </c>
      <c r="HC3" s="139">
        <f t="shared" si="1"/>
        <v>0</v>
      </c>
      <c r="HD3" s="139"/>
      <c r="HE3" s="139">
        <f t="shared" si="2"/>
        <v>0</v>
      </c>
      <c r="HF3" s="205">
        <f t="shared" si="3"/>
        <v>0</v>
      </c>
      <c r="HG3" s="139">
        <f t="shared" si="4"/>
        <v>0</v>
      </c>
      <c r="HH3" t="str">
        <f t="shared" ref="HH3:HH9" si="23">IF(AND(HF3&lt;0.5,HG3&lt;0),"inverted","normal")</f>
        <v>normal</v>
      </c>
      <c r="HJ3" t="str">
        <f t="shared" ref="HJ3:HJ9" si="24">GV3</f>
        <v>energy</v>
      </c>
      <c r="HK3" s="264">
        <f t="shared" ref="HK3:HK9" si="25">SUMIFS(HB$14:HB$92,HB$14:HB$92,1,$C$14:$C$92,GV3)</f>
        <v>0</v>
      </c>
      <c r="HL3" s="265" t="e">
        <f t="shared" ref="HL3:HL9" si="26">HK3/HO3</f>
        <v>#DIV/0!</v>
      </c>
      <c r="HM3" s="260">
        <f t="shared" si="5"/>
        <v>0</v>
      </c>
      <c r="HN3" s="261" t="e">
        <f t="shared" ref="HN3:HN9" si="27">HM3/HO3</f>
        <v>#DIV/0!</v>
      </c>
      <c r="HO3">
        <f t="shared" si="6"/>
        <v>0</v>
      </c>
      <c r="HT3" s="1" t="s">
        <v>293</v>
      </c>
      <c r="HU3" t="str">
        <f t="shared" ref="HU3:HU8" si="28">HH3</f>
        <v>normal</v>
      </c>
      <c r="HX3" s="139">
        <f>SUMIF($C$14:$C$92,HT3,IA$14:IA$92)</f>
        <v>7</v>
      </c>
      <c r="HY3" s="139"/>
      <c r="HZ3" s="205">
        <f t="shared" si="7"/>
        <v>1</v>
      </c>
      <c r="IA3" s="139">
        <f t="shared" si="8"/>
        <v>0</v>
      </c>
      <c r="IB3" s="139"/>
      <c r="IC3" s="139">
        <f t="shared" si="9"/>
        <v>7</v>
      </c>
      <c r="ID3" s="205">
        <f t="shared" si="10"/>
        <v>1</v>
      </c>
      <c r="IE3" s="139">
        <f t="shared" si="11"/>
        <v>0</v>
      </c>
      <c r="IF3" t="str">
        <f t="shared" ref="IF3:IF9" si="29">IF(AND(ID3&lt;0.5,IE3&lt;0),"inverted","normal")</f>
        <v>normal</v>
      </c>
      <c r="II3" s="264">
        <f t="shared" ref="II3:II9" si="30">SUMIFS(HZ$14:HZ$92,HZ$14:HZ$92,1,$C$14:$C$92,HT3)</f>
        <v>0</v>
      </c>
      <c r="IJ3" s="265" t="e">
        <f t="shared" ref="IJ3:IJ9" si="31">II3/IM3</f>
        <v>#DIV/0!</v>
      </c>
      <c r="IK3" s="260">
        <f t="shared" si="12"/>
        <v>0</v>
      </c>
      <c r="IL3" s="261" t="e">
        <f t="shared" ref="IL3:IL9" si="32">IK3/IM3</f>
        <v>#DIV/0!</v>
      </c>
      <c r="IM3">
        <f t="shared" si="13"/>
        <v>0</v>
      </c>
      <c r="IR3" s="1" t="s">
        <v>293</v>
      </c>
      <c r="IS3" s="307" t="str">
        <f t="shared" ref="IS3:IS8" si="33">IF3</f>
        <v>normal</v>
      </c>
      <c r="IV3" s="139">
        <f>SUMIF($C$14:$C$92,IR3,IY$14:IY$92)</f>
        <v>7</v>
      </c>
      <c r="IW3" s="139"/>
      <c r="IX3" s="205">
        <f t="shared" si="14"/>
        <v>1</v>
      </c>
      <c r="IY3" s="139">
        <f t="shared" si="15"/>
        <v>0</v>
      </c>
      <c r="IZ3" s="139"/>
      <c r="JA3" s="139">
        <f t="shared" si="16"/>
        <v>7</v>
      </c>
      <c r="JB3" s="205">
        <f t="shared" si="17"/>
        <v>1</v>
      </c>
      <c r="JC3" s="139">
        <f t="shared" si="18"/>
        <v>0</v>
      </c>
      <c r="JD3" t="str">
        <f t="shared" ref="JD3:JD9" si="34">IF(AND(JB3&lt;0.5,JC3&lt;0),"inverted","normal")</f>
        <v>normal</v>
      </c>
      <c r="JG3" s="264">
        <f t="shared" ref="JG3:JG9" si="35">SUMIFS(IX$14:IX$92,IX$14:IX$92,1,$C$14:$C$92,IR3)</f>
        <v>0</v>
      </c>
      <c r="JH3" s="265" t="e">
        <f t="shared" ref="JH3:JH9" si="36">JG3/JK3</f>
        <v>#DIV/0!</v>
      </c>
      <c r="JI3" s="260">
        <f t="shared" si="19"/>
        <v>0</v>
      </c>
      <c r="JJ3" s="261" t="e">
        <f t="shared" ref="JJ3:JJ9" si="37">JI3/JK3</f>
        <v>#DIV/0!</v>
      </c>
      <c r="JK3">
        <f t="shared" si="20"/>
        <v>0</v>
      </c>
    </row>
    <row r="4" spans="1:274" outlineLevel="1" x14ac:dyDescent="0.25">
      <c r="A4" s="1" t="s">
        <v>302</v>
      </c>
      <c r="C4">
        <f t="shared" si="21"/>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1275</v>
      </c>
      <c r="EC4">
        <v>9</v>
      </c>
      <c r="ED4">
        <v>1</v>
      </c>
      <c r="EE4">
        <v>10</v>
      </c>
      <c r="EJ4" s="1" t="s">
        <v>302</v>
      </c>
      <c r="EK4" t="s">
        <v>1275</v>
      </c>
      <c r="EM4" s="139">
        <v>2</v>
      </c>
      <c r="EN4" s="205">
        <v>0.2</v>
      </c>
      <c r="EO4" s="139">
        <v>-6786.4455636520979</v>
      </c>
      <c r="EP4" s="139"/>
      <c r="EQ4" s="139">
        <v>5</v>
      </c>
      <c r="ER4" s="205">
        <v>0.5</v>
      </c>
      <c r="ES4" s="139">
        <v>-1210.4550398739807</v>
      </c>
      <c r="ET4" t="s">
        <v>1274</v>
      </c>
      <c r="EV4">
        <v>1</v>
      </c>
      <c r="EW4">
        <v>9</v>
      </c>
      <c r="EX4">
        <v>10</v>
      </c>
      <c r="FD4" s="1" t="s">
        <v>302</v>
      </c>
      <c r="FE4" t="s">
        <v>1274</v>
      </c>
      <c r="FG4" s="139">
        <v>5</v>
      </c>
      <c r="FH4" s="205">
        <v>0.5</v>
      </c>
      <c r="FI4" s="139">
        <v>-2091.9776150267994</v>
      </c>
      <c r="FJ4" s="139"/>
      <c r="FK4" s="139">
        <v>5</v>
      </c>
      <c r="FL4" s="205">
        <v>0.5</v>
      </c>
      <c r="FM4" s="139">
        <v>2295.80252506032</v>
      </c>
      <c r="FN4" t="s">
        <v>1274</v>
      </c>
      <c r="FP4">
        <v>3</v>
      </c>
      <c r="FQ4">
        <v>7</v>
      </c>
      <c r="FR4">
        <v>10</v>
      </c>
      <c r="FX4" s="1" t="s">
        <v>302</v>
      </c>
      <c r="FY4" t="s">
        <v>1274</v>
      </c>
      <c r="GB4" s="139">
        <v>4</v>
      </c>
      <c r="GC4" s="139"/>
      <c r="GD4" s="205">
        <v>0.4</v>
      </c>
      <c r="GE4" s="139">
        <v>135.91313091754887</v>
      </c>
      <c r="GF4" s="139"/>
      <c r="GG4" s="139">
        <v>4</v>
      </c>
      <c r="GH4" s="205">
        <v>0.4</v>
      </c>
      <c r="GI4" s="139">
        <v>2003.2657550867063</v>
      </c>
      <c r="GJ4" t="s">
        <v>1274</v>
      </c>
      <c r="GL4" t="s">
        <v>302</v>
      </c>
      <c r="GM4" s="264">
        <v>4</v>
      </c>
      <c r="GN4" s="265">
        <v>0.4</v>
      </c>
      <c r="GO4" s="260">
        <v>6</v>
      </c>
      <c r="GP4" s="261">
        <v>0.6</v>
      </c>
      <c r="GQ4">
        <v>10</v>
      </c>
      <c r="GV4" s="1" t="s">
        <v>302</v>
      </c>
      <c r="GW4" s="306" t="str">
        <f t="shared" si="22"/>
        <v>normal</v>
      </c>
      <c r="GZ4" s="139">
        <f t="shared" ref="GZ4:GZ9" si="38">SUMIF($C$14:$C$92,GV4,HC$14:HC$92)</f>
        <v>0</v>
      </c>
      <c r="HA4" s="139"/>
      <c r="HB4" s="205">
        <f t="shared" si="0"/>
        <v>0</v>
      </c>
      <c r="HC4" s="139">
        <f t="shared" si="1"/>
        <v>0</v>
      </c>
      <c r="HD4" s="139"/>
      <c r="HE4" s="139">
        <f t="shared" si="2"/>
        <v>0</v>
      </c>
      <c r="HF4" s="205">
        <f t="shared" si="3"/>
        <v>0</v>
      </c>
      <c r="HG4" s="139">
        <f t="shared" si="4"/>
        <v>0</v>
      </c>
      <c r="HH4" t="str">
        <f t="shared" si="23"/>
        <v>normal</v>
      </c>
      <c r="HJ4" t="str">
        <f t="shared" si="24"/>
        <v>grain</v>
      </c>
      <c r="HK4" s="264">
        <f t="shared" si="25"/>
        <v>0</v>
      </c>
      <c r="HL4" s="265" t="e">
        <f t="shared" si="26"/>
        <v>#DIV/0!</v>
      </c>
      <c r="HM4" s="260">
        <f t="shared" si="5"/>
        <v>0</v>
      </c>
      <c r="HN4" s="261" t="e">
        <f t="shared" si="27"/>
        <v>#DIV/0!</v>
      </c>
      <c r="HO4">
        <f t="shared" si="6"/>
        <v>0</v>
      </c>
      <c r="HT4" s="1" t="s">
        <v>302</v>
      </c>
      <c r="HU4" t="str">
        <f t="shared" si="28"/>
        <v>normal</v>
      </c>
      <c r="HX4" s="139">
        <f t="shared" ref="HX4:HX9" si="39">SUMIF($C$14:$C$92,HT4,IA$14:IA$92)</f>
        <v>10</v>
      </c>
      <c r="HY4" s="139"/>
      <c r="HZ4" s="205">
        <f t="shared" si="7"/>
        <v>1</v>
      </c>
      <c r="IA4" s="139">
        <f t="shared" si="8"/>
        <v>0</v>
      </c>
      <c r="IB4" s="139"/>
      <c r="IC4" s="139">
        <f t="shared" si="9"/>
        <v>10</v>
      </c>
      <c r="ID4" s="205">
        <f t="shared" si="10"/>
        <v>1</v>
      </c>
      <c r="IE4" s="139">
        <f t="shared" si="11"/>
        <v>0</v>
      </c>
      <c r="IF4" t="str">
        <f t="shared" si="29"/>
        <v>normal</v>
      </c>
      <c r="II4" s="264">
        <f t="shared" si="30"/>
        <v>0</v>
      </c>
      <c r="IJ4" s="265" t="e">
        <f t="shared" si="31"/>
        <v>#DIV/0!</v>
      </c>
      <c r="IK4" s="260">
        <f t="shared" si="12"/>
        <v>0</v>
      </c>
      <c r="IL4" s="261" t="e">
        <f t="shared" si="32"/>
        <v>#DIV/0!</v>
      </c>
      <c r="IM4">
        <f t="shared" si="13"/>
        <v>0</v>
      </c>
      <c r="IR4" s="1" t="s">
        <v>302</v>
      </c>
      <c r="IS4" s="307" t="str">
        <f t="shared" si="33"/>
        <v>normal</v>
      </c>
      <c r="IV4" s="139">
        <f t="shared" ref="IV4:IV9" si="40">SUMIF($C$14:$C$92,IR4,IY$14:IY$92)</f>
        <v>10</v>
      </c>
      <c r="IW4" s="139"/>
      <c r="IX4" s="205">
        <f t="shared" si="14"/>
        <v>1</v>
      </c>
      <c r="IY4" s="139">
        <f t="shared" si="15"/>
        <v>0</v>
      </c>
      <c r="IZ4" s="139"/>
      <c r="JA4" s="139">
        <f t="shared" si="16"/>
        <v>10</v>
      </c>
      <c r="JB4" s="205">
        <f t="shared" si="17"/>
        <v>1</v>
      </c>
      <c r="JC4" s="139">
        <f t="shared" si="18"/>
        <v>0</v>
      </c>
      <c r="JD4" t="str">
        <f t="shared" si="34"/>
        <v>normal</v>
      </c>
      <c r="JG4" s="264">
        <f t="shared" si="35"/>
        <v>0</v>
      </c>
      <c r="JH4" s="265" t="e">
        <f t="shared" si="36"/>
        <v>#DIV/0!</v>
      </c>
      <c r="JI4" s="260">
        <f t="shared" si="19"/>
        <v>0</v>
      </c>
      <c r="JJ4" s="261" t="e">
        <f t="shared" si="37"/>
        <v>#DIV/0!</v>
      </c>
      <c r="JK4">
        <f t="shared" si="20"/>
        <v>0</v>
      </c>
    </row>
    <row r="5" spans="1:274" outlineLevel="1" x14ac:dyDescent="0.25">
      <c r="A5" s="1" t="s">
        <v>299</v>
      </c>
      <c r="C5">
        <f t="shared" si="21"/>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1274</v>
      </c>
      <c r="EC5">
        <v>13</v>
      </c>
      <c r="ED5">
        <v>9</v>
      </c>
      <c r="EE5">
        <v>22</v>
      </c>
      <c r="EJ5" s="1" t="s">
        <v>299</v>
      </c>
      <c r="EK5" t="s">
        <v>1274</v>
      </c>
      <c r="EM5" s="139">
        <v>7</v>
      </c>
      <c r="EN5" s="205">
        <v>0.31818181818181818</v>
      </c>
      <c r="EO5" s="139">
        <v>-5263.8834406523138</v>
      </c>
      <c r="EP5" s="139"/>
      <c r="EQ5" s="139">
        <v>15</v>
      </c>
      <c r="ER5" s="205">
        <v>0.68181818181818177</v>
      </c>
      <c r="ES5" s="139">
        <v>8978.9839886672871</v>
      </c>
      <c r="ET5" t="s">
        <v>1274</v>
      </c>
      <c r="EV5">
        <v>2</v>
      </c>
      <c r="EW5">
        <v>17</v>
      </c>
      <c r="EX5">
        <v>19</v>
      </c>
      <c r="FD5" s="1" t="s">
        <v>299</v>
      </c>
      <c r="FE5" t="s">
        <v>1274</v>
      </c>
      <c r="FG5" s="139">
        <v>13</v>
      </c>
      <c r="FH5" s="205">
        <v>0.59090909090909094</v>
      </c>
      <c r="FI5" s="139">
        <v>14122.604962351632</v>
      </c>
      <c r="FJ5" s="139"/>
      <c r="FK5" s="139">
        <v>18</v>
      </c>
      <c r="FL5" s="205">
        <v>0.81818181818181823</v>
      </c>
      <c r="FM5" s="139">
        <v>41241.23674630114</v>
      </c>
      <c r="FN5" t="s">
        <v>1274</v>
      </c>
      <c r="FP5">
        <v>3</v>
      </c>
      <c r="FQ5">
        <v>18</v>
      </c>
      <c r="FR5">
        <v>21</v>
      </c>
      <c r="FX5" s="1" t="s">
        <v>299</v>
      </c>
      <c r="FY5" t="s">
        <v>1274</v>
      </c>
      <c r="GB5" s="139">
        <v>15</v>
      </c>
      <c r="GC5" s="139"/>
      <c r="GD5" s="205">
        <v>0.68181818181818177</v>
      </c>
      <c r="GE5" s="139">
        <v>22738.299010501607</v>
      </c>
      <c r="GF5" s="139"/>
      <c r="GG5" s="139">
        <v>14</v>
      </c>
      <c r="GH5" s="205">
        <v>0.63636363636363635</v>
      </c>
      <c r="GI5" s="139">
        <v>11205.68007551234</v>
      </c>
      <c r="GJ5" t="s">
        <v>1274</v>
      </c>
      <c r="GL5" t="s">
        <v>299</v>
      </c>
      <c r="GM5" s="264">
        <v>1</v>
      </c>
      <c r="GN5" s="265">
        <v>4.5454545454545456E-2</v>
      </c>
      <c r="GO5" s="260">
        <v>21</v>
      </c>
      <c r="GP5" s="261">
        <v>0.95454545454545459</v>
      </c>
      <c r="GQ5">
        <v>22</v>
      </c>
      <c r="GV5" s="1" t="s">
        <v>299</v>
      </c>
      <c r="GW5" s="306" t="str">
        <f t="shared" si="22"/>
        <v>normal</v>
      </c>
      <c r="GZ5" s="139">
        <f t="shared" si="38"/>
        <v>0</v>
      </c>
      <c r="HA5" s="139"/>
      <c r="HB5" s="205">
        <f t="shared" si="0"/>
        <v>0</v>
      </c>
      <c r="HC5" s="139">
        <f t="shared" si="1"/>
        <v>0</v>
      </c>
      <c r="HD5" s="139"/>
      <c r="HE5" s="139">
        <f t="shared" si="2"/>
        <v>0</v>
      </c>
      <c r="HF5" s="205">
        <f t="shared" si="3"/>
        <v>0</v>
      </c>
      <c r="HG5" s="139">
        <f t="shared" si="4"/>
        <v>0</v>
      </c>
      <c r="HH5" t="str">
        <f t="shared" si="23"/>
        <v>normal</v>
      </c>
      <c r="HJ5" t="str">
        <f t="shared" si="24"/>
        <v>index</v>
      </c>
      <c r="HK5" s="264">
        <f t="shared" si="25"/>
        <v>0</v>
      </c>
      <c r="HL5" s="265" t="e">
        <f t="shared" si="26"/>
        <v>#DIV/0!</v>
      </c>
      <c r="HM5" s="260">
        <f t="shared" si="5"/>
        <v>0</v>
      </c>
      <c r="HN5" s="261" t="e">
        <f t="shared" si="27"/>
        <v>#DIV/0!</v>
      </c>
      <c r="HO5">
        <f t="shared" si="6"/>
        <v>0</v>
      </c>
      <c r="HT5" s="1" t="s">
        <v>299</v>
      </c>
      <c r="HU5" t="str">
        <f t="shared" si="28"/>
        <v>normal</v>
      </c>
      <c r="HX5" s="139">
        <f t="shared" si="39"/>
        <v>22</v>
      </c>
      <c r="HY5" s="139"/>
      <c r="HZ5" s="205">
        <f t="shared" si="7"/>
        <v>1</v>
      </c>
      <c r="IA5" s="139">
        <f t="shared" si="8"/>
        <v>0</v>
      </c>
      <c r="IB5" s="139"/>
      <c r="IC5" s="139">
        <f t="shared" si="9"/>
        <v>22</v>
      </c>
      <c r="ID5" s="205">
        <f t="shared" si="10"/>
        <v>1</v>
      </c>
      <c r="IE5" s="139">
        <f t="shared" si="11"/>
        <v>0</v>
      </c>
      <c r="IF5" t="str">
        <f t="shared" si="29"/>
        <v>normal</v>
      </c>
      <c r="II5" s="264">
        <f t="shared" si="30"/>
        <v>0</v>
      </c>
      <c r="IJ5" s="265" t="e">
        <f t="shared" si="31"/>
        <v>#DIV/0!</v>
      </c>
      <c r="IK5" s="260">
        <f t="shared" si="12"/>
        <v>0</v>
      </c>
      <c r="IL5" s="261" t="e">
        <f t="shared" si="32"/>
        <v>#DIV/0!</v>
      </c>
      <c r="IM5">
        <f t="shared" si="13"/>
        <v>0</v>
      </c>
      <c r="IR5" s="1" t="s">
        <v>299</v>
      </c>
      <c r="IS5" s="307" t="str">
        <f t="shared" si="33"/>
        <v>normal</v>
      </c>
      <c r="IV5" s="139">
        <f t="shared" si="40"/>
        <v>22</v>
      </c>
      <c r="IW5" s="139"/>
      <c r="IX5" s="205">
        <f t="shared" si="14"/>
        <v>1</v>
      </c>
      <c r="IY5" s="139">
        <f t="shared" si="15"/>
        <v>0</v>
      </c>
      <c r="IZ5" s="139"/>
      <c r="JA5" s="139">
        <f t="shared" si="16"/>
        <v>22</v>
      </c>
      <c r="JB5" s="205">
        <f t="shared" si="17"/>
        <v>1</v>
      </c>
      <c r="JC5" s="139">
        <f t="shared" si="18"/>
        <v>0</v>
      </c>
      <c r="JD5" t="str">
        <f t="shared" si="34"/>
        <v>normal</v>
      </c>
      <c r="JG5" s="264">
        <f t="shared" si="35"/>
        <v>0</v>
      </c>
      <c r="JH5" s="265" t="e">
        <f t="shared" si="36"/>
        <v>#DIV/0!</v>
      </c>
      <c r="JI5" s="260">
        <f t="shared" si="19"/>
        <v>0</v>
      </c>
      <c r="JJ5" s="261" t="e">
        <f t="shared" si="37"/>
        <v>#DIV/0!</v>
      </c>
      <c r="JK5">
        <f t="shared" si="20"/>
        <v>0</v>
      </c>
    </row>
    <row r="6" spans="1:274" outlineLevel="1" x14ac:dyDescent="0.25">
      <c r="A6" s="1" t="s">
        <v>318</v>
      </c>
      <c r="C6">
        <f t="shared" si="21"/>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1274</v>
      </c>
      <c r="EC6">
        <v>3</v>
      </c>
      <c r="ED6">
        <v>0</v>
      </c>
      <c r="EE6">
        <v>3</v>
      </c>
      <c r="EJ6" s="1" t="s">
        <v>318</v>
      </c>
      <c r="EK6" t="s">
        <v>1274</v>
      </c>
      <c r="EM6" s="139">
        <v>1</v>
      </c>
      <c r="EN6" s="205">
        <v>0.33333333333333331</v>
      </c>
      <c r="EO6" s="139">
        <v>-1274.9066510456191</v>
      </c>
      <c r="EP6" s="139"/>
      <c r="EQ6" s="139">
        <v>2</v>
      </c>
      <c r="ER6" s="205">
        <v>0.66666666666666663</v>
      </c>
      <c r="ES6" s="139">
        <v>1423.2897417407366</v>
      </c>
      <c r="ET6" t="s">
        <v>1274</v>
      </c>
      <c r="EV6">
        <v>1</v>
      </c>
      <c r="EW6">
        <v>2</v>
      </c>
      <c r="EX6">
        <v>3</v>
      </c>
      <c r="FD6" s="1" t="s">
        <v>318</v>
      </c>
      <c r="FE6" t="s">
        <v>1274</v>
      </c>
      <c r="FG6" s="139">
        <v>2</v>
      </c>
      <c r="FH6" s="205">
        <v>0.66666666666666663</v>
      </c>
      <c r="FI6" s="139">
        <v>192.34311376639218</v>
      </c>
      <c r="FJ6" s="139"/>
      <c r="FK6" s="139">
        <v>0</v>
      </c>
      <c r="FL6" s="205">
        <v>0</v>
      </c>
      <c r="FM6" s="139">
        <v>-3746.9076909668038</v>
      </c>
      <c r="FN6" t="s">
        <v>1275</v>
      </c>
      <c r="FP6">
        <v>1</v>
      </c>
      <c r="FQ6">
        <v>2</v>
      </c>
      <c r="FR6">
        <v>3</v>
      </c>
      <c r="FX6" s="1" t="s">
        <v>318</v>
      </c>
      <c r="FY6" t="s">
        <v>1275</v>
      </c>
      <c r="GB6" s="139">
        <v>3</v>
      </c>
      <c r="GC6" s="139"/>
      <c r="GD6" s="205">
        <v>1</v>
      </c>
      <c r="GE6" s="139">
        <v>9815.4375732268873</v>
      </c>
      <c r="GF6" s="139"/>
      <c r="GG6" s="139">
        <v>0</v>
      </c>
      <c r="GH6" s="205">
        <v>0</v>
      </c>
      <c r="GI6" s="139">
        <v>-9815.4375732268873</v>
      </c>
      <c r="GJ6" t="s">
        <v>1275</v>
      </c>
      <c r="GL6" t="s">
        <v>318</v>
      </c>
      <c r="GM6" s="264">
        <v>1</v>
      </c>
      <c r="GN6" s="265">
        <v>0.33333333333333331</v>
      </c>
      <c r="GO6" s="260">
        <v>2</v>
      </c>
      <c r="GP6" s="261">
        <v>0.66666666666666663</v>
      </c>
      <c r="GQ6">
        <v>3</v>
      </c>
      <c r="GV6" s="1" t="s">
        <v>318</v>
      </c>
      <c r="GW6" s="306" t="str">
        <f t="shared" si="22"/>
        <v>inverted</v>
      </c>
      <c r="GZ6" s="139">
        <f t="shared" si="38"/>
        <v>0</v>
      </c>
      <c r="HA6" s="139"/>
      <c r="HB6" s="205">
        <f t="shared" si="0"/>
        <v>0</v>
      </c>
      <c r="HC6" s="139">
        <f t="shared" si="1"/>
        <v>0</v>
      </c>
      <c r="HD6" s="139"/>
      <c r="HE6" s="139">
        <f t="shared" si="2"/>
        <v>0</v>
      </c>
      <c r="HF6" s="205">
        <f t="shared" si="3"/>
        <v>0</v>
      </c>
      <c r="HG6" s="139">
        <f t="shared" si="4"/>
        <v>0</v>
      </c>
      <c r="HH6" t="str">
        <f t="shared" si="23"/>
        <v>normal</v>
      </c>
      <c r="HJ6" t="str">
        <f t="shared" si="24"/>
        <v>meat</v>
      </c>
      <c r="HK6" s="264">
        <f t="shared" si="25"/>
        <v>0</v>
      </c>
      <c r="HL6" s="265" t="e">
        <f t="shared" si="26"/>
        <v>#DIV/0!</v>
      </c>
      <c r="HM6" s="260">
        <f t="shared" si="5"/>
        <v>0</v>
      </c>
      <c r="HN6" s="261" t="e">
        <f t="shared" si="27"/>
        <v>#DIV/0!</v>
      </c>
      <c r="HO6">
        <f t="shared" si="6"/>
        <v>0</v>
      </c>
      <c r="HT6" s="1" t="s">
        <v>318</v>
      </c>
      <c r="HU6" t="str">
        <f t="shared" si="28"/>
        <v>normal</v>
      </c>
      <c r="HX6" s="139">
        <f t="shared" si="39"/>
        <v>3</v>
      </c>
      <c r="HY6" s="139"/>
      <c r="HZ6" s="205">
        <f t="shared" si="7"/>
        <v>1</v>
      </c>
      <c r="IA6" s="139">
        <f t="shared" si="8"/>
        <v>0</v>
      </c>
      <c r="IB6" s="139"/>
      <c r="IC6" s="139">
        <f t="shared" si="9"/>
        <v>3</v>
      </c>
      <c r="ID6" s="205">
        <f t="shared" si="10"/>
        <v>1</v>
      </c>
      <c r="IE6" s="139">
        <f t="shared" si="11"/>
        <v>0</v>
      </c>
      <c r="IF6" t="str">
        <f t="shared" si="29"/>
        <v>normal</v>
      </c>
      <c r="II6" s="264">
        <f t="shared" si="30"/>
        <v>0</v>
      </c>
      <c r="IJ6" s="265" t="e">
        <f t="shared" si="31"/>
        <v>#DIV/0!</v>
      </c>
      <c r="IK6" s="260">
        <f t="shared" si="12"/>
        <v>0</v>
      </c>
      <c r="IL6" s="261" t="e">
        <f t="shared" si="32"/>
        <v>#DIV/0!</v>
      </c>
      <c r="IM6">
        <f t="shared" si="13"/>
        <v>0</v>
      </c>
      <c r="IR6" s="1" t="s">
        <v>318</v>
      </c>
      <c r="IS6" s="307" t="str">
        <f t="shared" si="33"/>
        <v>normal</v>
      </c>
      <c r="IV6" s="139">
        <f t="shared" si="40"/>
        <v>3</v>
      </c>
      <c r="IW6" s="139"/>
      <c r="IX6" s="205">
        <f t="shared" si="14"/>
        <v>1</v>
      </c>
      <c r="IY6" s="139">
        <f t="shared" si="15"/>
        <v>0</v>
      </c>
      <c r="IZ6" s="139"/>
      <c r="JA6" s="139">
        <f t="shared" si="16"/>
        <v>3</v>
      </c>
      <c r="JB6" s="205">
        <f t="shared" si="17"/>
        <v>1</v>
      </c>
      <c r="JC6" s="139">
        <f t="shared" si="18"/>
        <v>0</v>
      </c>
      <c r="JD6" t="str">
        <f t="shared" si="34"/>
        <v>normal</v>
      </c>
      <c r="JG6" s="264">
        <f t="shared" si="35"/>
        <v>0</v>
      </c>
      <c r="JH6" s="265" t="e">
        <f t="shared" si="36"/>
        <v>#DIV/0!</v>
      </c>
      <c r="JI6" s="260">
        <f t="shared" si="19"/>
        <v>0</v>
      </c>
      <c r="JJ6" s="261" t="e">
        <f t="shared" si="37"/>
        <v>#DIV/0!</v>
      </c>
      <c r="JK6">
        <f t="shared" si="20"/>
        <v>0</v>
      </c>
    </row>
    <row r="7" spans="1:274" outlineLevel="1" x14ac:dyDescent="0.25">
      <c r="A7" s="1" t="s">
        <v>352</v>
      </c>
      <c r="C7">
        <f t="shared" si="21"/>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1275</v>
      </c>
      <c r="EC7">
        <v>5</v>
      </c>
      <c r="ED7">
        <v>0</v>
      </c>
      <c r="EE7">
        <v>5</v>
      </c>
      <c r="EJ7" s="1" t="s">
        <v>352</v>
      </c>
      <c r="EK7" t="s">
        <v>1275</v>
      </c>
      <c r="EM7" s="139">
        <v>3</v>
      </c>
      <c r="EN7" s="205">
        <v>0.6</v>
      </c>
      <c r="EO7" s="139">
        <v>639.65626336125024</v>
      </c>
      <c r="EP7" s="139"/>
      <c r="EQ7" s="139">
        <v>3</v>
      </c>
      <c r="ER7" s="205">
        <v>0.6</v>
      </c>
      <c r="ES7" s="139">
        <v>-636.67265974035672</v>
      </c>
      <c r="ET7" t="s">
        <v>1274</v>
      </c>
      <c r="EV7">
        <v>2</v>
      </c>
      <c r="EW7">
        <v>3</v>
      </c>
      <c r="EX7">
        <v>5</v>
      </c>
      <c r="FD7" s="1" t="s">
        <v>352</v>
      </c>
      <c r="FE7" t="s">
        <v>1274</v>
      </c>
      <c r="FG7" s="139">
        <v>1</v>
      </c>
      <c r="FH7" s="205">
        <v>0.2</v>
      </c>
      <c r="FI7" s="139">
        <v>-1531.0426126975842</v>
      </c>
      <c r="FJ7" s="139"/>
      <c r="FK7" s="139">
        <v>3</v>
      </c>
      <c r="FL7" s="205">
        <v>0.6</v>
      </c>
      <c r="FM7" s="139">
        <v>1963.9977098464815</v>
      </c>
      <c r="FN7" t="s">
        <v>1274</v>
      </c>
      <c r="FP7">
        <v>2</v>
      </c>
      <c r="FQ7">
        <v>3</v>
      </c>
      <c r="FR7">
        <v>5</v>
      </c>
      <c r="FX7" s="1" t="s">
        <v>352</v>
      </c>
      <c r="FY7" t="s">
        <v>1274</v>
      </c>
      <c r="GB7" s="139">
        <v>3</v>
      </c>
      <c r="GC7" s="139"/>
      <c r="GD7" s="205">
        <v>0.6</v>
      </c>
      <c r="GE7" s="139">
        <v>-1583.7059019420642</v>
      </c>
      <c r="GF7" s="139"/>
      <c r="GG7" s="139">
        <v>2</v>
      </c>
      <c r="GH7" s="205">
        <v>0.4</v>
      </c>
      <c r="GI7" s="139">
        <v>-722.350457769066</v>
      </c>
      <c r="GJ7" t="s">
        <v>1275</v>
      </c>
      <c r="GL7" t="s">
        <v>352</v>
      </c>
      <c r="GM7" s="264">
        <v>4</v>
      </c>
      <c r="GN7" s="265">
        <v>0.8</v>
      </c>
      <c r="GO7" s="260">
        <v>1</v>
      </c>
      <c r="GP7" s="261">
        <v>0.2</v>
      </c>
      <c r="GQ7">
        <v>5</v>
      </c>
      <c r="GV7" s="1" t="s">
        <v>352</v>
      </c>
      <c r="GW7" s="306" t="str">
        <f t="shared" si="22"/>
        <v>inverted</v>
      </c>
      <c r="GZ7" s="139">
        <f t="shared" si="38"/>
        <v>0</v>
      </c>
      <c r="HA7" s="139"/>
      <c r="HB7" s="205">
        <f t="shared" si="0"/>
        <v>0</v>
      </c>
      <c r="HC7" s="139">
        <f t="shared" si="1"/>
        <v>0</v>
      </c>
      <c r="HD7" s="139"/>
      <c r="HE7" s="139">
        <f t="shared" si="2"/>
        <v>0</v>
      </c>
      <c r="HF7" s="205">
        <f t="shared" si="3"/>
        <v>0</v>
      </c>
      <c r="HG7" s="139">
        <f t="shared" si="4"/>
        <v>0</v>
      </c>
      <c r="HH7" t="str">
        <f t="shared" si="23"/>
        <v>normal</v>
      </c>
      <c r="HJ7" t="str">
        <f t="shared" si="24"/>
        <v>metal</v>
      </c>
      <c r="HK7" s="264">
        <f t="shared" si="25"/>
        <v>0</v>
      </c>
      <c r="HL7" s="265" t="e">
        <f t="shared" si="26"/>
        <v>#DIV/0!</v>
      </c>
      <c r="HM7" s="260">
        <f t="shared" si="5"/>
        <v>0</v>
      </c>
      <c r="HN7" s="261" t="e">
        <f t="shared" si="27"/>
        <v>#DIV/0!</v>
      </c>
      <c r="HO7">
        <f t="shared" si="6"/>
        <v>0</v>
      </c>
      <c r="HT7" s="1" t="s">
        <v>352</v>
      </c>
      <c r="HU7" t="str">
        <f t="shared" si="28"/>
        <v>normal</v>
      </c>
      <c r="HX7" s="139">
        <f t="shared" si="39"/>
        <v>5</v>
      </c>
      <c r="HY7" s="139"/>
      <c r="HZ7" s="205">
        <f t="shared" si="7"/>
        <v>1</v>
      </c>
      <c r="IA7" s="139">
        <f t="shared" si="8"/>
        <v>0</v>
      </c>
      <c r="IB7" s="139"/>
      <c r="IC7" s="139">
        <f t="shared" si="9"/>
        <v>5</v>
      </c>
      <c r="ID7" s="205">
        <f t="shared" si="10"/>
        <v>1</v>
      </c>
      <c r="IE7" s="139">
        <f t="shared" si="11"/>
        <v>0</v>
      </c>
      <c r="IF7" t="str">
        <f t="shared" si="29"/>
        <v>normal</v>
      </c>
      <c r="II7" s="264">
        <f t="shared" si="30"/>
        <v>0</v>
      </c>
      <c r="IJ7" s="265" t="e">
        <f t="shared" si="31"/>
        <v>#DIV/0!</v>
      </c>
      <c r="IK7" s="260">
        <f t="shared" si="12"/>
        <v>0</v>
      </c>
      <c r="IL7" s="261" t="e">
        <f t="shared" si="32"/>
        <v>#DIV/0!</v>
      </c>
      <c r="IM7">
        <f t="shared" si="13"/>
        <v>0</v>
      </c>
      <c r="IR7" s="1" t="s">
        <v>352</v>
      </c>
      <c r="IS7" s="307" t="str">
        <f t="shared" si="33"/>
        <v>normal</v>
      </c>
      <c r="IV7" s="139">
        <f t="shared" si="40"/>
        <v>5</v>
      </c>
      <c r="IW7" s="139"/>
      <c r="IX7" s="205">
        <f t="shared" si="14"/>
        <v>1</v>
      </c>
      <c r="IY7" s="139">
        <f t="shared" si="15"/>
        <v>0</v>
      </c>
      <c r="IZ7" s="139"/>
      <c r="JA7" s="139">
        <f t="shared" si="16"/>
        <v>5</v>
      </c>
      <c r="JB7" s="205">
        <f t="shared" si="17"/>
        <v>1</v>
      </c>
      <c r="JC7" s="139">
        <f t="shared" si="18"/>
        <v>0</v>
      </c>
      <c r="JD7" t="str">
        <f t="shared" si="34"/>
        <v>normal</v>
      </c>
      <c r="JG7" s="264">
        <f t="shared" si="35"/>
        <v>0</v>
      </c>
      <c r="JH7" s="265" t="e">
        <f t="shared" si="36"/>
        <v>#DIV/0!</v>
      </c>
      <c r="JI7" s="260">
        <f t="shared" si="19"/>
        <v>0</v>
      </c>
      <c r="JJ7" s="261" t="e">
        <f t="shared" si="37"/>
        <v>#DIV/0!</v>
      </c>
      <c r="JK7">
        <f t="shared" si="20"/>
        <v>0</v>
      </c>
    </row>
    <row r="8" spans="1:274" outlineLevel="1" x14ac:dyDescent="0.25">
      <c r="A8" s="1" t="s">
        <v>1223</v>
      </c>
      <c r="C8">
        <f t="shared" si="21"/>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1274</v>
      </c>
      <c r="EC8">
        <v>9</v>
      </c>
      <c r="ED8">
        <v>7</v>
      </c>
      <c r="EE8">
        <v>16</v>
      </c>
      <c r="EJ8" s="1" t="s">
        <v>1223</v>
      </c>
      <c r="EK8" t="s">
        <v>1274</v>
      </c>
      <c r="EM8" s="139">
        <v>8</v>
      </c>
      <c r="EN8" s="205">
        <v>0.5</v>
      </c>
      <c r="EO8" s="139">
        <v>1911.7700768634477</v>
      </c>
      <c r="EP8" s="139"/>
      <c r="EQ8" s="139">
        <v>14</v>
      </c>
      <c r="ER8" s="205">
        <v>0.875</v>
      </c>
      <c r="ES8" s="139">
        <v>8862.1288402820937</v>
      </c>
      <c r="ET8" t="s">
        <v>1274</v>
      </c>
      <c r="EV8">
        <v>16</v>
      </c>
      <c r="EW8">
        <v>0</v>
      </c>
      <c r="EX8">
        <v>16</v>
      </c>
      <c r="FD8" s="1" t="s">
        <v>1223</v>
      </c>
      <c r="FE8" t="s">
        <v>1274</v>
      </c>
      <c r="FG8" s="139">
        <v>9</v>
      </c>
      <c r="FH8" s="205">
        <v>0.5625</v>
      </c>
      <c r="FI8" s="139">
        <v>5229.5166051080651</v>
      </c>
      <c r="FJ8" s="139"/>
      <c r="FK8" s="139">
        <v>11</v>
      </c>
      <c r="FL8" s="205">
        <v>0.6875</v>
      </c>
      <c r="FM8" s="139">
        <v>9595.2089309330495</v>
      </c>
      <c r="FN8" t="s">
        <v>1274</v>
      </c>
      <c r="FP8">
        <v>11</v>
      </c>
      <c r="FQ8">
        <v>5</v>
      </c>
      <c r="FR8">
        <v>16</v>
      </c>
      <c r="FX8" s="1" t="s">
        <v>1223</v>
      </c>
      <c r="FY8" t="s">
        <v>1274</v>
      </c>
      <c r="GB8" s="139">
        <v>11</v>
      </c>
      <c r="GC8" s="139"/>
      <c r="GD8" s="205">
        <v>0.6875</v>
      </c>
      <c r="GE8" s="139">
        <v>4909.6082060001308</v>
      </c>
      <c r="GF8" s="139"/>
      <c r="GG8" s="139">
        <v>8</v>
      </c>
      <c r="GH8" s="205">
        <v>0.5</v>
      </c>
      <c r="GI8" s="139">
        <v>3295.6152281241989</v>
      </c>
      <c r="GJ8" t="s">
        <v>1274</v>
      </c>
      <c r="GL8" t="s">
        <v>1223</v>
      </c>
      <c r="GM8" s="264">
        <v>14</v>
      </c>
      <c r="GN8" s="265">
        <v>0.875</v>
      </c>
      <c r="GO8" s="260">
        <v>2</v>
      </c>
      <c r="GP8" s="261">
        <v>0.125</v>
      </c>
      <c r="GQ8">
        <v>16</v>
      </c>
      <c r="GV8" s="1" t="s">
        <v>1223</v>
      </c>
      <c r="GW8" s="306" t="str">
        <f t="shared" si="22"/>
        <v>normal</v>
      </c>
      <c r="GZ8" s="139">
        <f t="shared" si="38"/>
        <v>0</v>
      </c>
      <c r="HA8" s="139"/>
      <c r="HB8" s="205">
        <f t="shared" si="0"/>
        <v>0</v>
      </c>
      <c r="HC8" s="139">
        <f t="shared" si="1"/>
        <v>0</v>
      </c>
      <c r="HD8" s="139"/>
      <c r="HE8" s="139">
        <f t="shared" si="2"/>
        <v>0</v>
      </c>
      <c r="HF8" s="205">
        <f t="shared" si="3"/>
        <v>0</v>
      </c>
      <c r="HG8" s="139">
        <f t="shared" si="4"/>
        <v>0</v>
      </c>
      <c r="HH8" t="str">
        <f t="shared" si="23"/>
        <v>normal</v>
      </c>
      <c r="HJ8" t="str">
        <f t="shared" si="24"/>
        <v>rates</v>
      </c>
      <c r="HK8" s="264">
        <f t="shared" si="25"/>
        <v>0</v>
      </c>
      <c r="HL8" s="265" t="e">
        <f t="shared" si="26"/>
        <v>#DIV/0!</v>
      </c>
      <c r="HM8" s="260">
        <f t="shared" si="5"/>
        <v>0</v>
      </c>
      <c r="HN8" s="261" t="e">
        <f t="shared" si="27"/>
        <v>#DIV/0!</v>
      </c>
      <c r="HO8">
        <f t="shared" si="6"/>
        <v>0</v>
      </c>
      <c r="HT8" s="1" t="s">
        <v>1223</v>
      </c>
      <c r="HU8" t="str">
        <f t="shared" si="28"/>
        <v>normal</v>
      </c>
      <c r="HX8" s="139">
        <f t="shared" si="39"/>
        <v>16</v>
      </c>
      <c r="HY8" s="139"/>
      <c r="HZ8" s="205">
        <f t="shared" si="7"/>
        <v>1</v>
      </c>
      <c r="IA8" s="139">
        <f t="shared" si="8"/>
        <v>0</v>
      </c>
      <c r="IB8" s="139"/>
      <c r="IC8" s="139">
        <f t="shared" si="9"/>
        <v>16</v>
      </c>
      <c r="ID8" s="205">
        <f t="shared" si="10"/>
        <v>1</v>
      </c>
      <c r="IE8" s="139">
        <f t="shared" si="11"/>
        <v>0</v>
      </c>
      <c r="IF8" t="str">
        <f t="shared" si="29"/>
        <v>normal</v>
      </c>
      <c r="II8" s="264">
        <f t="shared" si="30"/>
        <v>0</v>
      </c>
      <c r="IJ8" s="265" t="e">
        <f t="shared" si="31"/>
        <v>#DIV/0!</v>
      </c>
      <c r="IK8" s="260">
        <f t="shared" si="12"/>
        <v>0</v>
      </c>
      <c r="IL8" s="261" t="e">
        <f t="shared" si="32"/>
        <v>#DIV/0!</v>
      </c>
      <c r="IM8">
        <f t="shared" si="13"/>
        <v>0</v>
      </c>
      <c r="IR8" s="1" t="s">
        <v>1223</v>
      </c>
      <c r="IS8" s="307" t="str">
        <f t="shared" si="33"/>
        <v>normal</v>
      </c>
      <c r="IV8" s="139">
        <f t="shared" si="40"/>
        <v>16</v>
      </c>
      <c r="IW8" s="139"/>
      <c r="IX8" s="205">
        <f t="shared" si="14"/>
        <v>1</v>
      </c>
      <c r="IY8" s="139">
        <f t="shared" si="15"/>
        <v>0</v>
      </c>
      <c r="IZ8" s="139"/>
      <c r="JA8" s="139">
        <f t="shared" si="16"/>
        <v>16</v>
      </c>
      <c r="JB8" s="205">
        <f t="shared" si="17"/>
        <v>1</v>
      </c>
      <c r="JC8" s="139">
        <f t="shared" si="18"/>
        <v>0</v>
      </c>
      <c r="JD8" t="str">
        <f t="shared" si="34"/>
        <v>normal</v>
      </c>
      <c r="JG8" s="264">
        <f t="shared" si="35"/>
        <v>0</v>
      </c>
      <c r="JH8" s="265" t="e">
        <f t="shared" si="36"/>
        <v>#DIV/0!</v>
      </c>
      <c r="JI8" s="260">
        <f t="shared" si="19"/>
        <v>0</v>
      </c>
      <c r="JJ8" s="261" t="e">
        <f t="shared" si="37"/>
        <v>#DIV/0!</v>
      </c>
      <c r="JK8">
        <f t="shared" si="20"/>
        <v>0</v>
      </c>
    </row>
    <row r="9" spans="1:274" outlineLevel="1" x14ac:dyDescent="0.25">
      <c r="A9" s="18" t="s">
        <v>309</v>
      </c>
      <c r="C9" s="209">
        <f t="shared" si="21"/>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1274</v>
      </c>
      <c r="EB9" s="209"/>
      <c r="EC9" s="209">
        <v>6</v>
      </c>
      <c r="ED9" s="209">
        <v>2</v>
      </c>
      <c r="EE9" s="209">
        <v>8</v>
      </c>
      <c r="EJ9" s="18" t="s">
        <v>309</v>
      </c>
      <c r="EK9" s="209" t="s">
        <v>1274</v>
      </c>
      <c r="EL9" s="209"/>
      <c r="EM9" s="211">
        <v>6</v>
      </c>
      <c r="EN9" s="212">
        <v>0.75</v>
      </c>
      <c r="EO9" s="211">
        <v>3506.7802259873333</v>
      </c>
      <c r="EP9" s="211"/>
      <c r="EQ9" s="211">
        <v>6</v>
      </c>
      <c r="ER9" s="212">
        <v>0.75</v>
      </c>
      <c r="ES9" s="211">
        <v>3254.7377346972353</v>
      </c>
      <c r="ET9" t="s">
        <v>1274</v>
      </c>
      <c r="EV9" s="209">
        <v>5</v>
      </c>
      <c r="EW9" s="209">
        <v>3</v>
      </c>
      <c r="EX9" s="209">
        <v>8</v>
      </c>
      <c r="FD9" s="18" t="s">
        <v>309</v>
      </c>
      <c r="FE9" s="209" t="s">
        <v>1274</v>
      </c>
      <c r="FF9" s="209"/>
      <c r="FG9" s="211">
        <v>6</v>
      </c>
      <c r="FH9" s="212">
        <v>0.75</v>
      </c>
      <c r="FI9" s="211">
        <v>-61.18698790034685</v>
      </c>
      <c r="FJ9" s="211"/>
      <c r="FK9" s="211">
        <v>6</v>
      </c>
      <c r="FL9" s="212">
        <v>0.75</v>
      </c>
      <c r="FM9" s="211">
        <v>5631.4360782290751</v>
      </c>
      <c r="FN9" t="s">
        <v>1274</v>
      </c>
      <c r="FP9" s="209">
        <v>5</v>
      </c>
      <c r="FQ9" s="209">
        <v>3</v>
      </c>
      <c r="FR9" s="209">
        <v>8</v>
      </c>
      <c r="FX9" s="18" t="s">
        <v>309</v>
      </c>
      <c r="FY9" s="209" t="s">
        <v>1274</v>
      </c>
      <c r="FZ9" s="209"/>
      <c r="GA9" s="209"/>
      <c r="GB9" s="211">
        <v>4</v>
      </c>
      <c r="GC9" s="211"/>
      <c r="GD9" s="212">
        <v>0.5</v>
      </c>
      <c r="GE9" s="211">
        <v>343.48162810580766</v>
      </c>
      <c r="GF9" s="211"/>
      <c r="GG9" s="211">
        <v>3</v>
      </c>
      <c r="GH9" s="212">
        <v>0.375</v>
      </c>
      <c r="GI9" s="211">
        <v>-982.2663863009966</v>
      </c>
      <c r="GJ9" t="s">
        <v>1275</v>
      </c>
      <c r="GL9" t="s">
        <v>309</v>
      </c>
      <c r="GM9" s="266">
        <v>3</v>
      </c>
      <c r="GN9" s="265">
        <v>0.375</v>
      </c>
      <c r="GO9" s="262">
        <v>5</v>
      </c>
      <c r="GP9" s="261">
        <v>0.625</v>
      </c>
      <c r="GQ9" s="209">
        <v>8</v>
      </c>
      <c r="GV9" s="18" t="s">
        <v>309</v>
      </c>
      <c r="GW9" s="306" t="str">
        <f>GJ9</f>
        <v>inverted</v>
      </c>
      <c r="GX9" s="209"/>
      <c r="GY9" s="209"/>
      <c r="GZ9" s="211">
        <f t="shared" si="38"/>
        <v>0</v>
      </c>
      <c r="HA9" s="211"/>
      <c r="HB9" s="212">
        <f t="shared" si="0"/>
        <v>0</v>
      </c>
      <c r="HC9" s="211">
        <f t="shared" si="1"/>
        <v>0</v>
      </c>
      <c r="HD9" s="211"/>
      <c r="HE9" s="211">
        <f t="shared" si="2"/>
        <v>0</v>
      </c>
      <c r="HF9" s="212">
        <f t="shared" si="3"/>
        <v>0</v>
      </c>
      <c r="HG9" s="211">
        <f t="shared" si="4"/>
        <v>0</v>
      </c>
      <c r="HH9" t="str">
        <f t="shared" si="23"/>
        <v>normal</v>
      </c>
      <c r="HJ9" t="str">
        <f t="shared" si="24"/>
        <v>soft</v>
      </c>
      <c r="HK9" s="266">
        <f t="shared" si="25"/>
        <v>0</v>
      </c>
      <c r="HL9" s="265" t="e">
        <f t="shared" si="26"/>
        <v>#DIV/0!</v>
      </c>
      <c r="HM9" s="262">
        <f t="shared" si="5"/>
        <v>0</v>
      </c>
      <c r="HN9" s="261" t="e">
        <f t="shared" si="27"/>
        <v>#DIV/0!</v>
      </c>
      <c r="HO9" s="209">
        <f t="shared" si="6"/>
        <v>0</v>
      </c>
      <c r="HT9" s="18" t="s">
        <v>309</v>
      </c>
      <c r="HU9" t="str">
        <f>HH9</f>
        <v>normal</v>
      </c>
      <c r="HV9" s="209"/>
      <c r="HW9" s="209"/>
      <c r="HX9" s="211">
        <f t="shared" si="39"/>
        <v>8</v>
      </c>
      <c r="HY9" s="211"/>
      <c r="HZ9" s="212">
        <f t="shared" si="7"/>
        <v>1</v>
      </c>
      <c r="IA9" s="211">
        <f t="shared" si="8"/>
        <v>0</v>
      </c>
      <c r="IB9" s="211"/>
      <c r="IC9" s="211">
        <f t="shared" si="9"/>
        <v>8</v>
      </c>
      <c r="ID9" s="212">
        <f t="shared" si="10"/>
        <v>1</v>
      </c>
      <c r="IE9" s="211">
        <f t="shared" si="11"/>
        <v>0</v>
      </c>
      <c r="IF9" t="str">
        <f t="shared" si="29"/>
        <v>normal</v>
      </c>
      <c r="II9" s="266">
        <f t="shared" si="30"/>
        <v>0</v>
      </c>
      <c r="IJ9" s="265" t="e">
        <f t="shared" si="31"/>
        <v>#DIV/0!</v>
      </c>
      <c r="IK9" s="262">
        <f t="shared" si="12"/>
        <v>0</v>
      </c>
      <c r="IL9" s="261" t="e">
        <f t="shared" si="32"/>
        <v>#DIV/0!</v>
      </c>
      <c r="IM9" s="209">
        <f t="shared" si="13"/>
        <v>0</v>
      </c>
      <c r="IR9" s="18" t="s">
        <v>309</v>
      </c>
      <c r="IS9" s="307" t="str">
        <f>IF9</f>
        <v>normal</v>
      </c>
      <c r="IT9" s="209"/>
      <c r="IU9" s="209"/>
      <c r="IV9" s="211">
        <f t="shared" si="40"/>
        <v>8</v>
      </c>
      <c r="IW9" s="211"/>
      <c r="IX9" s="212">
        <f t="shared" si="14"/>
        <v>1</v>
      </c>
      <c r="IY9" s="211">
        <f t="shared" si="15"/>
        <v>0</v>
      </c>
      <c r="IZ9" s="211"/>
      <c r="JA9" s="211">
        <f t="shared" si="16"/>
        <v>8</v>
      </c>
      <c r="JB9" s="212">
        <f t="shared" si="17"/>
        <v>1</v>
      </c>
      <c r="JC9" s="211">
        <f t="shared" si="18"/>
        <v>0</v>
      </c>
      <c r="JD9" t="str">
        <f t="shared" si="34"/>
        <v>normal</v>
      </c>
      <c r="JG9" s="266">
        <f t="shared" si="35"/>
        <v>0</v>
      </c>
      <c r="JH9" s="265" t="e">
        <f t="shared" si="36"/>
        <v>#DIV/0!</v>
      </c>
      <c r="JI9" s="262">
        <f t="shared" si="19"/>
        <v>0</v>
      </c>
      <c r="JJ9" s="261" t="e">
        <f t="shared" si="37"/>
        <v>#DIV/0!</v>
      </c>
      <c r="JK9" s="209">
        <f t="shared" si="20"/>
        <v>0</v>
      </c>
    </row>
    <row r="10" spans="1:274" outlineLevel="1" x14ac:dyDescent="0.25">
      <c r="C10">
        <f>SUM(C2:C9)</f>
        <v>79</v>
      </c>
      <c r="DC10" s="173">
        <v>43</v>
      </c>
      <c r="DD10" s="205">
        <v>0.54430379746835444</v>
      </c>
      <c r="DE10" s="173">
        <v>2746.3546089062893</v>
      </c>
      <c r="DG10" s="173">
        <v>42</v>
      </c>
      <c r="DH10" s="205">
        <v>0.53164556962025311</v>
      </c>
      <c r="DI10" s="173">
        <v>-7808.1551829939153</v>
      </c>
      <c r="DS10" t="s">
        <v>1246</v>
      </c>
      <c r="DT10" s="173">
        <v>47</v>
      </c>
      <c r="DU10" s="205">
        <v>0.59493670886075944</v>
      </c>
      <c r="DV10" s="173">
        <v>20291.444277071307</v>
      </c>
      <c r="DX10" s="173">
        <v>38</v>
      </c>
      <c r="DY10" s="205">
        <v>0.48101265822784811</v>
      </c>
      <c r="DZ10" s="173">
        <v>3233.8832677575128</v>
      </c>
      <c r="EC10" s="7">
        <v>57</v>
      </c>
      <c r="ED10" s="7">
        <v>22</v>
      </c>
      <c r="EE10">
        <v>79</v>
      </c>
      <c r="EJ10" t="s">
        <v>1246</v>
      </c>
      <c r="EM10" s="173">
        <v>31</v>
      </c>
      <c r="EN10" s="205">
        <v>0.39240506329113922</v>
      </c>
      <c r="EO10" s="173">
        <v>-7008.0206013057214</v>
      </c>
      <c r="EP10" s="173"/>
      <c r="EQ10" s="173">
        <v>52</v>
      </c>
      <c r="ER10" s="205">
        <v>0.65822784810126578</v>
      </c>
      <c r="ES10" s="173">
        <v>15962.892956212079</v>
      </c>
      <c r="EV10" s="7">
        <v>30</v>
      </c>
      <c r="EW10" s="7">
        <v>46</v>
      </c>
      <c r="EX10">
        <v>76</v>
      </c>
      <c r="FD10" t="s">
        <v>1246</v>
      </c>
      <c r="FG10" s="173">
        <v>39</v>
      </c>
      <c r="FH10" s="205">
        <v>0.49367088607594939</v>
      </c>
      <c r="FI10" s="173">
        <v>948.60816338006066</v>
      </c>
      <c r="FJ10" s="173"/>
      <c r="FK10" s="173">
        <v>50</v>
      </c>
      <c r="FL10" s="205">
        <v>0.63291139240506333</v>
      </c>
      <c r="FM10" s="173">
        <v>53115.225592546129</v>
      </c>
      <c r="FP10" s="7">
        <v>26</v>
      </c>
      <c r="FQ10" s="7">
        <v>52</v>
      </c>
      <c r="FR10">
        <v>78</v>
      </c>
      <c r="FX10" t="s">
        <v>1246</v>
      </c>
      <c r="GB10" s="173">
        <v>46</v>
      </c>
      <c r="GC10" s="173"/>
      <c r="GD10" s="205">
        <v>0.58227848101265822</v>
      </c>
      <c r="GE10" s="173">
        <v>34268.096505310961</v>
      </c>
      <c r="GF10" s="173"/>
      <c r="GG10" s="173">
        <v>39</v>
      </c>
      <c r="GH10" s="205">
        <v>0.49367088607594939</v>
      </c>
      <c r="GI10" s="173">
        <v>7472.2367149064303</v>
      </c>
      <c r="GM10" s="7">
        <v>34</v>
      </c>
      <c r="GO10" s="7">
        <v>45</v>
      </c>
      <c r="GQ10">
        <v>79</v>
      </c>
      <c r="GV10" t="s">
        <v>1246</v>
      </c>
      <c r="GZ10" s="173">
        <f>SUM(GZ2:GZ9)</f>
        <v>0</v>
      </c>
      <c r="HA10" s="173"/>
      <c r="HB10" s="205">
        <f t="shared" si="0"/>
        <v>0</v>
      </c>
      <c r="HC10" s="173">
        <f>SUM(HC2:HC9)</f>
        <v>0</v>
      </c>
      <c r="HD10" s="173"/>
      <c r="HE10" s="173">
        <f>SUM(HE2:HE9)</f>
        <v>0</v>
      </c>
      <c r="HF10" s="205">
        <f t="shared" si="3"/>
        <v>0</v>
      </c>
      <c r="HG10" s="173">
        <f>SUM(HG2:HG9)</f>
        <v>0</v>
      </c>
      <c r="HK10" s="7">
        <f>SUM(HK2:HK9)</f>
        <v>0</v>
      </c>
      <c r="HM10" s="7">
        <f>SUM(HM2:HM9)</f>
        <v>0</v>
      </c>
      <c r="HO10">
        <f t="shared" si="6"/>
        <v>0</v>
      </c>
      <c r="HT10" t="s">
        <v>1246</v>
      </c>
      <c r="HX10" s="173">
        <f>SUM(HX2:HX9)</f>
        <v>79</v>
      </c>
      <c r="HY10" s="173"/>
      <c r="HZ10" s="205">
        <f t="shared" si="7"/>
        <v>1</v>
      </c>
      <c r="IA10" s="173">
        <f>SUM(IA2:IA9)</f>
        <v>0</v>
      </c>
      <c r="IB10" s="173"/>
      <c r="IC10" s="173">
        <f>SUM(IC2:IC9)</f>
        <v>79</v>
      </c>
      <c r="ID10" s="205">
        <f t="shared" si="10"/>
        <v>1</v>
      </c>
      <c r="IE10" s="173">
        <f>SUM(IE2:IE9)</f>
        <v>0</v>
      </c>
      <c r="II10" s="7">
        <f>SUM(II2:II9)</f>
        <v>0</v>
      </c>
      <c r="IK10" s="7">
        <f>SUM(IK2:IK9)</f>
        <v>0</v>
      </c>
      <c r="IM10">
        <f t="shared" si="13"/>
        <v>0</v>
      </c>
      <c r="IR10" t="s">
        <v>1246</v>
      </c>
      <c r="IV10" s="173">
        <f>SUM(IV2:IV9)</f>
        <v>79</v>
      </c>
      <c r="IW10" s="173"/>
      <c r="IX10" s="205">
        <f t="shared" si="14"/>
        <v>1</v>
      </c>
      <c r="IY10" s="173">
        <f>SUM(IY2:IY9)</f>
        <v>0</v>
      </c>
      <c r="IZ10" s="173"/>
      <c r="JA10" s="173">
        <f>SUM(JA2:JA9)</f>
        <v>79</v>
      </c>
      <c r="JB10" s="205">
        <f t="shared" si="17"/>
        <v>1</v>
      </c>
      <c r="JC10" s="173">
        <f>SUM(JC2:JC9)</f>
        <v>0</v>
      </c>
      <c r="JG10" s="7">
        <f>SUM(JG2:JG9)</f>
        <v>0</v>
      </c>
      <c r="JI10" s="7">
        <f>SUM(JI2:JI9)</f>
        <v>0</v>
      </c>
      <c r="JK10">
        <f t="shared" si="20"/>
        <v>0</v>
      </c>
    </row>
    <row r="11" spans="1:274" outlineLevel="1" x14ac:dyDescent="0.25"/>
    <row r="12" spans="1:274"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1248</v>
      </c>
      <c r="EM12" t="s">
        <v>1247</v>
      </c>
      <c r="EN12" t="s">
        <v>1149</v>
      </c>
      <c r="EO12" t="s">
        <v>1206</v>
      </c>
      <c r="EP12" t="s">
        <v>1248</v>
      </c>
      <c r="EQ12" t="s">
        <v>1247</v>
      </c>
      <c r="ER12" t="s">
        <v>1147</v>
      </c>
      <c r="ES12" t="s">
        <v>431</v>
      </c>
      <c r="ET12" t="s">
        <v>1</v>
      </c>
      <c r="EU12" t="s">
        <v>34</v>
      </c>
      <c r="EV12" t="s">
        <v>785</v>
      </c>
      <c r="EW12" t="s">
        <v>1204</v>
      </c>
      <c r="EX12" t="s">
        <v>1205</v>
      </c>
      <c r="EY12" t="s">
        <v>987</v>
      </c>
      <c r="EZ12" s="198" t="s">
        <v>1193</v>
      </c>
      <c r="FA12" s="198" t="s">
        <v>1252</v>
      </c>
      <c r="FB12" s="198" t="s">
        <v>1251</v>
      </c>
      <c r="FD12" t="s">
        <v>1155</v>
      </c>
      <c r="FE12" s="96">
        <v>20160609</v>
      </c>
      <c r="FF12" s="1" t="s">
        <v>1248</v>
      </c>
      <c r="FG12" t="s">
        <v>1247</v>
      </c>
      <c r="FH12" t="s">
        <v>1149</v>
      </c>
      <c r="FI12" t="s">
        <v>1206</v>
      </c>
      <c r="FJ12" t="s">
        <v>1248</v>
      </c>
      <c r="FK12" t="s">
        <v>1247</v>
      </c>
      <c r="FL12" t="s">
        <v>1147</v>
      </c>
      <c r="FM12" t="s">
        <v>431</v>
      </c>
      <c r="FN12" t="s">
        <v>1</v>
      </c>
      <c r="FO12" t="s">
        <v>34</v>
      </c>
      <c r="FP12" t="s">
        <v>785</v>
      </c>
      <c r="FQ12" t="s">
        <v>1204</v>
      </c>
      <c r="FR12" t="s">
        <v>1205</v>
      </c>
      <c r="FS12" t="s">
        <v>987</v>
      </c>
      <c r="FT12" s="198" t="s">
        <v>1193</v>
      </c>
      <c r="FU12" s="198" t="s">
        <v>1252</v>
      </c>
      <c r="FV12" s="198" t="s">
        <v>1251</v>
      </c>
      <c r="FX12" t="s">
        <v>1155</v>
      </c>
      <c r="FY12" s="96">
        <v>20160610</v>
      </c>
      <c r="FZ12" s="1" t="s">
        <v>1248</v>
      </c>
      <c r="GA12" s="1" t="s">
        <v>1267</v>
      </c>
      <c r="GB12" t="s">
        <v>1247</v>
      </c>
      <c r="GC12" t="s">
        <v>1268</v>
      </c>
      <c r="GD12" t="s">
        <v>1149</v>
      </c>
      <c r="GE12" t="s">
        <v>1206</v>
      </c>
      <c r="GF12" t="s">
        <v>1248</v>
      </c>
      <c r="GG12" t="s">
        <v>1247</v>
      </c>
      <c r="GH12" t="s">
        <v>1268</v>
      </c>
      <c r="GI12" t="s">
        <v>1147</v>
      </c>
      <c r="GJ12" t="s">
        <v>431</v>
      </c>
      <c r="GK12" t="s">
        <v>1</v>
      </c>
      <c r="GL12" t="s">
        <v>34</v>
      </c>
      <c r="GM12" t="s">
        <v>785</v>
      </c>
      <c r="GN12" t="s">
        <v>1204</v>
      </c>
      <c r="GO12" t="s">
        <v>1205</v>
      </c>
      <c r="GP12" t="s">
        <v>987</v>
      </c>
      <c r="GQ12" s="198" t="s">
        <v>1193</v>
      </c>
      <c r="GR12" s="198" t="s">
        <v>1252</v>
      </c>
      <c r="GS12" s="198" t="s">
        <v>1251</v>
      </c>
      <c r="GT12" s="198" t="s">
        <v>1269</v>
      </c>
      <c r="GV12" t="s">
        <v>1155</v>
      </c>
      <c r="GW12" s="96">
        <v>20160613</v>
      </c>
      <c r="GX12" s="1" t="s">
        <v>1248</v>
      </c>
      <c r="GY12" s="307" t="s">
        <v>1267</v>
      </c>
      <c r="GZ12" s="306" t="s">
        <v>1247</v>
      </c>
      <c r="HA12" s="307" t="s">
        <v>1268</v>
      </c>
      <c r="HB12" t="s">
        <v>1149</v>
      </c>
      <c r="HC12" t="s">
        <v>1206</v>
      </c>
      <c r="HD12" t="s">
        <v>1248</v>
      </c>
      <c r="HE12" t="s">
        <v>1247</v>
      </c>
      <c r="HF12" t="s">
        <v>1268</v>
      </c>
      <c r="HG12" t="s">
        <v>1147</v>
      </c>
      <c r="HH12" t="s">
        <v>1280</v>
      </c>
      <c r="HI12" t="s">
        <v>1</v>
      </c>
      <c r="HJ12" t="s">
        <v>34</v>
      </c>
      <c r="HK12" t="s">
        <v>785</v>
      </c>
      <c r="HL12" t="s">
        <v>1288</v>
      </c>
      <c r="HM12" t="s">
        <v>1205</v>
      </c>
      <c r="HN12" t="s">
        <v>987</v>
      </c>
      <c r="HO12" s="198" t="s">
        <v>1193</v>
      </c>
      <c r="HP12" s="198" t="s">
        <v>1252</v>
      </c>
      <c r="HQ12" s="198" t="s">
        <v>1251</v>
      </c>
      <c r="HR12" s="198" t="s">
        <v>1269</v>
      </c>
      <c r="HT12" t="s">
        <v>1155</v>
      </c>
      <c r="HU12" s="96">
        <v>20160614</v>
      </c>
      <c r="HV12" s="1" t="s">
        <v>1248</v>
      </c>
      <c r="HW12" s="1" t="s">
        <v>1267</v>
      </c>
      <c r="HX12" t="s">
        <v>1247</v>
      </c>
      <c r="HY12" t="s">
        <v>1268</v>
      </c>
      <c r="HZ12" t="s">
        <v>1149</v>
      </c>
      <c r="IA12" t="s">
        <v>1206</v>
      </c>
      <c r="IB12" t="s">
        <v>1248</v>
      </c>
      <c r="IC12" t="s">
        <v>1247</v>
      </c>
      <c r="ID12" t="s">
        <v>1268</v>
      </c>
      <c r="IE12" t="s">
        <v>1147</v>
      </c>
      <c r="IF12" t="s">
        <v>1280</v>
      </c>
      <c r="IG12" t="s">
        <v>1</v>
      </c>
      <c r="IH12" t="s">
        <v>34</v>
      </c>
      <c r="II12" t="s">
        <v>785</v>
      </c>
      <c r="IJ12" t="s">
        <v>1204</v>
      </c>
      <c r="IK12" t="s">
        <v>1205</v>
      </c>
      <c r="IL12" t="s">
        <v>987</v>
      </c>
      <c r="IM12" s="198" t="s">
        <v>1193</v>
      </c>
      <c r="IN12" s="198" t="s">
        <v>1252</v>
      </c>
      <c r="IO12" s="198" t="s">
        <v>1251</v>
      </c>
      <c r="IP12" s="198" t="s">
        <v>1269</v>
      </c>
      <c r="IR12" t="s">
        <v>1155</v>
      </c>
      <c r="IS12" s="96">
        <v>20160615</v>
      </c>
      <c r="IT12" s="1" t="s">
        <v>1248</v>
      </c>
      <c r="IU12" s="306" t="s">
        <v>1267</v>
      </c>
      <c r="IV12" s="307" t="s">
        <v>1247</v>
      </c>
      <c r="IW12" s="306" t="s">
        <v>1268</v>
      </c>
      <c r="IX12" t="s">
        <v>1149</v>
      </c>
      <c r="IY12" t="s">
        <v>1206</v>
      </c>
      <c r="IZ12" t="s">
        <v>1248</v>
      </c>
      <c r="JA12" s="307" t="s">
        <v>1247</v>
      </c>
      <c r="JB12" s="306" t="s">
        <v>1268</v>
      </c>
      <c r="JC12" t="s">
        <v>1147</v>
      </c>
      <c r="JD12" t="s">
        <v>1280</v>
      </c>
      <c r="JE12" t="s">
        <v>1</v>
      </c>
      <c r="JF12" t="s">
        <v>34</v>
      </c>
      <c r="JG12" t="s">
        <v>785</v>
      </c>
      <c r="JH12" t="s">
        <v>1288</v>
      </c>
      <c r="JI12" t="s">
        <v>1205</v>
      </c>
      <c r="JJ12" t="s">
        <v>987</v>
      </c>
      <c r="JK12" s="198" t="s">
        <v>1193</v>
      </c>
      <c r="JL12" s="198" t="s">
        <v>1252</v>
      </c>
      <c r="JM12" s="198" t="s">
        <v>1251</v>
      </c>
      <c r="JN12" s="198" t="s">
        <v>1269</v>
      </c>
    </row>
    <row r="13" spans="1:274"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24132509.400046505</v>
      </c>
      <c r="BR13" s="173">
        <f>SUM(BR14:BR92)</f>
        <v>15292.874248334978</v>
      </c>
      <c r="BU13" s="197">
        <f>COUNTIF(BU14:BU92,1)/79</f>
        <v>0.569620253164557</v>
      </c>
      <c r="BV13" s="197">
        <f t="shared" ref="BV13" si="41">COUNTIF(BV14:BV92,1)/79</f>
        <v>0.50632911392405067</v>
      </c>
      <c r="BW13" s="197">
        <f t="shared" ref="BW13" si="42">COUNTIF(BW14:BW92,1)/79</f>
        <v>0.68354430379746833</v>
      </c>
      <c r="BX13" s="194">
        <f>SUM(BX14:BX92)/79</f>
        <v>0.53164556962025311</v>
      </c>
      <c r="BY13" s="194">
        <f>SUM(BY14:BY92)/79</f>
        <v>0.74683544303797467</v>
      </c>
      <c r="CE13" s="1"/>
      <c r="CF13" s="1"/>
      <c r="CG13" s="193">
        <f>SUM(CG14:CG92)</f>
        <v>24132509.400046505</v>
      </c>
      <c r="CH13" s="193">
        <f>SUM(CH14:CH92)</f>
        <v>20589.521550697493</v>
      </c>
      <c r="CI13" s="193">
        <f>SUM(CI14:CI92)</f>
        <v>83016.269080381317</v>
      </c>
      <c r="CK13" s="197">
        <f>COUNTIF(CK14:CK92,1)/79</f>
        <v>0.569620253164557</v>
      </c>
      <c r="CL13" s="197">
        <f>COUNTIF(CL14:CL92,1)/79</f>
        <v>0.59493670886075944</v>
      </c>
      <c r="CM13" s="197">
        <f t="shared" ref="CM13:CN13" si="43">COUNTIF(CM14:CM92,1)/79</f>
        <v>0.50632911392405067</v>
      </c>
      <c r="CN13" s="197">
        <f t="shared" si="43"/>
        <v>0.74683544303797467</v>
      </c>
      <c r="CO13" s="194">
        <f>SUM(CO14:CO92)/79</f>
        <v>0.569620253164557</v>
      </c>
      <c r="CP13" s="194">
        <f>SUM(CP14:CP92)/79</f>
        <v>0.35443037974683544</v>
      </c>
      <c r="CV13" s="196">
        <v>0.25</v>
      </c>
      <c r="CW13" s="1"/>
      <c r="CX13" s="193">
        <f>SUM(CX14:CX92)</f>
        <v>24132509.400046505</v>
      </c>
      <c r="CY13" s="199">
        <f>SUM(CY14:CY92)</f>
        <v>28877.519973917868</v>
      </c>
      <c r="CZ13" s="199">
        <f>SUM(CZ14:CZ92)</f>
        <v>-14578.620539348687</v>
      </c>
      <c r="DB13" s="197">
        <f>COUNTIF(DB14:DB92,1)/79</f>
        <v>0.59493670886075944</v>
      </c>
      <c r="DC13" s="197">
        <f>COUNTIF(DC14:DC92,1)/79</f>
        <v>0.59493670886075944</v>
      </c>
      <c r="DD13" s="197">
        <f t="shared" ref="DD13:DE13" si="44">COUNTIF(DD14:DD92,1)/79</f>
        <v>0.53164556962025311</v>
      </c>
      <c r="DE13" s="197">
        <f t="shared" si="44"/>
        <v>0.74683544303797467</v>
      </c>
      <c r="DF13" s="194">
        <f>SUM(DF14:DF92)/79</f>
        <v>0.54430379746835444</v>
      </c>
      <c r="DG13" s="194">
        <f>SUM(DG14:DG92)/79</f>
        <v>0.53164556962025311</v>
      </c>
      <c r="DM13" s="196">
        <v>0.25</v>
      </c>
      <c r="DN13" s="1"/>
      <c r="DO13" s="193">
        <f>SUM(DO14:DO92)</f>
        <v>24186049.400046505</v>
      </c>
      <c r="DP13" s="199">
        <f>SUM(DP14:DP92)</f>
        <v>1352.5405322459894</v>
      </c>
      <c r="DQ13" s="199">
        <f>SUM(DQ14:DQ92)</f>
        <v>-6655.0547371121393</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f>COUNTIF(GV14:GV92,1)/79</f>
        <v>0.49367088607594939</v>
      </c>
      <c r="GW13" s="270">
        <f>COUNTIF(GW14:GW92,1)/79</f>
        <v>0.53164556962025311</v>
      </c>
      <c r="GX13" s="270">
        <f t="shared" ref="GX13" si="45">COUNTIF(GX14:GX92,1)/79</f>
        <v>0.58227848101265822</v>
      </c>
      <c r="GY13" s="270"/>
      <c r="GZ13" s="270">
        <f t="shared" ref="GZ13:HB13" si="46">COUNTIF(GZ14:GZ92,1)/79</f>
        <v>0.48101265822784811</v>
      </c>
      <c r="HA13" s="270">
        <f t="shared" si="46"/>
        <v>0.49367088607594939</v>
      </c>
      <c r="HB13" s="270">
        <f t="shared" si="46"/>
        <v>0</v>
      </c>
      <c r="HC13" s="271">
        <f>SUM(HC14:HC92)/79</f>
        <v>0</v>
      </c>
      <c r="HD13" s="271">
        <f>SUM(HD14:HD92)/79</f>
        <v>0</v>
      </c>
      <c r="HE13" s="271">
        <f>SUM(HE14:HE92)/79</f>
        <v>0</v>
      </c>
      <c r="HF13" s="271">
        <f>SUM(HF14:HF92)/79</f>
        <v>0</v>
      </c>
      <c r="HL13" s="201"/>
      <c r="HM13" s="1"/>
      <c r="HN13" s="193">
        <f>SUM(HN14:HN92)</f>
        <v>24132509.400046505</v>
      </c>
      <c r="HO13" s="199">
        <f>SUM(HO14:HO92)</f>
        <v>0</v>
      </c>
      <c r="HP13" s="199">
        <f>SUM(HP14:HP92)</f>
        <v>0</v>
      </c>
      <c r="HQ13" s="199">
        <f>SUM(HQ14:HQ92)</f>
        <v>0</v>
      </c>
      <c r="HR13" s="199">
        <f>SUM(HR14:HR92)</f>
        <v>0</v>
      </c>
      <c r="HT13" s="270">
        <f>COUNTIF(HT14:HT92,1)/79</f>
        <v>0</v>
      </c>
      <c r="HU13" s="270">
        <f>COUNTIF(HU14:HU92,1)/79</f>
        <v>0</v>
      </c>
      <c r="HV13" s="270">
        <f t="shared" ref="HV13" si="47">COUNTIF(HV14:HV92,1)/79</f>
        <v>0</v>
      </c>
      <c r="HW13" s="270"/>
      <c r="HX13" s="270">
        <f t="shared" ref="HX13:HZ13" si="48">COUNTIF(HX14:HX92,1)/79</f>
        <v>0</v>
      </c>
      <c r="HY13" s="270">
        <f t="shared" si="48"/>
        <v>0</v>
      </c>
      <c r="HZ13" s="270">
        <f t="shared" si="48"/>
        <v>0</v>
      </c>
      <c r="IA13" s="271">
        <f>SUM(IA14:IA92)/79</f>
        <v>1</v>
      </c>
      <c r="IB13" s="271">
        <f>SUM(IB14:IB92)/79</f>
        <v>1</v>
      </c>
      <c r="IC13" s="271">
        <f>SUM(IC14:IC92)/79</f>
        <v>1</v>
      </c>
      <c r="ID13" s="271">
        <f>SUM(ID14:ID92)/79</f>
        <v>1</v>
      </c>
      <c r="IJ13" s="201"/>
      <c r="IK13" s="1"/>
      <c r="IL13" s="193">
        <f>SUM(IL14:IL92)</f>
        <v>24132509.400046505</v>
      </c>
      <c r="IM13" s="199">
        <f>SUM(IM14:IM92)</f>
        <v>0</v>
      </c>
      <c r="IN13" s="199">
        <f>SUM(IN14:IN92)</f>
        <v>0</v>
      </c>
      <c r="IO13" s="199">
        <f>SUM(IO14:IO92)</f>
        <v>0</v>
      </c>
      <c r="IP13" s="199">
        <f>SUM(IP14:IP92)</f>
        <v>0</v>
      </c>
      <c r="IR13" s="270">
        <f>COUNTIF(IR14:IR92,1)/79</f>
        <v>1</v>
      </c>
      <c r="IS13" s="270">
        <f>COUNTIF(IS14:IS92,1)/79</f>
        <v>0</v>
      </c>
      <c r="IT13" s="270">
        <f t="shared" ref="IT13" si="49">COUNTIF(IT14:IT92,1)/79</f>
        <v>0</v>
      </c>
      <c r="IU13" s="270"/>
      <c r="IV13" s="270">
        <f t="shared" ref="IV13:IX13" si="50">COUNTIF(IV14:IV92,1)/79</f>
        <v>0</v>
      </c>
      <c r="IW13" s="270">
        <f t="shared" si="50"/>
        <v>0</v>
      </c>
      <c r="IX13" s="270">
        <f t="shared" si="50"/>
        <v>0</v>
      </c>
      <c r="IY13" s="271">
        <f>SUM(IY14:IY92)/79</f>
        <v>1</v>
      </c>
      <c r="IZ13" s="271">
        <f>SUM(IZ14:IZ92)/79</f>
        <v>1</v>
      </c>
      <c r="JA13" s="271">
        <f>SUM(JA14:JA92)/79</f>
        <v>1</v>
      </c>
      <c r="JB13" s="271">
        <f>SUM(JB14:JB92)/79</f>
        <v>1</v>
      </c>
      <c r="JH13" s="201"/>
      <c r="JI13" s="1"/>
      <c r="JJ13" s="193">
        <f>SUM(JJ14:JJ92)</f>
        <v>24132509.400046505</v>
      </c>
      <c r="JK13" s="199">
        <f>SUM(JK14:JK92)</f>
        <v>0</v>
      </c>
      <c r="JL13" s="199">
        <f>SUM(JL14:JL92)</f>
        <v>0</v>
      </c>
      <c r="JM13" s="199">
        <f>SUM(JM14:JM92)</f>
        <v>0</v>
      </c>
      <c r="JN13" s="199">
        <f>SUM(JN14:JN92)</f>
        <v>0</v>
      </c>
    </row>
    <row r="14" spans="1:274"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1">BO14</f>
        <v>3</v>
      </c>
      <c r="BQ14" s="139">
        <f>VLOOKUP($A14,'FuturesInfo (3)'!$A$2:$O$80,15)*BP14</f>
        <v>147465</v>
      </c>
      <c r="BR14" s="145">
        <f>IF(BJ14=1,ABS(BQ14*BK14),-ABS(BQ14*BK14))</f>
        <v>983.69617950246788</v>
      </c>
      <c r="BT14">
        <f>BH14</f>
        <v>1</v>
      </c>
      <c r="BU14">
        <v>1</v>
      </c>
      <c r="BV14">
        <v>1</v>
      </c>
      <c r="BW14">
        <v>1</v>
      </c>
      <c r="BX14">
        <f t="shared" ref="BX14:BX45" si="52">IF(BU14=BW14,1,0)</f>
        <v>1</v>
      </c>
      <c r="BY14">
        <f t="shared" ref="BY14:BY45" si="53">IF(BW14=BV14,1,0)</f>
        <v>1</v>
      </c>
      <c r="BZ14" s="188">
        <v>5.4216867469899996E-3</v>
      </c>
      <c r="CA14" s="2">
        <v>10</v>
      </c>
      <c r="CB14">
        <v>60</v>
      </c>
      <c r="CC14" t="str">
        <f t="shared" ref="CC14:CC45" si="54">IF(BU14="","FALSE","TRUE")</f>
        <v>TRUE</v>
      </c>
      <c r="CD14">
        <f>VLOOKUP($A14,'FuturesInfo (3)'!$A$2:$V$80,22)</f>
        <v>3</v>
      </c>
      <c r="CE14">
        <f t="shared" ref="CE14:CF77" si="55">CD14</f>
        <v>3</v>
      </c>
      <c r="CF14">
        <f>CE14</f>
        <v>3</v>
      </c>
      <c r="CG14" s="139">
        <f>VLOOKUP($A14,'FuturesInfo (3)'!$A$2:$O$80,15)*CE14</f>
        <v>147465</v>
      </c>
      <c r="CH14" s="145">
        <f t="shared" ref="CH14:CH45" si="56">IF(BX14=1,ABS(CG14*BZ14),-ABS(CG14*BZ14))</f>
        <v>799.50903614488027</v>
      </c>
      <c r="CI14" s="145">
        <f>IF(BY14=1,ABS(CG14*BZ14),-ABS(CG14*BZ14))</f>
        <v>799.50903614488027</v>
      </c>
      <c r="CK14">
        <f t="shared" ref="CK14:CK45" si="57">BU14</f>
        <v>1</v>
      </c>
      <c r="CL14">
        <v>1</v>
      </c>
      <c r="CM14">
        <v>1</v>
      </c>
      <c r="CN14">
        <v>1</v>
      </c>
      <c r="CO14">
        <f>IF(CL14=CN14,1,0)</f>
        <v>1</v>
      </c>
      <c r="CP14">
        <f t="shared" ref="CP14:CP45" si="58">IF(CN14=CM14,1,0)</f>
        <v>1</v>
      </c>
      <c r="CQ14" s="1">
        <v>2.2168963451200001E-2</v>
      </c>
      <c r="CR14" s="2">
        <v>10</v>
      </c>
      <c r="CS14">
        <v>60</v>
      </c>
      <c r="CT14" t="str">
        <f t="shared" ref="CT14:CT45" si="59">IF(CL14="","FALSE","TRUE")</f>
        <v>TRUE</v>
      </c>
      <c r="CU14">
        <f>VLOOKUP($A14,'FuturesInfo (3)'!$A$2:$V$80,22)</f>
        <v>3</v>
      </c>
      <c r="CV14">
        <f t="shared" ref="CV14:CV45" si="60">ROUND(IF(CL14=CM14,CU14*(1+$CV$95),CU14*(1-$CV$95)),0)</f>
        <v>4</v>
      </c>
      <c r="CW14">
        <f>CU14</f>
        <v>3</v>
      </c>
      <c r="CX14" s="139">
        <f>VLOOKUP($A14,'FuturesInfo (3)'!$A$2:$O$80,15)*CW14</f>
        <v>147465</v>
      </c>
      <c r="CY14" s="200">
        <f>IF(CO14=1,ABS(CX14*CQ14),-ABS(CX14*CQ14))</f>
        <v>3269.1461953312082</v>
      </c>
      <c r="CZ14" s="200">
        <f>IF(CP14=1,ABS(CX14*CQ14),-ABS(CX14*CQ14))</f>
        <v>3269.1461953312082</v>
      </c>
      <c r="DB14">
        <f t="shared" ref="DB14:DB77" si="61">CL14</f>
        <v>1</v>
      </c>
      <c r="DC14">
        <v>1</v>
      </c>
      <c r="DD14">
        <v>1</v>
      </c>
      <c r="DE14">
        <v>-1</v>
      </c>
      <c r="DF14">
        <f>IF(DC14=DE14,1,0)</f>
        <v>0</v>
      </c>
      <c r="DG14">
        <f t="shared" ref="DG14:DG77" si="62">IF(DE14=DD14,1,0)</f>
        <v>0</v>
      </c>
      <c r="DH14" s="1">
        <v>-5.2754982414999997E-3</v>
      </c>
      <c r="DI14" s="2">
        <v>10</v>
      </c>
      <c r="DJ14">
        <v>60</v>
      </c>
      <c r="DK14" t="str">
        <f t="shared" ref="DK14:DK77" si="63">IF(DC14="","FALSE","TRUE")</f>
        <v>TRUE</v>
      </c>
      <c r="DL14">
        <f>VLOOKUP($A14,'FuturesInfo (3)'!$A$2:$V$80,22)</f>
        <v>3</v>
      </c>
      <c r="DM14">
        <f t="shared" ref="DM14:DM77" si="64">ROUND(IF(DC14=DD14,DL14*(1+$CV$95),DL14*(1-$CV$95)),0)</f>
        <v>4</v>
      </c>
      <c r="DN14">
        <f>DL14</f>
        <v>3</v>
      </c>
      <c r="DO14" s="139">
        <f>VLOOKUP($A14,'FuturesInfo (3)'!$A$2:$O$80,15)*DN14</f>
        <v>147465</v>
      </c>
      <c r="DP14" s="200">
        <f t="shared" ref="DP14:DP77" si="65">IF(DF14=1,ABS(DO14*DH14),-ABS(DO14*DH14))</f>
        <v>-777.95134818279746</v>
      </c>
      <c r="DQ14" s="200">
        <f>IF(DG14=1,ABS(DO14*DH14),-ABS(DO14*DH14))</f>
        <v>-777.95134818279746</v>
      </c>
      <c r="DS14">
        <v>1</v>
      </c>
      <c r="DT14">
        <v>1</v>
      </c>
      <c r="DU14">
        <v>1</v>
      </c>
      <c r="DV14">
        <v>-1</v>
      </c>
      <c r="DW14">
        <v>0</v>
      </c>
      <c r="DX14">
        <v>0</v>
      </c>
      <c r="DY14" s="1">
        <v>-8.8391278727199991E-3</v>
      </c>
      <c r="DZ14" s="2">
        <v>10</v>
      </c>
      <c r="EA14">
        <v>60</v>
      </c>
      <c r="EB14" t="s">
        <v>1276</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1276</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1276</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1276</v>
      </c>
      <c r="GM14">
        <v>3</v>
      </c>
      <c r="GN14" s="96">
        <v>0</v>
      </c>
      <c r="GO14">
        <v>3</v>
      </c>
      <c r="GP14" s="139">
        <v>147465</v>
      </c>
      <c r="GQ14" s="200">
        <v>-3381.8165359074228</v>
      </c>
      <c r="GR14" s="200">
        <v>3381.8165359074228</v>
      </c>
      <c r="GS14" s="200">
        <v>3381.8165359074228</v>
      </c>
      <c r="GT14" s="200">
        <v>-3381.8165359074228</v>
      </c>
      <c r="GV14">
        <f t="shared" ref="GV14:GV77" si="66">GF14</f>
        <v>1</v>
      </c>
      <c r="GW14" s="242">
        <v>1</v>
      </c>
      <c r="GX14" s="217">
        <v>-1</v>
      </c>
      <c r="GY14" s="243">
        <v>-17</v>
      </c>
      <c r="GZ14">
        <f>IF(VLOOKUP($C14,GV$2:GW$9,2)="normal",GX14,-GX14)</f>
        <v>-1</v>
      </c>
      <c r="HA14">
        <f>IF(GY14&lt;0,GX14*-1,GX14)</f>
        <v>1</v>
      </c>
      <c r="HB14" s="217"/>
      <c r="HC14">
        <f>IF(GW14=HB14,1,0)</f>
        <v>0</v>
      </c>
      <c r="HD14">
        <f>IF(HB14=GX14,1,0)</f>
        <v>0</v>
      </c>
      <c r="HE14">
        <f>IF(HB14=GZ14,1,0)</f>
        <v>0</v>
      </c>
      <c r="HF14">
        <f>IF(HB14=HA14,1,0)</f>
        <v>0</v>
      </c>
      <c r="HG14" s="252"/>
      <c r="HH14" s="267">
        <v>42508</v>
      </c>
      <c r="HI14">
        <v>60</v>
      </c>
      <c r="HJ14" t="str">
        <f t="shared" ref="HJ14:HJ77" si="67">IF(GW14="","FALSE","TRUE")</f>
        <v>TRUE</v>
      </c>
      <c r="HK14">
        <f>VLOOKUP($A14,'FuturesInfo (3)'!$A$2:$V$80,22)</f>
        <v>3</v>
      </c>
      <c r="HL14" s="256"/>
      <c r="HM14">
        <f>HK14+HL14</f>
        <v>3</v>
      </c>
      <c r="HN14" s="139">
        <f>VLOOKUP($A14,'FuturesInfo (3)'!$A$2:$O$80,15)*HM14</f>
        <v>147465</v>
      </c>
      <c r="HO14" s="200">
        <f>IF(HC14=1,ABS(HN14*HG14),-ABS(HN14*HG14))</f>
        <v>0</v>
      </c>
      <c r="HP14" s="200">
        <f>IF(HD14=1,ABS(HN14*HG14),-ABS(HN14*HG14))</f>
        <v>0</v>
      </c>
      <c r="HQ14" s="200">
        <f>IF(HE14=1,ABS(HN14*HG14),-ABS(HN14*HG14))</f>
        <v>0</v>
      </c>
      <c r="HR14" s="200">
        <f>IF(HF14=1,ABS(HN14*HG14),-ABS(HN14*HG14))</f>
        <v>0</v>
      </c>
      <c r="HT14">
        <f t="shared" ref="HT14:HT77" si="68">HD14</f>
        <v>0</v>
      </c>
      <c r="HU14" s="242"/>
      <c r="HV14" s="217"/>
      <c r="HW14" s="243"/>
      <c r="HX14">
        <f>IF(VLOOKUP($C14,HT$2:HU$9,2)="normal",HV14,-HV14)</f>
        <v>0</v>
      </c>
      <c r="HY14">
        <f>IF(HW14&lt;0,HV14*-1,HV14)</f>
        <v>0</v>
      </c>
      <c r="HZ14" s="217"/>
      <c r="IA14">
        <f>IF(HU14=HZ14,1,0)</f>
        <v>1</v>
      </c>
      <c r="IB14">
        <f>IF(HZ14=HV14,1,0)</f>
        <v>1</v>
      </c>
      <c r="IC14">
        <f>IF(HZ14=HX14,1,0)</f>
        <v>1</v>
      </c>
      <c r="ID14">
        <f>IF(HZ14=HY14,1,0)</f>
        <v>1</v>
      </c>
      <c r="IE14" s="252"/>
      <c r="IF14" s="267"/>
      <c r="IG14">
        <v>60</v>
      </c>
      <c r="IH14" t="str">
        <f t="shared" ref="IH14:IH77" si="69">IF(HU14="","FALSE","TRUE")</f>
        <v>FALSE</v>
      </c>
      <c r="II14">
        <f>VLOOKUP($A14,'FuturesInfo (3)'!$A$2:$V$80,22)</f>
        <v>3</v>
      </c>
      <c r="IJ14" s="256"/>
      <c r="IK14">
        <f>II14+IJ14</f>
        <v>3</v>
      </c>
      <c r="IL14" s="139">
        <f>VLOOKUP($A14,'FuturesInfo (3)'!$A$2:$O$80,15)*IK14</f>
        <v>147465</v>
      </c>
      <c r="IM14" s="200">
        <f>IF(IA14=1,ABS(IL14*IE14),-ABS(IL14*IE14))</f>
        <v>0</v>
      </c>
      <c r="IN14" s="200">
        <f>IF(IB14=1,ABS(IL14*IE14),-ABS(IL14*IE14))</f>
        <v>0</v>
      </c>
      <c r="IO14" s="200">
        <f>IF(IC14=1,ABS(IL14*IE14),-ABS(IL14*IE14))</f>
        <v>0</v>
      </c>
      <c r="IP14" s="200">
        <f>IF(ID14=1,ABS(IL14*IE14),-ABS(IL14*IE14))</f>
        <v>0</v>
      </c>
      <c r="IR14">
        <f t="shared" ref="IR14:IR77" si="70">IB14</f>
        <v>1</v>
      </c>
      <c r="IS14" s="242"/>
      <c r="IT14" s="217"/>
      <c r="IU14" s="243"/>
      <c r="IV14">
        <f>IF(VLOOKUP($C14,IR$2:IS$9,2)="normal",IT14,-IT14)</f>
        <v>0</v>
      </c>
      <c r="IW14">
        <f>IF(IU14&lt;0,IT14*-1,IT14)</f>
        <v>0</v>
      </c>
      <c r="IX14" s="217"/>
      <c r="IY14">
        <f>IF(IS14=IX14,1,0)</f>
        <v>1</v>
      </c>
      <c r="IZ14">
        <f>IF(IX14=IT14,1,0)</f>
        <v>1</v>
      </c>
      <c r="JA14">
        <f>IF(IX14=IV14,1,0)</f>
        <v>1</v>
      </c>
      <c r="JB14">
        <f>IF(IX14=IW14,1,0)</f>
        <v>1</v>
      </c>
      <c r="JC14" s="252"/>
      <c r="JD14" s="267"/>
      <c r="JE14">
        <v>60</v>
      </c>
      <c r="JF14" t="str">
        <f t="shared" ref="JF14:JF77" si="71">IF(IS14="","FALSE","TRUE")</f>
        <v>FALSE</v>
      </c>
      <c r="JG14">
        <f>VLOOKUP($A14,'FuturesInfo (3)'!$A$2:$V$80,22)</f>
        <v>3</v>
      </c>
      <c r="JH14" s="256"/>
      <c r="JI14">
        <f>JG14+JH14</f>
        <v>3</v>
      </c>
      <c r="JJ14" s="139">
        <f>VLOOKUP($A14,'FuturesInfo (3)'!$A$2:$O$80,15)*JI14</f>
        <v>147465</v>
      </c>
      <c r="JK14" s="200">
        <f>IF(IY14=1,ABS(JJ14*JC14),-ABS(JJ14*JC14))</f>
        <v>0</v>
      </c>
      <c r="JL14" s="200">
        <f>IF(IZ14=1,ABS(JJ14*JC14),-ABS(JJ14*JC14))</f>
        <v>0</v>
      </c>
      <c r="JM14" s="200">
        <f>IF(JA14=1,ABS(JJ14*JC14),-ABS(JJ14*JC14))</f>
        <v>0</v>
      </c>
      <c r="JN14" s="200">
        <f>IF(JB14=1,ABS(JJ14*JC14),-ABS(JJ14*JC14))</f>
        <v>0</v>
      </c>
    </row>
    <row r="15" spans="1:274"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72">IF(BH15=BI15,1,0)</f>
        <v>1</v>
      </c>
      <c r="BK15" s="1">
        <v>-4.4125758411499997E-3</v>
      </c>
      <c r="BL15" s="2">
        <v>10</v>
      </c>
      <c r="BM15">
        <v>60</v>
      </c>
      <c r="BN15" t="str">
        <f>IF(BH15="","FALSE","TRUE")</f>
        <v>TRUE</v>
      </c>
      <c r="BO15">
        <f>VLOOKUP($A15,'FuturesInfo (3)'!$A$2:$V$80,22)</f>
        <v>3</v>
      </c>
      <c r="BP15">
        <f t="shared" si="51"/>
        <v>3</v>
      </c>
      <c r="BQ15" s="139">
        <f>VLOOKUP($A15,'FuturesInfo (3)'!$A$2:$O$80,15)*BP15</f>
        <v>220860</v>
      </c>
      <c r="BR15" s="145">
        <f t="shared" ref="BR15:BR78" si="73">IF(BJ15=1,ABS(BQ15*BK15),-ABS(BQ15*BK15))</f>
        <v>974.56150027638887</v>
      </c>
      <c r="BT15">
        <f t="shared" ref="BT15:BT78" si="74">BH15</f>
        <v>-1</v>
      </c>
      <c r="BU15">
        <v>1</v>
      </c>
      <c r="BV15">
        <v>1</v>
      </c>
      <c r="BW15">
        <v>1</v>
      </c>
      <c r="BX15">
        <f t="shared" si="52"/>
        <v>1</v>
      </c>
      <c r="BY15">
        <f t="shared" si="53"/>
        <v>1</v>
      </c>
      <c r="BZ15" s="188">
        <v>1.9806094182800001E-2</v>
      </c>
      <c r="CA15" s="2">
        <v>10</v>
      </c>
      <c r="CB15">
        <v>60</v>
      </c>
      <c r="CC15" t="str">
        <f t="shared" si="54"/>
        <v>TRUE</v>
      </c>
      <c r="CD15">
        <f>VLOOKUP($A15,'FuturesInfo (3)'!$A$2:$V$80,22)</f>
        <v>3</v>
      </c>
      <c r="CE15">
        <f t="shared" si="55"/>
        <v>3</v>
      </c>
      <c r="CF15">
        <f t="shared" si="55"/>
        <v>3</v>
      </c>
      <c r="CG15" s="139">
        <f>VLOOKUP($A15,'FuturesInfo (3)'!$A$2:$O$80,15)*CE15</f>
        <v>220860</v>
      </c>
      <c r="CH15" s="145">
        <f t="shared" si="56"/>
        <v>4374.3739612132085</v>
      </c>
      <c r="CI15" s="145">
        <f t="shared" ref="CI15:CI78" si="75">IF(BY15=1,ABS(CG15*BZ15),-ABS(CG15*BZ15))</f>
        <v>4374.3739612132085</v>
      </c>
      <c r="CK15">
        <f t="shared" si="57"/>
        <v>1</v>
      </c>
      <c r="CL15">
        <v>-1</v>
      </c>
      <c r="CM15">
        <v>1</v>
      </c>
      <c r="CN15">
        <v>1</v>
      </c>
      <c r="CO15">
        <f>IF(CL15=CN15,1,0)</f>
        <v>0</v>
      </c>
      <c r="CP15">
        <f t="shared" si="58"/>
        <v>1</v>
      </c>
      <c r="CQ15" s="1">
        <v>1.7655846801600001E-3</v>
      </c>
      <c r="CR15" s="2">
        <v>10</v>
      </c>
      <c r="CS15">
        <v>60</v>
      </c>
      <c r="CT15" t="str">
        <f t="shared" si="59"/>
        <v>TRUE</v>
      </c>
      <c r="CU15">
        <f>VLOOKUP($A15,'FuturesInfo (3)'!$A$2:$V$80,22)</f>
        <v>3</v>
      </c>
      <c r="CV15">
        <f t="shared" si="60"/>
        <v>2</v>
      </c>
      <c r="CW15">
        <f t="shared" ref="CW15:CW78" si="76">CU15</f>
        <v>3</v>
      </c>
      <c r="CX15" s="139">
        <f>VLOOKUP($A15,'FuturesInfo (3)'!$A$2:$O$80,15)*CW15</f>
        <v>220860</v>
      </c>
      <c r="CY15" s="200">
        <f t="shared" ref="CY15:CY45" si="77">IF(CO15=1,ABS(CX15*CQ15),-ABS(CX15*CQ15))</f>
        <v>-389.94703246013762</v>
      </c>
      <c r="CZ15" s="200">
        <f t="shared" ref="CZ15:CZ78" si="78">IF(CP15=1,ABS(CX15*CQ15),-ABS(CX15*CQ15))</f>
        <v>389.94703246013762</v>
      </c>
      <c r="DB15">
        <f t="shared" si="61"/>
        <v>-1</v>
      </c>
      <c r="DC15">
        <v>-1</v>
      </c>
      <c r="DD15">
        <v>1</v>
      </c>
      <c r="DE15">
        <v>1</v>
      </c>
      <c r="DF15">
        <f>IF(DC15=DE15,1,0)</f>
        <v>0</v>
      </c>
      <c r="DG15">
        <f t="shared" si="62"/>
        <v>1</v>
      </c>
      <c r="DH15" s="1">
        <v>1.0574837310199999E-2</v>
      </c>
      <c r="DI15" s="2">
        <v>10</v>
      </c>
      <c r="DJ15">
        <v>60</v>
      </c>
      <c r="DK15" t="str">
        <f t="shared" si="63"/>
        <v>TRUE</v>
      </c>
      <c r="DL15">
        <f>VLOOKUP($A15,'FuturesInfo (3)'!$A$2:$V$80,22)</f>
        <v>3</v>
      </c>
      <c r="DM15">
        <f t="shared" si="64"/>
        <v>2</v>
      </c>
      <c r="DN15">
        <f t="shared" ref="DN15:DN78" si="79">DL15</f>
        <v>3</v>
      </c>
      <c r="DO15" s="139">
        <f>VLOOKUP($A15,'FuturesInfo (3)'!$A$2:$O$80,15)*DN15</f>
        <v>220860</v>
      </c>
      <c r="DP15" s="200">
        <f t="shared" si="65"/>
        <v>-2335.5585683307718</v>
      </c>
      <c r="DQ15" s="200">
        <f t="shared" ref="DQ15:DQ78" si="80">IF(DG15=1,ABS(DO15*DH15),-ABS(DO15*DH15))</f>
        <v>2335.5585683307718</v>
      </c>
      <c r="DS15">
        <v>-1</v>
      </c>
      <c r="DT15">
        <v>1</v>
      </c>
      <c r="DU15">
        <v>1</v>
      </c>
      <c r="DV15">
        <v>1</v>
      </c>
      <c r="DW15">
        <v>1</v>
      </c>
      <c r="DX15">
        <v>1</v>
      </c>
      <c r="DY15" s="1">
        <v>2.9514354708899998E-3</v>
      </c>
      <c r="DZ15" s="2">
        <v>10</v>
      </c>
      <c r="EA15">
        <v>60</v>
      </c>
      <c r="EB15" t="s">
        <v>1276</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1276</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1276</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1276</v>
      </c>
      <c r="GM15">
        <v>3</v>
      </c>
      <c r="GN15" s="96">
        <v>0</v>
      </c>
      <c r="GO15">
        <v>3</v>
      </c>
      <c r="GP15" s="139">
        <v>220860</v>
      </c>
      <c r="GQ15" s="200">
        <v>-658.56790215629826</v>
      </c>
      <c r="GR15" s="200">
        <v>658.56790215629826</v>
      </c>
      <c r="GS15" s="200">
        <v>-658.56790215629826</v>
      </c>
      <c r="GT15" s="200">
        <v>658.56790215629826</v>
      </c>
      <c r="GV15">
        <f t="shared" si="66"/>
        <v>1</v>
      </c>
      <c r="GW15" s="244">
        <v>-1</v>
      </c>
      <c r="GX15" s="218">
        <v>1</v>
      </c>
      <c r="GY15" s="245">
        <v>8</v>
      </c>
      <c r="GZ15">
        <f t="shared" ref="GZ15:GZ19" si="81">IF(VLOOKUP($C15,GV$2:GW$9,2)="normal",GX15,-GX15)</f>
        <v>-1</v>
      </c>
      <c r="HA15">
        <f t="shared" ref="HA15:HA78" si="82">IF(GY15&lt;0,GX15*-1,GX15)</f>
        <v>1</v>
      </c>
      <c r="HB15" s="218"/>
      <c r="HC15">
        <f>IF(GW15=HB15,1,0)</f>
        <v>0</v>
      </c>
      <c r="HD15">
        <f t="shared" ref="HD15:HD78" si="83">IF(HB15=GX15,1,0)</f>
        <v>0</v>
      </c>
      <c r="HE15">
        <f t="shared" ref="HE15:HE78" si="84">IF(HB15=GZ15,1,0)</f>
        <v>0</v>
      </c>
      <c r="HF15">
        <f t="shared" ref="HF15:HF78" si="85">IF(HB15=HA15,1,0)</f>
        <v>0</v>
      </c>
      <c r="HG15" s="253"/>
      <c r="HH15" s="268">
        <v>42479</v>
      </c>
      <c r="HI15">
        <v>60</v>
      </c>
      <c r="HJ15" t="str">
        <f t="shared" si="67"/>
        <v>TRUE</v>
      </c>
      <c r="HK15">
        <f>VLOOKUP($A15,'FuturesInfo (3)'!$A$2:$V$80,22)</f>
        <v>3</v>
      </c>
      <c r="HL15" s="257"/>
      <c r="HM15">
        <f t="shared" ref="HM15:HM78" si="86">HK15</f>
        <v>3</v>
      </c>
      <c r="HN15" s="139">
        <f>VLOOKUP($A15,'FuturesInfo (3)'!$A$2:$O$80,15)*HM15</f>
        <v>220860</v>
      </c>
      <c r="HO15" s="200">
        <f t="shared" ref="HO15:HO77" si="87">IF(HC15=1,ABS(HN15*HG15),-ABS(HN15*HG15))</f>
        <v>0</v>
      </c>
      <c r="HP15" s="200">
        <f t="shared" ref="HP15:HP78" si="88">IF(HD15=1,ABS(HN15*HG15),-ABS(HN15*HG15))</f>
        <v>0</v>
      </c>
      <c r="HQ15" s="200">
        <f t="shared" ref="HQ15:HQ77" si="89">IF(HE15=1,ABS(HN15*HG15),-ABS(HN15*HG15))</f>
        <v>0</v>
      </c>
      <c r="HR15" s="200">
        <f t="shared" ref="HR15:HR20" si="90">IF(HF15=1,ABS(HN15*HG15),-ABS(HN15*HG15))</f>
        <v>0</v>
      </c>
      <c r="HT15">
        <f t="shared" si="68"/>
        <v>0</v>
      </c>
      <c r="HU15" s="244"/>
      <c r="HV15" s="218"/>
      <c r="HW15" s="245"/>
      <c r="HX15">
        <f t="shared" ref="HX15:HX19" si="91">IF(VLOOKUP($C15,HT$2:HU$9,2)="normal",HV15,-HV15)</f>
        <v>0</v>
      </c>
      <c r="HY15">
        <f t="shared" ref="HY15:HY78" si="92">IF(HW15&lt;0,HV15*-1,HV15)</f>
        <v>0</v>
      </c>
      <c r="HZ15" s="218"/>
      <c r="IA15">
        <f>IF(HU15=HZ15,1,0)</f>
        <v>1</v>
      </c>
      <c r="IB15">
        <f t="shared" ref="IB15:IB78" si="93">IF(HZ15=HV15,1,0)</f>
        <v>1</v>
      </c>
      <c r="IC15">
        <f t="shared" ref="IC15:IC78" si="94">IF(HZ15=HX15,1,0)</f>
        <v>1</v>
      </c>
      <c r="ID15">
        <f t="shared" ref="ID15:ID78" si="95">IF(HZ15=HY15,1,0)</f>
        <v>1</v>
      </c>
      <c r="IE15" s="253"/>
      <c r="IF15" s="268"/>
      <c r="IG15">
        <v>60</v>
      </c>
      <c r="IH15" t="str">
        <f t="shared" si="69"/>
        <v>FALSE</v>
      </c>
      <c r="II15">
        <f>VLOOKUP($A15,'FuturesInfo (3)'!$A$2:$V$80,22)</f>
        <v>3</v>
      </c>
      <c r="IJ15" s="257"/>
      <c r="IK15">
        <f t="shared" ref="IK15:IK78" si="96">II15</f>
        <v>3</v>
      </c>
      <c r="IL15" s="139">
        <f>VLOOKUP($A15,'FuturesInfo (3)'!$A$2:$O$80,15)*IK15</f>
        <v>220860</v>
      </c>
      <c r="IM15" s="200">
        <f t="shared" ref="IM15:IM78" si="97">IF(IA15=1,ABS(IL15*IE15),-ABS(IL15*IE15))</f>
        <v>0</v>
      </c>
      <c r="IN15" s="200">
        <f t="shared" ref="IN15:IN78" si="98">IF(IB15=1,ABS(IL15*IE15),-ABS(IL15*IE15))</f>
        <v>0</v>
      </c>
      <c r="IO15" s="200">
        <f t="shared" ref="IO15:IO78" si="99">IF(IC15=1,ABS(IL15*IE15),-ABS(IL15*IE15))</f>
        <v>0</v>
      </c>
      <c r="IP15" s="200">
        <f t="shared" ref="IP15:IP20" si="100">IF(ID15=1,ABS(IL15*IE15),-ABS(IL15*IE15))</f>
        <v>0</v>
      </c>
      <c r="IR15">
        <f t="shared" si="70"/>
        <v>1</v>
      </c>
      <c r="IS15" s="244"/>
      <c r="IT15" s="218"/>
      <c r="IU15" s="245"/>
      <c r="IV15">
        <f t="shared" ref="IV15:IV19" si="101">IF(VLOOKUP($C15,IR$2:IS$9,2)="normal",IT15,-IT15)</f>
        <v>0</v>
      </c>
      <c r="IW15">
        <f t="shared" ref="IW15:IW78" si="102">IF(IU15&lt;0,IT15*-1,IT15)</f>
        <v>0</v>
      </c>
      <c r="IX15" s="218"/>
      <c r="IY15">
        <f>IF(IS15=IX15,1,0)</f>
        <v>1</v>
      </c>
      <c r="IZ15">
        <f t="shared" ref="IZ15:IZ78" si="103">IF(IX15=IT15,1,0)</f>
        <v>1</v>
      </c>
      <c r="JA15">
        <f t="shared" ref="JA15:JA78" si="104">IF(IX15=IV15,1,0)</f>
        <v>1</v>
      </c>
      <c r="JB15">
        <f t="shared" ref="JB15:JB78" si="105">IF(IX15=IW15,1,0)</f>
        <v>1</v>
      </c>
      <c r="JC15" s="253"/>
      <c r="JD15" s="268"/>
      <c r="JE15">
        <v>60</v>
      </c>
      <c r="JF15" t="str">
        <f t="shared" si="71"/>
        <v>FALSE</v>
      </c>
      <c r="JG15">
        <f>VLOOKUP($A15,'FuturesInfo (3)'!$A$2:$V$80,22)</f>
        <v>3</v>
      </c>
      <c r="JH15" s="257"/>
      <c r="JI15">
        <f t="shared" ref="JI15:JI78" si="106">JG15</f>
        <v>3</v>
      </c>
      <c r="JJ15" s="139">
        <f>VLOOKUP($A15,'FuturesInfo (3)'!$A$2:$O$80,15)*JI15</f>
        <v>220860</v>
      </c>
      <c r="JK15" s="200">
        <f t="shared" ref="JK15:JK78" si="107">IF(IY15=1,ABS(JJ15*JC15),-ABS(JJ15*JC15))</f>
        <v>0</v>
      </c>
      <c r="JL15" s="200">
        <f t="shared" ref="JL15:JL78" si="108">IF(IZ15=1,ABS(JJ15*JC15),-ABS(JJ15*JC15))</f>
        <v>0</v>
      </c>
      <c r="JM15" s="200">
        <f t="shared" ref="JM15:JM78" si="109">IF(JA15=1,ABS(JJ15*JC15),-ABS(JJ15*JC15))</f>
        <v>0</v>
      </c>
      <c r="JN15" s="200">
        <f t="shared" ref="JN15:JN20" si="110">IF(JB15=1,ABS(JJ15*JC15),-ABS(JJ15*JC15))</f>
        <v>0</v>
      </c>
    </row>
    <row r="16" spans="1:274"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1">-AX16+BH16</f>
        <v>0</v>
      </c>
      <c r="BH16">
        <v>-1</v>
      </c>
      <c r="BI16">
        <v>1</v>
      </c>
      <c r="BJ16">
        <f t="shared" si="72"/>
        <v>0</v>
      </c>
      <c r="BK16" s="1">
        <v>1.7917133258699999E-3</v>
      </c>
      <c r="BL16" s="2">
        <v>10</v>
      </c>
      <c r="BM16">
        <v>60</v>
      </c>
      <c r="BN16" t="str">
        <f t="shared" ref="BN16:BN79" si="112">IF(BH16="","FALSE","TRUE")</f>
        <v>TRUE</v>
      </c>
      <c r="BO16">
        <f>VLOOKUP($A16,'FuturesInfo (3)'!$A$2:$V$80,22)</f>
        <v>2</v>
      </c>
      <c r="BP16">
        <f t="shared" si="51"/>
        <v>2</v>
      </c>
      <c r="BQ16" s="139">
        <f>VLOOKUP($A16,'FuturesInfo (3)'!$A$2:$O$80,15)*BP16</f>
        <v>191919.0938</v>
      </c>
      <c r="BR16" s="145">
        <f t="shared" si="73"/>
        <v>-343.86399785035451</v>
      </c>
      <c r="BT16">
        <f t="shared" si="74"/>
        <v>-1</v>
      </c>
      <c r="BU16">
        <v>-1</v>
      </c>
      <c r="BV16">
        <v>-1</v>
      </c>
      <c r="BW16">
        <v>-1</v>
      </c>
      <c r="BX16">
        <f t="shared" si="52"/>
        <v>1</v>
      </c>
      <c r="BY16">
        <f t="shared" si="53"/>
        <v>1</v>
      </c>
      <c r="BZ16" s="188">
        <v>-5.2537446903600004E-3</v>
      </c>
      <c r="CA16" s="2">
        <v>10</v>
      </c>
      <c r="CB16">
        <v>60</v>
      </c>
      <c r="CC16" t="str">
        <f t="shared" si="54"/>
        <v>TRUE</v>
      </c>
      <c r="CD16">
        <f>VLOOKUP($A16,'FuturesInfo (3)'!$A$2:$V$80,22)</f>
        <v>2</v>
      </c>
      <c r="CE16">
        <f t="shared" si="55"/>
        <v>2</v>
      </c>
      <c r="CF16">
        <f t="shared" si="55"/>
        <v>2</v>
      </c>
      <c r="CG16" s="139">
        <f>VLOOKUP($A16,'FuturesInfo (3)'!$A$2:$O$80,15)*CE16</f>
        <v>191919.0938</v>
      </c>
      <c r="CH16" s="145">
        <f t="shared" si="56"/>
        <v>1008.2939200304529</v>
      </c>
      <c r="CI16" s="145">
        <f t="shared" si="75"/>
        <v>1008.2939200304529</v>
      </c>
      <c r="CK16">
        <f t="shared" si="57"/>
        <v>-1</v>
      </c>
      <c r="CL16">
        <v>-1</v>
      </c>
      <c r="CM16">
        <v>-1</v>
      </c>
      <c r="CN16">
        <v>1</v>
      </c>
      <c r="CO16">
        <f>IF(CL16=CN16,1,0)</f>
        <v>0</v>
      </c>
      <c r="CP16">
        <f t="shared" si="58"/>
        <v>0</v>
      </c>
      <c r="CQ16" s="1">
        <v>2.5845600629299998E-3</v>
      </c>
      <c r="CR16" s="2">
        <v>10</v>
      </c>
      <c r="CS16">
        <v>60</v>
      </c>
      <c r="CT16" t="str">
        <f t="shared" si="59"/>
        <v>TRUE</v>
      </c>
      <c r="CU16">
        <f>VLOOKUP($A16,'FuturesInfo (3)'!$A$2:$V$80,22)</f>
        <v>2</v>
      </c>
      <c r="CV16">
        <f t="shared" si="60"/>
        <v>3</v>
      </c>
      <c r="CW16">
        <f t="shared" si="76"/>
        <v>2</v>
      </c>
      <c r="CX16" s="139">
        <f>VLOOKUP($A16,'FuturesInfo (3)'!$A$2:$O$80,15)*CW16</f>
        <v>191919.0938</v>
      </c>
      <c r="CY16" s="200">
        <f t="shared" si="77"/>
        <v>-496.02642514919654</v>
      </c>
      <c r="CZ16" s="200">
        <f t="shared" si="78"/>
        <v>-496.02642514919654</v>
      </c>
      <c r="DB16">
        <f t="shared" si="61"/>
        <v>-1</v>
      </c>
      <c r="DC16">
        <v>-1</v>
      </c>
      <c r="DD16">
        <v>-1</v>
      </c>
      <c r="DE16">
        <v>1</v>
      </c>
      <c r="DF16">
        <f>IF(DC16=DE16,1,0)</f>
        <v>0</v>
      </c>
      <c r="DG16">
        <f t="shared" si="62"/>
        <v>0</v>
      </c>
      <c r="DH16" s="1">
        <v>1.22169917059E-2</v>
      </c>
      <c r="DI16" s="2">
        <v>10</v>
      </c>
      <c r="DJ16">
        <v>60</v>
      </c>
      <c r="DK16" t="str">
        <f t="shared" si="63"/>
        <v>TRUE</v>
      </c>
      <c r="DL16">
        <f>VLOOKUP($A16,'FuturesInfo (3)'!$A$2:$V$80,22)</f>
        <v>2</v>
      </c>
      <c r="DM16">
        <f t="shared" si="64"/>
        <v>3</v>
      </c>
      <c r="DN16">
        <f t="shared" si="79"/>
        <v>2</v>
      </c>
      <c r="DO16" s="139">
        <f>VLOOKUP($A16,'FuturesInfo (3)'!$A$2:$O$80,15)*DN16</f>
        <v>191919.0938</v>
      </c>
      <c r="DP16" s="200">
        <f t="shared" si="65"/>
        <v>-2344.6739771584439</v>
      </c>
      <c r="DQ16" s="200">
        <f t="shared" si="80"/>
        <v>-2344.6739771584439</v>
      </c>
      <c r="DS16">
        <v>-1</v>
      </c>
      <c r="DT16">
        <v>1</v>
      </c>
      <c r="DU16">
        <v>-1</v>
      </c>
      <c r="DV16">
        <v>-1</v>
      </c>
      <c r="DW16">
        <v>0</v>
      </c>
      <c r="DX16">
        <v>1</v>
      </c>
      <c r="DY16" s="1">
        <v>-3.2111615546500001E-3</v>
      </c>
      <c r="DZ16" s="2">
        <v>10</v>
      </c>
      <c r="EA16">
        <v>60</v>
      </c>
      <c r="EB16" t="s">
        <v>1276</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1276</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1276</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1276</v>
      </c>
      <c r="GM16">
        <v>2</v>
      </c>
      <c r="GN16" s="96">
        <v>0</v>
      </c>
      <c r="GO16">
        <v>2</v>
      </c>
      <c r="GP16" s="139">
        <v>193804.66640000002</v>
      </c>
      <c r="GQ16" s="200">
        <v>3358.3319516114275</v>
      </c>
      <c r="GR16" s="200">
        <v>3358.3319516114275</v>
      </c>
      <c r="GS16" s="200">
        <v>3358.3319516114275</v>
      </c>
      <c r="GT16" s="200">
        <v>-3358.3319516114275</v>
      </c>
      <c r="GV16">
        <f t="shared" si="66"/>
        <v>1</v>
      </c>
      <c r="GW16" s="244">
        <v>-1</v>
      </c>
      <c r="GX16" s="218">
        <v>-1</v>
      </c>
      <c r="GY16" s="245">
        <v>4</v>
      </c>
      <c r="GZ16">
        <f t="shared" si="81"/>
        <v>-1</v>
      </c>
      <c r="HA16">
        <f t="shared" si="82"/>
        <v>-1</v>
      </c>
      <c r="HB16" s="218"/>
      <c r="HC16">
        <f>IF(GW16=HB16,1,0)</f>
        <v>0</v>
      </c>
      <c r="HD16">
        <f t="shared" si="83"/>
        <v>0</v>
      </c>
      <c r="HE16">
        <f t="shared" si="84"/>
        <v>0</v>
      </c>
      <c r="HF16">
        <f t="shared" si="85"/>
        <v>0</v>
      </c>
      <c r="HG16" s="253"/>
      <c r="HH16" s="268">
        <v>42494</v>
      </c>
      <c r="HI16">
        <v>60</v>
      </c>
      <c r="HJ16" t="str">
        <f t="shared" si="67"/>
        <v>TRUE</v>
      </c>
      <c r="HK16">
        <f>VLOOKUP($A16,'FuturesInfo (3)'!$A$2:$V$80,22)</f>
        <v>2</v>
      </c>
      <c r="HL16" s="257"/>
      <c r="HM16">
        <f t="shared" si="86"/>
        <v>2</v>
      </c>
      <c r="HN16" s="139">
        <f>VLOOKUP($A16,'FuturesInfo (3)'!$A$2:$O$80,15)*HM16</f>
        <v>191919.0938</v>
      </c>
      <c r="HO16" s="200">
        <f t="shared" si="87"/>
        <v>0</v>
      </c>
      <c r="HP16" s="200">
        <f t="shared" si="88"/>
        <v>0</v>
      </c>
      <c r="HQ16" s="200">
        <f t="shared" si="89"/>
        <v>0</v>
      </c>
      <c r="HR16" s="200">
        <f t="shared" si="90"/>
        <v>0</v>
      </c>
      <c r="HT16">
        <f t="shared" si="68"/>
        <v>0</v>
      </c>
      <c r="HU16" s="244"/>
      <c r="HV16" s="218"/>
      <c r="HW16" s="245"/>
      <c r="HX16">
        <f t="shared" si="91"/>
        <v>0</v>
      </c>
      <c r="HY16">
        <f t="shared" si="92"/>
        <v>0</v>
      </c>
      <c r="HZ16" s="218"/>
      <c r="IA16">
        <f>IF(HU16=HZ16,1,0)</f>
        <v>1</v>
      </c>
      <c r="IB16">
        <f t="shared" si="93"/>
        <v>1</v>
      </c>
      <c r="IC16">
        <f t="shared" si="94"/>
        <v>1</v>
      </c>
      <c r="ID16">
        <f t="shared" si="95"/>
        <v>1</v>
      </c>
      <c r="IE16" s="253"/>
      <c r="IF16" s="268"/>
      <c r="IG16">
        <v>60</v>
      </c>
      <c r="IH16" t="str">
        <f t="shared" si="69"/>
        <v>FALSE</v>
      </c>
      <c r="II16">
        <f>VLOOKUP($A16,'FuturesInfo (3)'!$A$2:$V$80,22)</f>
        <v>2</v>
      </c>
      <c r="IJ16" s="257"/>
      <c r="IK16">
        <f t="shared" si="96"/>
        <v>2</v>
      </c>
      <c r="IL16" s="139">
        <f>VLOOKUP($A16,'FuturesInfo (3)'!$A$2:$O$80,15)*IK16</f>
        <v>191919.0938</v>
      </c>
      <c r="IM16" s="200">
        <f t="shared" si="97"/>
        <v>0</v>
      </c>
      <c r="IN16" s="200">
        <f t="shared" si="98"/>
        <v>0</v>
      </c>
      <c r="IO16" s="200">
        <f t="shared" si="99"/>
        <v>0</v>
      </c>
      <c r="IP16" s="200">
        <f t="shared" si="100"/>
        <v>0</v>
      </c>
      <c r="IR16">
        <f t="shared" si="70"/>
        <v>1</v>
      </c>
      <c r="IS16" s="244"/>
      <c r="IT16" s="218"/>
      <c r="IU16" s="245"/>
      <c r="IV16">
        <f t="shared" si="101"/>
        <v>0</v>
      </c>
      <c r="IW16">
        <f t="shared" si="102"/>
        <v>0</v>
      </c>
      <c r="IX16" s="218"/>
      <c r="IY16">
        <f>IF(IS16=IX16,1,0)</f>
        <v>1</v>
      </c>
      <c r="IZ16">
        <f t="shared" si="103"/>
        <v>1</v>
      </c>
      <c r="JA16">
        <f t="shared" si="104"/>
        <v>1</v>
      </c>
      <c r="JB16">
        <f t="shared" si="105"/>
        <v>1</v>
      </c>
      <c r="JC16" s="253"/>
      <c r="JD16" s="268"/>
      <c r="JE16">
        <v>60</v>
      </c>
      <c r="JF16" t="str">
        <f t="shared" si="71"/>
        <v>FALSE</v>
      </c>
      <c r="JG16">
        <f>VLOOKUP($A16,'FuturesInfo (3)'!$A$2:$V$80,22)</f>
        <v>2</v>
      </c>
      <c r="JH16" s="257"/>
      <c r="JI16">
        <f t="shared" si="106"/>
        <v>2</v>
      </c>
      <c r="JJ16" s="139">
        <f>VLOOKUP($A16,'FuturesInfo (3)'!$A$2:$O$80,15)*JI16</f>
        <v>191919.0938</v>
      </c>
      <c r="JK16" s="200">
        <f t="shared" si="107"/>
        <v>0</v>
      </c>
      <c r="JL16" s="200">
        <f t="shared" si="108"/>
        <v>0</v>
      </c>
      <c r="JM16" s="200">
        <f t="shared" si="109"/>
        <v>0</v>
      </c>
      <c r="JN16" s="200">
        <f t="shared" si="110"/>
        <v>0</v>
      </c>
    </row>
    <row r="17" spans="1:274"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1"/>
        <v>-2</v>
      </c>
      <c r="BH17">
        <v>-1</v>
      </c>
      <c r="BI17">
        <v>1</v>
      </c>
      <c r="BJ17">
        <f t="shared" si="72"/>
        <v>0</v>
      </c>
      <c r="BK17" s="1">
        <v>2.1745883814799998E-3</v>
      </c>
      <c r="BL17" s="2">
        <v>10</v>
      </c>
      <c r="BM17">
        <v>60</v>
      </c>
      <c r="BN17" t="str">
        <f t="shared" si="112"/>
        <v>TRUE</v>
      </c>
      <c r="BO17">
        <f>VLOOKUP($A17,'FuturesInfo (3)'!$A$2:$V$80,22)</f>
        <v>5</v>
      </c>
      <c r="BP17">
        <f t="shared" si="51"/>
        <v>5</v>
      </c>
      <c r="BQ17" s="139">
        <f>VLOOKUP($A17,'FuturesInfo (3)'!$A$2:$O$80,15)*BP17</f>
        <v>97530</v>
      </c>
      <c r="BR17" s="145">
        <f t="shared" si="73"/>
        <v>-212.08760484574438</v>
      </c>
      <c r="BT17">
        <f t="shared" si="74"/>
        <v>-1</v>
      </c>
      <c r="BU17">
        <v>1</v>
      </c>
      <c r="BV17">
        <v>-1</v>
      </c>
      <c r="BW17">
        <v>1</v>
      </c>
      <c r="BX17">
        <f t="shared" si="52"/>
        <v>1</v>
      </c>
      <c r="BY17">
        <f t="shared" si="53"/>
        <v>0</v>
      </c>
      <c r="BZ17" s="188">
        <v>0</v>
      </c>
      <c r="CA17" s="2">
        <v>10</v>
      </c>
      <c r="CB17">
        <v>60</v>
      </c>
      <c r="CC17" t="str">
        <f t="shared" si="54"/>
        <v>TRUE</v>
      </c>
      <c r="CD17">
        <f>VLOOKUP($A17,'FuturesInfo (3)'!$A$2:$V$80,22)</f>
        <v>5</v>
      </c>
      <c r="CE17">
        <f t="shared" si="55"/>
        <v>5</v>
      </c>
      <c r="CF17">
        <f t="shared" si="55"/>
        <v>5</v>
      </c>
      <c r="CG17" s="139">
        <f>VLOOKUP($A17,'FuturesInfo (3)'!$A$2:$O$80,15)*CE17</f>
        <v>97530</v>
      </c>
      <c r="CH17" s="145">
        <f t="shared" si="56"/>
        <v>0</v>
      </c>
      <c r="CI17" s="145">
        <f t="shared" si="75"/>
        <v>0</v>
      </c>
      <c r="CK17">
        <f t="shared" si="57"/>
        <v>1</v>
      </c>
      <c r="CL17">
        <v>1</v>
      </c>
      <c r="CM17">
        <v>-1</v>
      </c>
      <c r="CN17">
        <v>1</v>
      </c>
      <c r="CO17">
        <f t="shared" ref="CO17:CO78" si="113">IF(CL17=CN17,1,0)</f>
        <v>1</v>
      </c>
      <c r="CP17">
        <f t="shared" si="58"/>
        <v>0</v>
      </c>
      <c r="CQ17" s="1">
        <v>7.7495350279000001E-3</v>
      </c>
      <c r="CR17" s="2">
        <v>10</v>
      </c>
      <c r="CS17">
        <v>60</v>
      </c>
      <c r="CT17" t="str">
        <f t="shared" si="59"/>
        <v>TRUE</v>
      </c>
      <c r="CU17">
        <f>VLOOKUP($A17,'FuturesInfo (3)'!$A$2:$V$80,22)</f>
        <v>5</v>
      </c>
      <c r="CV17">
        <f t="shared" si="60"/>
        <v>4</v>
      </c>
      <c r="CW17">
        <f t="shared" si="76"/>
        <v>5</v>
      </c>
      <c r="CX17" s="139">
        <f>VLOOKUP($A17,'FuturesInfo (3)'!$A$2:$O$80,15)*CW17</f>
        <v>97530</v>
      </c>
      <c r="CY17" s="200">
        <f t="shared" si="77"/>
        <v>755.81215127108703</v>
      </c>
      <c r="CZ17" s="200">
        <f t="shared" si="78"/>
        <v>-755.81215127108703</v>
      </c>
      <c r="DB17">
        <f t="shared" si="61"/>
        <v>1</v>
      </c>
      <c r="DC17">
        <v>1</v>
      </c>
      <c r="DD17">
        <v>-1</v>
      </c>
      <c r="DE17">
        <v>-1</v>
      </c>
      <c r="DF17">
        <f t="shared" ref="DF17:DF80" si="114">IF(DC17=DE17,1,0)</f>
        <v>0</v>
      </c>
      <c r="DG17">
        <f t="shared" si="62"/>
        <v>1</v>
      </c>
      <c r="DH17" s="1">
        <v>-6.7671485696700001E-3</v>
      </c>
      <c r="DI17" s="2">
        <v>10</v>
      </c>
      <c r="DJ17">
        <v>60</v>
      </c>
      <c r="DK17" t="str">
        <f t="shared" si="63"/>
        <v>TRUE</v>
      </c>
      <c r="DL17">
        <f>VLOOKUP($A17,'FuturesInfo (3)'!$A$2:$V$80,22)</f>
        <v>5</v>
      </c>
      <c r="DM17">
        <f t="shared" si="64"/>
        <v>4</v>
      </c>
      <c r="DN17">
        <f t="shared" si="79"/>
        <v>5</v>
      </c>
      <c r="DO17" s="139">
        <f>VLOOKUP($A17,'FuturesInfo (3)'!$A$2:$O$80,15)*DN17</f>
        <v>97530</v>
      </c>
      <c r="DP17" s="200">
        <f t="shared" si="65"/>
        <v>-659.99999999991508</v>
      </c>
      <c r="DQ17" s="200">
        <f t="shared" si="80"/>
        <v>659.99999999991508</v>
      </c>
      <c r="DS17">
        <v>1</v>
      </c>
      <c r="DT17">
        <v>-1</v>
      </c>
      <c r="DU17">
        <v>-1</v>
      </c>
      <c r="DV17">
        <v>1</v>
      </c>
      <c r="DW17">
        <v>0</v>
      </c>
      <c r="DX17">
        <v>0</v>
      </c>
      <c r="DY17" s="1">
        <v>1.8581604211799999E-2</v>
      </c>
      <c r="DZ17" s="2">
        <v>10</v>
      </c>
      <c r="EA17">
        <v>60</v>
      </c>
      <c r="EB17" t="s">
        <v>1276</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1276</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1276</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1276</v>
      </c>
      <c r="GM17">
        <v>5</v>
      </c>
      <c r="GN17" s="96">
        <v>0</v>
      </c>
      <c r="GO17">
        <v>5</v>
      </c>
      <c r="GP17" s="139">
        <v>97530</v>
      </c>
      <c r="GQ17" s="200">
        <v>-744.27655677678774</v>
      </c>
      <c r="GR17" s="200">
        <v>744.27655677678774</v>
      </c>
      <c r="GS17" s="200">
        <v>744.27655677678774</v>
      </c>
      <c r="GT17" s="200">
        <v>-744.27655677678774</v>
      </c>
      <c r="GV17">
        <f t="shared" si="66"/>
        <v>1</v>
      </c>
      <c r="GW17" s="244">
        <v>-1</v>
      </c>
      <c r="GX17" s="218">
        <v>1</v>
      </c>
      <c r="GY17" s="245">
        <v>-13</v>
      </c>
      <c r="GZ17">
        <f t="shared" si="81"/>
        <v>1</v>
      </c>
      <c r="HA17">
        <f t="shared" si="82"/>
        <v>-1</v>
      </c>
      <c r="HB17" s="218"/>
      <c r="HC17">
        <f t="shared" ref="HC17:HC80" si="115">IF(GW17=HB17,1,0)</f>
        <v>0</v>
      </c>
      <c r="HD17">
        <f t="shared" si="83"/>
        <v>0</v>
      </c>
      <c r="HE17">
        <f t="shared" si="84"/>
        <v>0</v>
      </c>
      <c r="HF17">
        <f t="shared" si="85"/>
        <v>0</v>
      </c>
      <c r="HG17" s="253"/>
      <c r="HH17" s="268">
        <v>42485</v>
      </c>
      <c r="HI17">
        <v>60</v>
      </c>
      <c r="HJ17" t="str">
        <f t="shared" si="67"/>
        <v>TRUE</v>
      </c>
      <c r="HK17">
        <f>VLOOKUP($A17,'FuturesInfo (3)'!$A$2:$V$80,22)</f>
        <v>5</v>
      </c>
      <c r="HL17" s="257"/>
      <c r="HM17">
        <f t="shared" si="86"/>
        <v>5</v>
      </c>
      <c r="HN17" s="139">
        <f>VLOOKUP($A17,'FuturesInfo (3)'!$A$2:$O$80,15)*HM17</f>
        <v>97530</v>
      </c>
      <c r="HO17" s="200">
        <f t="shared" si="87"/>
        <v>0</v>
      </c>
      <c r="HP17" s="200">
        <f t="shared" si="88"/>
        <v>0</v>
      </c>
      <c r="HQ17" s="200">
        <f t="shared" si="89"/>
        <v>0</v>
      </c>
      <c r="HR17" s="200">
        <f t="shared" si="90"/>
        <v>0</v>
      </c>
      <c r="HT17">
        <f t="shared" si="68"/>
        <v>0</v>
      </c>
      <c r="HU17" s="244"/>
      <c r="HV17" s="218"/>
      <c r="HW17" s="245"/>
      <c r="HX17">
        <f t="shared" si="91"/>
        <v>0</v>
      </c>
      <c r="HY17">
        <f t="shared" si="92"/>
        <v>0</v>
      </c>
      <c r="HZ17" s="218"/>
      <c r="IA17">
        <f t="shared" ref="IA17:IA80" si="116">IF(HU17=HZ17,1,0)</f>
        <v>1</v>
      </c>
      <c r="IB17">
        <f t="shared" si="93"/>
        <v>1</v>
      </c>
      <c r="IC17">
        <f t="shared" si="94"/>
        <v>1</v>
      </c>
      <c r="ID17">
        <f t="shared" si="95"/>
        <v>1</v>
      </c>
      <c r="IE17" s="253"/>
      <c r="IF17" s="268"/>
      <c r="IG17">
        <v>60</v>
      </c>
      <c r="IH17" t="str">
        <f t="shared" si="69"/>
        <v>FALSE</v>
      </c>
      <c r="II17">
        <f>VLOOKUP($A17,'FuturesInfo (3)'!$A$2:$V$80,22)</f>
        <v>5</v>
      </c>
      <c r="IJ17" s="257"/>
      <c r="IK17">
        <f t="shared" si="96"/>
        <v>5</v>
      </c>
      <c r="IL17" s="139">
        <f>VLOOKUP($A17,'FuturesInfo (3)'!$A$2:$O$80,15)*IK17</f>
        <v>97530</v>
      </c>
      <c r="IM17" s="200">
        <f t="shared" si="97"/>
        <v>0</v>
      </c>
      <c r="IN17" s="200">
        <f t="shared" si="98"/>
        <v>0</v>
      </c>
      <c r="IO17" s="200">
        <f t="shared" si="99"/>
        <v>0</v>
      </c>
      <c r="IP17" s="200">
        <f t="shared" si="100"/>
        <v>0</v>
      </c>
      <c r="IR17">
        <f t="shared" si="70"/>
        <v>1</v>
      </c>
      <c r="IS17" s="244"/>
      <c r="IT17" s="218"/>
      <c r="IU17" s="245"/>
      <c r="IV17">
        <f t="shared" si="101"/>
        <v>0</v>
      </c>
      <c r="IW17">
        <f t="shared" si="102"/>
        <v>0</v>
      </c>
      <c r="IX17" s="218"/>
      <c r="IY17">
        <f t="shared" ref="IY17:IY80" si="117">IF(IS17=IX17,1,0)</f>
        <v>1</v>
      </c>
      <c r="IZ17">
        <f t="shared" si="103"/>
        <v>1</v>
      </c>
      <c r="JA17">
        <f t="shared" si="104"/>
        <v>1</v>
      </c>
      <c r="JB17">
        <f t="shared" si="105"/>
        <v>1</v>
      </c>
      <c r="JC17" s="253"/>
      <c r="JD17" s="268"/>
      <c r="JE17">
        <v>60</v>
      </c>
      <c r="JF17" t="str">
        <f t="shared" si="71"/>
        <v>FALSE</v>
      </c>
      <c r="JG17">
        <f>VLOOKUP($A17,'FuturesInfo (3)'!$A$2:$V$80,22)</f>
        <v>5</v>
      </c>
      <c r="JH17" s="257"/>
      <c r="JI17">
        <f t="shared" si="106"/>
        <v>5</v>
      </c>
      <c r="JJ17" s="139">
        <f>VLOOKUP($A17,'FuturesInfo (3)'!$A$2:$O$80,15)*JI17</f>
        <v>97530</v>
      </c>
      <c r="JK17" s="200">
        <f t="shared" si="107"/>
        <v>0</v>
      </c>
      <c r="JL17" s="200">
        <f t="shared" si="108"/>
        <v>0</v>
      </c>
      <c r="JM17" s="200">
        <f t="shared" si="109"/>
        <v>0</v>
      </c>
      <c r="JN17" s="200">
        <f t="shared" si="110"/>
        <v>0</v>
      </c>
    </row>
    <row r="18" spans="1:274"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1"/>
        <v>0</v>
      </c>
      <c r="BH18">
        <v>-1</v>
      </c>
      <c r="BI18">
        <v>1</v>
      </c>
      <c r="BJ18">
        <f t="shared" si="72"/>
        <v>0</v>
      </c>
      <c r="BK18" s="1">
        <v>1.59655699014E-3</v>
      </c>
      <c r="BL18" s="2">
        <v>10</v>
      </c>
      <c r="BM18">
        <v>60</v>
      </c>
      <c r="BN18" t="str">
        <f t="shared" si="112"/>
        <v>TRUE</v>
      </c>
      <c r="BO18">
        <f>VLOOKUP($A18,'FuturesInfo (3)'!$A$2:$V$80,22)</f>
        <v>2</v>
      </c>
      <c r="BP18">
        <f t="shared" si="51"/>
        <v>2</v>
      </c>
      <c r="BQ18" s="139">
        <f>VLOOKUP($A18,'FuturesInfo (3)'!$A$2:$O$80,15)*BP18</f>
        <v>177912.5</v>
      </c>
      <c r="BR18" s="145">
        <f t="shared" si="73"/>
        <v>-284.04744550828275</v>
      </c>
      <c r="BT18">
        <f t="shared" si="74"/>
        <v>-1</v>
      </c>
      <c r="BU18">
        <v>-1</v>
      </c>
      <c r="BV18">
        <v>1</v>
      </c>
      <c r="BW18">
        <v>1</v>
      </c>
      <c r="BX18">
        <f t="shared" si="52"/>
        <v>0</v>
      </c>
      <c r="BY18">
        <f t="shared" si="53"/>
        <v>1</v>
      </c>
      <c r="BZ18" s="188">
        <v>5.9602190034E-3</v>
      </c>
      <c r="CA18" s="2">
        <v>10</v>
      </c>
      <c r="CB18">
        <v>60</v>
      </c>
      <c r="CC18" t="str">
        <f t="shared" si="54"/>
        <v>TRUE</v>
      </c>
      <c r="CD18">
        <f>VLOOKUP($A18,'FuturesInfo (3)'!$A$2:$V$80,22)</f>
        <v>2</v>
      </c>
      <c r="CE18">
        <f t="shared" si="55"/>
        <v>2</v>
      </c>
      <c r="CF18">
        <f t="shared" si="55"/>
        <v>2</v>
      </c>
      <c r="CG18" s="139">
        <f>VLOOKUP($A18,'FuturesInfo (3)'!$A$2:$O$80,15)*CE18</f>
        <v>177912.5</v>
      </c>
      <c r="CH18" s="145">
        <f t="shared" si="56"/>
        <v>-1060.3974634424026</v>
      </c>
      <c r="CI18" s="145">
        <f t="shared" si="75"/>
        <v>1060.3974634424026</v>
      </c>
      <c r="CK18">
        <f t="shared" si="57"/>
        <v>-1</v>
      </c>
      <c r="CL18">
        <v>-1</v>
      </c>
      <c r="CM18">
        <v>1</v>
      </c>
      <c r="CN18">
        <v>-1</v>
      </c>
      <c r="CO18">
        <f t="shared" si="113"/>
        <v>1</v>
      </c>
      <c r="CP18">
        <f t="shared" si="58"/>
        <v>0</v>
      </c>
      <c r="CQ18" s="1">
        <v>-3.8580778505E-3</v>
      </c>
      <c r="CR18" s="2">
        <v>10</v>
      </c>
      <c r="CS18">
        <v>60</v>
      </c>
      <c r="CT18" t="str">
        <f t="shared" si="59"/>
        <v>TRUE</v>
      </c>
      <c r="CU18">
        <f>VLOOKUP($A18,'FuturesInfo (3)'!$A$2:$V$80,22)</f>
        <v>2</v>
      </c>
      <c r="CV18">
        <f t="shared" si="60"/>
        <v>2</v>
      </c>
      <c r="CW18">
        <f t="shared" si="76"/>
        <v>2</v>
      </c>
      <c r="CX18" s="139">
        <f>VLOOKUP($A18,'FuturesInfo (3)'!$A$2:$O$80,15)*CW18</f>
        <v>177912.5</v>
      </c>
      <c r="CY18" s="200">
        <f t="shared" si="77"/>
        <v>686.40027557708129</v>
      </c>
      <c r="CZ18" s="200">
        <f t="shared" si="78"/>
        <v>-686.40027557708129</v>
      </c>
      <c r="DB18">
        <f t="shared" si="61"/>
        <v>-1</v>
      </c>
      <c r="DC18">
        <v>1</v>
      </c>
      <c r="DD18">
        <v>1</v>
      </c>
      <c r="DE18">
        <v>1</v>
      </c>
      <c r="DF18">
        <f t="shared" si="114"/>
        <v>1</v>
      </c>
      <c r="DG18">
        <f t="shared" si="62"/>
        <v>1</v>
      </c>
      <c r="DH18" s="1">
        <v>6.4319800816100003E-3</v>
      </c>
      <c r="DI18" s="2">
        <v>10</v>
      </c>
      <c r="DJ18">
        <v>60</v>
      </c>
      <c r="DK18" t="str">
        <f t="shared" si="63"/>
        <v>TRUE</v>
      </c>
      <c r="DL18">
        <f>VLOOKUP($A18,'FuturesInfo (3)'!$A$2:$V$80,22)</f>
        <v>2</v>
      </c>
      <c r="DM18">
        <f t="shared" si="64"/>
        <v>3</v>
      </c>
      <c r="DN18">
        <f t="shared" si="79"/>
        <v>2</v>
      </c>
      <c r="DO18" s="139">
        <f>VLOOKUP($A18,'FuturesInfo (3)'!$A$2:$O$80,15)*DN18</f>
        <v>177912.5</v>
      </c>
      <c r="DP18" s="200">
        <f t="shared" si="65"/>
        <v>1144.3296562694393</v>
      </c>
      <c r="DQ18" s="200">
        <f t="shared" si="80"/>
        <v>1144.3296562694393</v>
      </c>
      <c r="DS18">
        <v>1</v>
      </c>
      <c r="DT18">
        <v>1</v>
      </c>
      <c r="DU18">
        <v>1</v>
      </c>
      <c r="DV18">
        <v>-1</v>
      </c>
      <c r="DW18">
        <v>0</v>
      </c>
      <c r="DX18">
        <v>0</v>
      </c>
      <c r="DY18" s="1">
        <v>-3.2985156679500001E-3</v>
      </c>
      <c r="DZ18" s="2">
        <v>10</v>
      </c>
      <c r="EA18">
        <v>60</v>
      </c>
      <c r="EB18" t="s">
        <v>1276</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1276</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1276</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1276</v>
      </c>
      <c r="GM18">
        <v>2</v>
      </c>
      <c r="GN18" s="96">
        <v>0</v>
      </c>
      <c r="GO18">
        <v>2</v>
      </c>
      <c r="GP18" s="139">
        <v>177912.5</v>
      </c>
      <c r="GQ18" s="200">
        <v>448.86467166606388</v>
      </c>
      <c r="GR18" s="200">
        <v>-448.86467166606388</v>
      </c>
      <c r="GS18" s="200">
        <v>448.86467166606388</v>
      </c>
      <c r="GT18" s="200">
        <v>448.86467166606388</v>
      </c>
      <c r="GV18">
        <f t="shared" si="66"/>
        <v>0</v>
      </c>
      <c r="GW18" s="244">
        <v>1</v>
      </c>
      <c r="GX18" s="218">
        <v>1</v>
      </c>
      <c r="GY18" s="245">
        <v>-12</v>
      </c>
      <c r="GZ18">
        <f t="shared" si="81"/>
        <v>-1</v>
      </c>
      <c r="HA18">
        <f t="shared" si="82"/>
        <v>-1</v>
      </c>
      <c r="HB18" s="218"/>
      <c r="HC18">
        <f t="shared" si="115"/>
        <v>0</v>
      </c>
      <c r="HD18">
        <f t="shared" si="83"/>
        <v>0</v>
      </c>
      <c r="HE18">
        <f t="shared" si="84"/>
        <v>0</v>
      </c>
      <c r="HF18">
        <f t="shared" si="85"/>
        <v>0</v>
      </c>
      <c r="HG18" s="253"/>
      <c r="HH18" s="268">
        <v>42503</v>
      </c>
      <c r="HI18">
        <v>60</v>
      </c>
      <c r="HJ18" t="str">
        <f t="shared" si="67"/>
        <v>TRUE</v>
      </c>
      <c r="HK18">
        <f>VLOOKUP($A18,'FuturesInfo (3)'!$A$2:$V$80,22)</f>
        <v>2</v>
      </c>
      <c r="HL18" s="257"/>
      <c r="HM18">
        <f t="shared" si="86"/>
        <v>2</v>
      </c>
      <c r="HN18" s="139">
        <f>VLOOKUP($A18,'FuturesInfo (3)'!$A$2:$O$80,15)*HM18</f>
        <v>177912.5</v>
      </c>
      <c r="HO18" s="200">
        <f t="shared" si="87"/>
        <v>0</v>
      </c>
      <c r="HP18" s="200">
        <f t="shared" si="88"/>
        <v>0</v>
      </c>
      <c r="HQ18" s="200">
        <f t="shared" si="89"/>
        <v>0</v>
      </c>
      <c r="HR18" s="200">
        <f t="shared" si="90"/>
        <v>0</v>
      </c>
      <c r="HT18">
        <f t="shared" si="68"/>
        <v>0</v>
      </c>
      <c r="HU18" s="244"/>
      <c r="HV18" s="218"/>
      <c r="HW18" s="245"/>
      <c r="HX18">
        <f t="shared" si="91"/>
        <v>0</v>
      </c>
      <c r="HY18">
        <f t="shared" si="92"/>
        <v>0</v>
      </c>
      <c r="HZ18" s="218"/>
      <c r="IA18">
        <f t="shared" si="116"/>
        <v>1</v>
      </c>
      <c r="IB18">
        <f t="shared" si="93"/>
        <v>1</v>
      </c>
      <c r="IC18">
        <f t="shared" si="94"/>
        <v>1</v>
      </c>
      <c r="ID18">
        <f t="shared" si="95"/>
        <v>1</v>
      </c>
      <c r="IE18" s="253"/>
      <c r="IF18" s="268"/>
      <c r="IG18">
        <v>60</v>
      </c>
      <c r="IH18" t="str">
        <f t="shared" si="69"/>
        <v>FALSE</v>
      </c>
      <c r="II18">
        <f>VLOOKUP($A18,'FuturesInfo (3)'!$A$2:$V$80,22)</f>
        <v>2</v>
      </c>
      <c r="IJ18" s="257"/>
      <c r="IK18">
        <f t="shared" si="96"/>
        <v>2</v>
      </c>
      <c r="IL18" s="139">
        <f>VLOOKUP($A18,'FuturesInfo (3)'!$A$2:$O$80,15)*IK18</f>
        <v>177912.5</v>
      </c>
      <c r="IM18" s="200">
        <f t="shared" si="97"/>
        <v>0</v>
      </c>
      <c r="IN18" s="200">
        <f t="shared" si="98"/>
        <v>0</v>
      </c>
      <c r="IO18" s="200">
        <f t="shared" si="99"/>
        <v>0</v>
      </c>
      <c r="IP18" s="200">
        <f t="shared" si="100"/>
        <v>0</v>
      </c>
      <c r="IR18">
        <f t="shared" si="70"/>
        <v>1</v>
      </c>
      <c r="IS18" s="244"/>
      <c r="IT18" s="218"/>
      <c r="IU18" s="245"/>
      <c r="IV18">
        <f t="shared" si="101"/>
        <v>0</v>
      </c>
      <c r="IW18">
        <f t="shared" si="102"/>
        <v>0</v>
      </c>
      <c r="IX18" s="218"/>
      <c r="IY18">
        <f t="shared" si="117"/>
        <v>1</v>
      </c>
      <c r="IZ18">
        <f t="shared" si="103"/>
        <v>1</v>
      </c>
      <c r="JA18">
        <f t="shared" si="104"/>
        <v>1</v>
      </c>
      <c r="JB18">
        <f t="shared" si="105"/>
        <v>1</v>
      </c>
      <c r="JC18" s="253"/>
      <c r="JD18" s="268"/>
      <c r="JE18">
        <v>60</v>
      </c>
      <c r="JF18" t="str">
        <f t="shared" si="71"/>
        <v>FALSE</v>
      </c>
      <c r="JG18">
        <f>VLOOKUP($A18,'FuturesInfo (3)'!$A$2:$V$80,22)</f>
        <v>2</v>
      </c>
      <c r="JH18" s="257"/>
      <c r="JI18">
        <f t="shared" si="106"/>
        <v>2</v>
      </c>
      <c r="JJ18" s="139">
        <f>VLOOKUP($A18,'FuturesInfo (3)'!$A$2:$O$80,15)*JI18</f>
        <v>177912.5</v>
      </c>
      <c r="JK18" s="200">
        <f t="shared" si="107"/>
        <v>0</v>
      </c>
      <c r="JL18" s="200">
        <f t="shared" si="108"/>
        <v>0</v>
      </c>
      <c r="JM18" s="200">
        <f t="shared" si="109"/>
        <v>0</v>
      </c>
      <c r="JN18" s="200">
        <f t="shared" si="110"/>
        <v>0</v>
      </c>
    </row>
    <row r="19" spans="1:274"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1"/>
        <v>0</v>
      </c>
      <c r="BH19">
        <v>1</v>
      </c>
      <c r="BI19">
        <v>1</v>
      </c>
      <c r="BJ19">
        <f t="shared" si="72"/>
        <v>1</v>
      </c>
      <c r="BK19" s="1">
        <v>3.6253776435000002E-3</v>
      </c>
      <c r="BL19" s="2">
        <v>10</v>
      </c>
      <c r="BM19">
        <v>60</v>
      </c>
      <c r="BN19" t="str">
        <f t="shared" si="112"/>
        <v>TRUE</v>
      </c>
      <c r="BO19">
        <f>VLOOKUP($A19,'FuturesInfo (3)'!$A$2:$V$80,22)</f>
        <v>5</v>
      </c>
      <c r="BP19">
        <f t="shared" si="51"/>
        <v>5</v>
      </c>
      <c r="BQ19" s="139">
        <f>VLOOKUP($A19,'FuturesInfo (3)'!$A$2:$O$80,15)*BP19</f>
        <v>107500</v>
      </c>
      <c r="BR19" s="145">
        <f t="shared" si="73"/>
        <v>389.72809667625</v>
      </c>
      <c r="BT19">
        <f t="shared" si="74"/>
        <v>1</v>
      </c>
      <c r="BU19">
        <v>1</v>
      </c>
      <c r="BV19">
        <v>1</v>
      </c>
      <c r="BW19">
        <v>1</v>
      </c>
      <c r="BX19">
        <f t="shared" si="52"/>
        <v>1</v>
      </c>
      <c r="BY19">
        <f t="shared" si="53"/>
        <v>1</v>
      </c>
      <c r="BZ19" s="188">
        <v>7.2245635159500004E-3</v>
      </c>
      <c r="CA19" s="2">
        <v>10</v>
      </c>
      <c r="CB19">
        <v>60</v>
      </c>
      <c r="CC19" t="str">
        <f t="shared" si="54"/>
        <v>TRUE</v>
      </c>
      <c r="CD19">
        <f>VLOOKUP($A19,'FuturesInfo (3)'!$A$2:$V$80,22)</f>
        <v>5</v>
      </c>
      <c r="CE19">
        <f t="shared" si="55"/>
        <v>5</v>
      </c>
      <c r="CF19">
        <f t="shared" si="55"/>
        <v>5</v>
      </c>
      <c r="CG19" s="139">
        <f>VLOOKUP($A19,'FuturesInfo (3)'!$A$2:$O$80,15)*CE19</f>
        <v>107500</v>
      </c>
      <c r="CH19" s="145">
        <f t="shared" si="56"/>
        <v>776.64057796462509</v>
      </c>
      <c r="CI19" s="145">
        <f t="shared" si="75"/>
        <v>776.64057796462509</v>
      </c>
      <c r="CK19">
        <f t="shared" si="57"/>
        <v>1</v>
      </c>
      <c r="CL19">
        <v>1</v>
      </c>
      <c r="CM19">
        <v>1</v>
      </c>
      <c r="CN19">
        <v>1</v>
      </c>
      <c r="CO19">
        <f t="shared" si="113"/>
        <v>1</v>
      </c>
      <c r="CP19">
        <f t="shared" si="58"/>
        <v>1</v>
      </c>
      <c r="CQ19" s="1">
        <v>2.1518230723299999E-2</v>
      </c>
      <c r="CR19" s="2">
        <v>10</v>
      </c>
      <c r="CS19">
        <v>60</v>
      </c>
      <c r="CT19" t="str">
        <f t="shared" si="59"/>
        <v>TRUE</v>
      </c>
      <c r="CU19">
        <f>VLOOKUP($A19,'FuturesInfo (3)'!$A$2:$V$80,22)</f>
        <v>5</v>
      </c>
      <c r="CV19">
        <f t="shared" si="60"/>
        <v>6</v>
      </c>
      <c r="CW19">
        <f t="shared" si="76"/>
        <v>5</v>
      </c>
      <c r="CX19" s="139">
        <f>VLOOKUP($A19,'FuturesInfo (3)'!$A$2:$O$80,15)*CW19</f>
        <v>107500</v>
      </c>
      <c r="CY19" s="200">
        <f t="shared" si="77"/>
        <v>2313.2098027547499</v>
      </c>
      <c r="CZ19" s="200">
        <f t="shared" si="78"/>
        <v>2313.2098027547499</v>
      </c>
      <c r="DB19">
        <f t="shared" si="61"/>
        <v>1</v>
      </c>
      <c r="DC19">
        <v>1</v>
      </c>
      <c r="DD19">
        <v>1</v>
      </c>
      <c r="DE19">
        <v>1</v>
      </c>
      <c r="DF19">
        <f t="shared" si="114"/>
        <v>1</v>
      </c>
      <c r="DG19">
        <f t="shared" si="62"/>
        <v>1</v>
      </c>
      <c r="DH19" s="1">
        <v>1.17027501463E-3</v>
      </c>
      <c r="DI19" s="2">
        <v>10</v>
      </c>
      <c r="DJ19">
        <v>60</v>
      </c>
      <c r="DK19" t="str">
        <f t="shared" si="63"/>
        <v>TRUE</v>
      </c>
      <c r="DL19">
        <f>VLOOKUP($A19,'FuturesInfo (3)'!$A$2:$V$80,22)</f>
        <v>5</v>
      </c>
      <c r="DM19">
        <f t="shared" si="64"/>
        <v>6</v>
      </c>
      <c r="DN19" s="186">
        <v>6</v>
      </c>
      <c r="DO19" s="139">
        <f>VLOOKUP($A19,'FuturesInfo (3)'!$A$2:$O$80,15)*DN19</f>
        <v>129000</v>
      </c>
      <c r="DP19" s="200">
        <f t="shared" si="65"/>
        <v>150.96547688727</v>
      </c>
      <c r="DQ19" s="200">
        <f t="shared" si="80"/>
        <v>150.96547688727</v>
      </c>
      <c r="DS19">
        <v>1</v>
      </c>
      <c r="DT19">
        <v>1</v>
      </c>
      <c r="DU19">
        <v>1</v>
      </c>
      <c r="DV19">
        <v>1</v>
      </c>
      <c r="DW19">
        <v>1</v>
      </c>
      <c r="DX19">
        <v>1</v>
      </c>
      <c r="DY19" s="1">
        <v>8.1823495032099999E-3</v>
      </c>
      <c r="DZ19" s="2">
        <v>10</v>
      </c>
      <c r="EA19">
        <v>60</v>
      </c>
      <c r="EB19" t="s">
        <v>1276</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1276</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1276</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1276</v>
      </c>
      <c r="GM19">
        <v>5</v>
      </c>
      <c r="GN19" s="96">
        <v>0</v>
      </c>
      <c r="GO19">
        <v>5</v>
      </c>
      <c r="GP19" s="139">
        <v>107500</v>
      </c>
      <c r="GQ19" s="200">
        <v>1778.9598108774999</v>
      </c>
      <c r="GR19" s="200">
        <v>1778.9598108774999</v>
      </c>
      <c r="GS19" s="200">
        <v>1778.9598108774999</v>
      </c>
      <c r="GT19" s="200">
        <v>-1778.9598108774999</v>
      </c>
      <c r="GV19">
        <f t="shared" si="66"/>
        <v>1</v>
      </c>
      <c r="GW19" s="244">
        <v>1</v>
      </c>
      <c r="GX19" s="218">
        <v>1</v>
      </c>
      <c r="GY19" s="245">
        <v>-24</v>
      </c>
      <c r="GZ19">
        <f t="shared" si="81"/>
        <v>1</v>
      </c>
      <c r="HA19">
        <f t="shared" si="82"/>
        <v>-1</v>
      </c>
      <c r="HB19" s="218"/>
      <c r="HC19">
        <f t="shared" si="115"/>
        <v>0</v>
      </c>
      <c r="HD19">
        <f t="shared" si="83"/>
        <v>0</v>
      </c>
      <c r="HE19">
        <f t="shared" si="84"/>
        <v>0</v>
      </c>
      <c r="HF19">
        <f t="shared" si="85"/>
        <v>0</v>
      </c>
      <c r="HG19" s="253"/>
      <c r="HH19" s="268">
        <v>42499</v>
      </c>
      <c r="HI19">
        <v>60</v>
      </c>
      <c r="HJ19" t="str">
        <f t="shared" si="67"/>
        <v>TRUE</v>
      </c>
      <c r="HK19">
        <f>VLOOKUP($A19,'FuturesInfo (3)'!$A$2:$V$80,22)</f>
        <v>5</v>
      </c>
      <c r="HL19" s="257"/>
      <c r="HM19">
        <f t="shared" si="86"/>
        <v>5</v>
      </c>
      <c r="HN19" s="139">
        <f>VLOOKUP($A19,'FuturesInfo (3)'!$A$2:$O$80,15)*HM19</f>
        <v>107500</v>
      </c>
      <c r="HO19" s="200">
        <f t="shared" si="87"/>
        <v>0</v>
      </c>
      <c r="HP19" s="200">
        <f t="shared" si="88"/>
        <v>0</v>
      </c>
      <c r="HQ19" s="200">
        <f t="shared" si="89"/>
        <v>0</v>
      </c>
      <c r="HR19" s="200">
        <f t="shared" si="90"/>
        <v>0</v>
      </c>
      <c r="HT19">
        <f t="shared" si="68"/>
        <v>0</v>
      </c>
      <c r="HU19" s="244"/>
      <c r="HV19" s="218"/>
      <c r="HW19" s="245"/>
      <c r="HX19">
        <f t="shared" si="91"/>
        <v>0</v>
      </c>
      <c r="HY19">
        <f t="shared" si="92"/>
        <v>0</v>
      </c>
      <c r="HZ19" s="218"/>
      <c r="IA19">
        <f t="shared" si="116"/>
        <v>1</v>
      </c>
      <c r="IB19">
        <f t="shared" si="93"/>
        <v>1</v>
      </c>
      <c r="IC19">
        <f t="shared" si="94"/>
        <v>1</v>
      </c>
      <c r="ID19">
        <f t="shared" si="95"/>
        <v>1</v>
      </c>
      <c r="IE19" s="253"/>
      <c r="IF19" s="268"/>
      <c r="IG19">
        <v>60</v>
      </c>
      <c r="IH19" t="str">
        <f t="shared" si="69"/>
        <v>FALSE</v>
      </c>
      <c r="II19">
        <f>VLOOKUP($A19,'FuturesInfo (3)'!$A$2:$V$80,22)</f>
        <v>5</v>
      </c>
      <c r="IJ19" s="257"/>
      <c r="IK19">
        <f t="shared" si="96"/>
        <v>5</v>
      </c>
      <c r="IL19" s="139">
        <f>VLOOKUP($A19,'FuturesInfo (3)'!$A$2:$O$80,15)*IK19</f>
        <v>107500</v>
      </c>
      <c r="IM19" s="200">
        <f t="shared" si="97"/>
        <v>0</v>
      </c>
      <c r="IN19" s="200">
        <f t="shared" si="98"/>
        <v>0</v>
      </c>
      <c r="IO19" s="200">
        <f t="shared" si="99"/>
        <v>0</v>
      </c>
      <c r="IP19" s="200">
        <f t="shared" si="100"/>
        <v>0</v>
      </c>
      <c r="IR19">
        <f t="shared" si="70"/>
        <v>1</v>
      </c>
      <c r="IS19" s="244"/>
      <c r="IT19" s="218"/>
      <c r="IU19" s="245"/>
      <c r="IV19">
        <f t="shared" si="101"/>
        <v>0</v>
      </c>
      <c r="IW19">
        <f t="shared" si="102"/>
        <v>0</v>
      </c>
      <c r="IX19" s="218"/>
      <c r="IY19">
        <f t="shared" si="117"/>
        <v>1</v>
      </c>
      <c r="IZ19">
        <f t="shared" si="103"/>
        <v>1</v>
      </c>
      <c r="JA19">
        <f t="shared" si="104"/>
        <v>1</v>
      </c>
      <c r="JB19">
        <f t="shared" si="105"/>
        <v>1</v>
      </c>
      <c r="JC19" s="253"/>
      <c r="JD19" s="268"/>
      <c r="JE19">
        <v>60</v>
      </c>
      <c r="JF19" t="str">
        <f t="shared" si="71"/>
        <v>FALSE</v>
      </c>
      <c r="JG19">
        <f>VLOOKUP($A19,'FuturesInfo (3)'!$A$2:$V$80,22)</f>
        <v>5</v>
      </c>
      <c r="JH19" s="257"/>
      <c r="JI19">
        <f t="shared" si="106"/>
        <v>5</v>
      </c>
      <c r="JJ19" s="139">
        <f>VLOOKUP($A19,'FuturesInfo (3)'!$A$2:$O$80,15)*JI19</f>
        <v>107500</v>
      </c>
      <c r="JK19" s="200">
        <f t="shared" si="107"/>
        <v>0</v>
      </c>
      <c r="JL19" s="200">
        <f t="shared" si="108"/>
        <v>0</v>
      </c>
      <c r="JM19" s="200">
        <f t="shared" si="109"/>
        <v>0</v>
      </c>
      <c r="JN19" s="200">
        <f t="shared" si="110"/>
        <v>0</v>
      </c>
    </row>
    <row r="20" spans="1:274"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1"/>
        <v>0</v>
      </c>
      <c r="BH20">
        <v>-1</v>
      </c>
      <c r="BI20">
        <v>1</v>
      </c>
      <c r="BJ20">
        <f t="shared" si="72"/>
        <v>0</v>
      </c>
      <c r="BK20" s="1">
        <v>4.9554013875099997E-3</v>
      </c>
      <c r="BL20" s="2">
        <v>10</v>
      </c>
      <c r="BM20">
        <v>60</v>
      </c>
      <c r="BN20" t="str">
        <f t="shared" si="112"/>
        <v>TRUE</v>
      </c>
      <c r="BO20">
        <f>VLOOKUP($A20,'FuturesInfo (3)'!$A$2:$V$80,22)</f>
        <v>4</v>
      </c>
      <c r="BP20">
        <f t="shared" si="51"/>
        <v>4</v>
      </c>
      <c r="BQ20" s="139">
        <f>VLOOKUP($A20,'FuturesInfo (3)'!$A$2:$O$80,15)*BP20</f>
        <v>124360</v>
      </c>
      <c r="BR20" s="145">
        <f t="shared" si="73"/>
        <v>-616.25371655074355</v>
      </c>
      <c r="BT20">
        <f t="shared" si="74"/>
        <v>-1</v>
      </c>
      <c r="BU20">
        <v>1</v>
      </c>
      <c r="BV20">
        <v>1</v>
      </c>
      <c r="BW20">
        <v>-1</v>
      </c>
      <c r="BX20">
        <f t="shared" si="52"/>
        <v>0</v>
      </c>
      <c r="BY20">
        <f t="shared" si="53"/>
        <v>0</v>
      </c>
      <c r="BZ20" s="188">
        <v>-3.9447731755399996E-3</v>
      </c>
      <c r="CA20" s="2">
        <v>10</v>
      </c>
      <c r="CB20">
        <v>60</v>
      </c>
      <c r="CC20" t="str">
        <f t="shared" si="54"/>
        <v>TRUE</v>
      </c>
      <c r="CD20">
        <f>VLOOKUP($A20,'FuturesInfo (3)'!$A$2:$V$80,22)</f>
        <v>4</v>
      </c>
      <c r="CE20">
        <f t="shared" si="55"/>
        <v>4</v>
      </c>
      <c r="CF20">
        <f t="shared" si="55"/>
        <v>4</v>
      </c>
      <c r="CG20" s="139">
        <f>VLOOKUP($A20,'FuturesInfo (3)'!$A$2:$O$80,15)*CE20</f>
        <v>124360</v>
      </c>
      <c r="CH20" s="145">
        <f t="shared" si="56"/>
        <v>-490.57199211015433</v>
      </c>
      <c r="CI20" s="145">
        <f t="shared" si="75"/>
        <v>-490.57199211015433</v>
      </c>
      <c r="CK20">
        <f t="shared" si="57"/>
        <v>1</v>
      </c>
      <c r="CL20">
        <v>1</v>
      </c>
      <c r="CM20">
        <v>1</v>
      </c>
      <c r="CN20">
        <v>1</v>
      </c>
      <c r="CO20">
        <f t="shared" si="113"/>
        <v>1</v>
      </c>
      <c r="CP20">
        <f t="shared" si="58"/>
        <v>1</v>
      </c>
      <c r="CQ20" s="1">
        <v>7.5907590759100004E-3</v>
      </c>
      <c r="CR20" s="2">
        <v>10</v>
      </c>
      <c r="CS20">
        <v>60</v>
      </c>
      <c r="CT20" t="str">
        <f t="shared" si="59"/>
        <v>TRUE</v>
      </c>
      <c r="CU20">
        <f>VLOOKUP($A20,'FuturesInfo (3)'!$A$2:$V$80,22)</f>
        <v>4</v>
      </c>
      <c r="CV20">
        <f t="shared" si="60"/>
        <v>5</v>
      </c>
      <c r="CW20">
        <f t="shared" si="76"/>
        <v>4</v>
      </c>
      <c r="CX20" s="139">
        <f>VLOOKUP($A20,'FuturesInfo (3)'!$A$2:$O$80,15)*CW20</f>
        <v>124360</v>
      </c>
      <c r="CY20" s="200">
        <f t="shared" si="77"/>
        <v>943.98679868016768</v>
      </c>
      <c r="CZ20" s="200">
        <f t="shared" si="78"/>
        <v>943.98679868016768</v>
      </c>
      <c r="DB20">
        <f t="shared" si="61"/>
        <v>1</v>
      </c>
      <c r="DC20">
        <v>1</v>
      </c>
      <c r="DD20">
        <v>1</v>
      </c>
      <c r="DE20">
        <v>1</v>
      </c>
      <c r="DF20">
        <f t="shared" si="114"/>
        <v>1</v>
      </c>
      <c r="DG20">
        <f t="shared" si="62"/>
        <v>1</v>
      </c>
      <c r="DH20" s="1">
        <v>6.5509335080200003E-3</v>
      </c>
      <c r="DI20" s="2">
        <v>10</v>
      </c>
      <c r="DJ20">
        <v>60</v>
      </c>
      <c r="DK20" t="str">
        <f t="shared" si="63"/>
        <v>TRUE</v>
      </c>
      <c r="DL20">
        <f>VLOOKUP($A20,'FuturesInfo (3)'!$A$2:$V$80,22)</f>
        <v>4</v>
      </c>
      <c r="DM20">
        <f t="shared" si="64"/>
        <v>5</v>
      </c>
      <c r="DN20">
        <f t="shared" si="79"/>
        <v>4</v>
      </c>
      <c r="DO20" s="139">
        <f>VLOOKUP($A20,'FuturesInfo (3)'!$A$2:$O$80,15)*DN20</f>
        <v>124360</v>
      </c>
      <c r="DP20" s="200">
        <f t="shared" si="65"/>
        <v>814.67409105736726</v>
      </c>
      <c r="DQ20" s="200">
        <f t="shared" si="80"/>
        <v>814.67409105736726</v>
      </c>
      <c r="DS20">
        <v>1</v>
      </c>
      <c r="DT20">
        <v>1</v>
      </c>
      <c r="DU20">
        <v>1</v>
      </c>
      <c r="DV20">
        <v>1</v>
      </c>
      <c r="DW20">
        <v>1</v>
      </c>
      <c r="DX20">
        <v>1</v>
      </c>
      <c r="DY20" s="1">
        <v>6.1828831760500002E-3</v>
      </c>
      <c r="DZ20" s="2">
        <v>10</v>
      </c>
      <c r="EA20">
        <v>60</v>
      </c>
      <c r="EB20" t="s">
        <v>1276</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1276</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1276</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1276</v>
      </c>
      <c r="GM20">
        <v>4</v>
      </c>
      <c r="GN20" s="96">
        <v>0</v>
      </c>
      <c r="GO20">
        <v>4</v>
      </c>
      <c r="GP20" s="139">
        <v>124360</v>
      </c>
      <c r="GQ20" s="200">
        <v>401.29073894812319</v>
      </c>
      <c r="GR20" s="200">
        <v>401.29073894812319</v>
      </c>
      <c r="GS20" s="200">
        <v>401.29073894812319</v>
      </c>
      <c r="GT20" s="200">
        <v>-401.29073894812319</v>
      </c>
      <c r="GV20">
        <f t="shared" si="66"/>
        <v>1</v>
      </c>
      <c r="GW20" s="244">
        <v>-1</v>
      </c>
      <c r="GX20" s="218">
        <v>1</v>
      </c>
      <c r="GY20" s="245">
        <v>5</v>
      </c>
      <c r="GZ20">
        <f>IF(VLOOKUP($C20,GV$2:GW$9,2)="normal",GX20,-GX20)</f>
        <v>-1</v>
      </c>
      <c r="HA20">
        <f t="shared" si="82"/>
        <v>1</v>
      </c>
      <c r="HB20" s="218"/>
      <c r="HC20">
        <f t="shared" si="115"/>
        <v>0</v>
      </c>
      <c r="HD20">
        <f t="shared" si="83"/>
        <v>0</v>
      </c>
      <c r="HE20">
        <f t="shared" si="84"/>
        <v>0</v>
      </c>
      <c r="HF20">
        <f t="shared" si="85"/>
        <v>0</v>
      </c>
      <c r="HG20" s="253"/>
      <c r="HH20" s="268">
        <v>42513</v>
      </c>
      <c r="HI20">
        <v>60</v>
      </c>
      <c r="HJ20" t="str">
        <f t="shared" si="67"/>
        <v>TRUE</v>
      </c>
      <c r="HK20">
        <f>VLOOKUP($A20,'FuturesInfo (3)'!$A$2:$V$80,22)</f>
        <v>4</v>
      </c>
      <c r="HL20" s="257"/>
      <c r="HM20">
        <f t="shared" si="86"/>
        <v>4</v>
      </c>
      <c r="HN20" s="139">
        <f>VLOOKUP($A20,'FuturesInfo (3)'!$A$2:$O$80,15)*HM20</f>
        <v>124360</v>
      </c>
      <c r="HO20" s="200">
        <f t="shared" si="87"/>
        <v>0</v>
      </c>
      <c r="HP20" s="200">
        <f t="shared" si="88"/>
        <v>0</v>
      </c>
      <c r="HQ20" s="200">
        <f t="shared" si="89"/>
        <v>0</v>
      </c>
      <c r="HR20" s="200">
        <f t="shared" si="90"/>
        <v>0</v>
      </c>
      <c r="HT20">
        <f t="shared" si="68"/>
        <v>0</v>
      </c>
      <c r="HU20" s="244"/>
      <c r="HV20" s="218"/>
      <c r="HW20" s="245"/>
      <c r="HX20">
        <f>IF(VLOOKUP($C20,HT$2:HU$9,2)="normal",HV20,-HV20)</f>
        <v>0</v>
      </c>
      <c r="HY20">
        <f t="shared" si="92"/>
        <v>0</v>
      </c>
      <c r="HZ20" s="218"/>
      <c r="IA20">
        <f t="shared" si="116"/>
        <v>1</v>
      </c>
      <c r="IB20">
        <f t="shared" si="93"/>
        <v>1</v>
      </c>
      <c r="IC20">
        <f t="shared" si="94"/>
        <v>1</v>
      </c>
      <c r="ID20">
        <f t="shared" si="95"/>
        <v>1</v>
      </c>
      <c r="IE20" s="253"/>
      <c r="IF20" s="268"/>
      <c r="IG20">
        <v>60</v>
      </c>
      <c r="IH20" t="str">
        <f t="shared" si="69"/>
        <v>FALSE</v>
      </c>
      <c r="II20">
        <f>VLOOKUP($A20,'FuturesInfo (3)'!$A$2:$V$80,22)</f>
        <v>4</v>
      </c>
      <c r="IJ20" s="257"/>
      <c r="IK20">
        <f t="shared" si="96"/>
        <v>4</v>
      </c>
      <c r="IL20" s="139">
        <f>VLOOKUP($A20,'FuturesInfo (3)'!$A$2:$O$80,15)*IK20</f>
        <v>124360</v>
      </c>
      <c r="IM20" s="200">
        <f t="shared" si="97"/>
        <v>0</v>
      </c>
      <c r="IN20" s="200">
        <f t="shared" si="98"/>
        <v>0</v>
      </c>
      <c r="IO20" s="200">
        <f t="shared" si="99"/>
        <v>0</v>
      </c>
      <c r="IP20" s="200">
        <f t="shared" si="100"/>
        <v>0</v>
      </c>
      <c r="IR20">
        <f t="shared" si="70"/>
        <v>1</v>
      </c>
      <c r="IS20" s="244"/>
      <c r="IT20" s="218"/>
      <c r="IU20" s="245"/>
      <c r="IV20">
        <f>IF(VLOOKUP($C20,IR$2:IS$9,2)="normal",IT20,-IT20)</f>
        <v>0</v>
      </c>
      <c r="IW20">
        <f t="shared" si="102"/>
        <v>0</v>
      </c>
      <c r="IX20" s="218"/>
      <c r="IY20">
        <f t="shared" si="117"/>
        <v>1</v>
      </c>
      <c r="IZ20">
        <f t="shared" si="103"/>
        <v>1</v>
      </c>
      <c r="JA20">
        <f t="shared" si="104"/>
        <v>1</v>
      </c>
      <c r="JB20">
        <f t="shared" si="105"/>
        <v>1</v>
      </c>
      <c r="JC20" s="253"/>
      <c r="JD20" s="268"/>
      <c r="JE20">
        <v>60</v>
      </c>
      <c r="JF20" t="str">
        <f t="shared" si="71"/>
        <v>FALSE</v>
      </c>
      <c r="JG20">
        <f>VLOOKUP($A20,'FuturesInfo (3)'!$A$2:$V$80,22)</f>
        <v>4</v>
      </c>
      <c r="JH20" s="257"/>
      <c r="JI20">
        <f t="shared" si="106"/>
        <v>4</v>
      </c>
      <c r="JJ20" s="139">
        <f>VLOOKUP($A20,'FuturesInfo (3)'!$A$2:$O$80,15)*JI20</f>
        <v>124360</v>
      </c>
      <c r="JK20" s="200">
        <f t="shared" si="107"/>
        <v>0</v>
      </c>
      <c r="JL20" s="200">
        <f t="shared" si="108"/>
        <v>0</v>
      </c>
      <c r="JM20" s="200">
        <f t="shared" si="109"/>
        <v>0</v>
      </c>
      <c r="JN20" s="200">
        <f t="shared" si="110"/>
        <v>0</v>
      </c>
    </row>
    <row r="21" spans="1:274"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1"/>
        <v>0</v>
      </c>
      <c r="BH21">
        <v>1</v>
      </c>
      <c r="BI21">
        <v>-1</v>
      </c>
      <c r="BJ21">
        <f t="shared" si="72"/>
        <v>0</v>
      </c>
      <c r="BK21" s="1">
        <v>-2.8765690376599999E-3</v>
      </c>
      <c r="BL21" s="2">
        <v>10</v>
      </c>
      <c r="BM21">
        <v>60</v>
      </c>
      <c r="BN21" t="str">
        <f t="shared" si="112"/>
        <v>TRUE</v>
      </c>
      <c r="BO21">
        <f>VLOOKUP($A21,'FuturesInfo (3)'!$A$2:$V$80,22)</f>
        <v>3</v>
      </c>
      <c r="BP21">
        <f t="shared" si="51"/>
        <v>3</v>
      </c>
      <c r="BQ21" s="139">
        <f>VLOOKUP($A21,'FuturesInfo (3)'!$A$2:$O$80,15)*BP21</f>
        <v>234390</v>
      </c>
      <c r="BR21" s="145">
        <f t="shared" si="73"/>
        <v>-674.23901673712737</v>
      </c>
      <c r="BT21">
        <f t="shared" si="74"/>
        <v>1</v>
      </c>
      <c r="BU21">
        <v>-1</v>
      </c>
      <c r="BV21">
        <v>1</v>
      </c>
      <c r="BW21">
        <v>1</v>
      </c>
      <c r="BX21">
        <f t="shared" si="52"/>
        <v>0</v>
      </c>
      <c r="BY21">
        <f t="shared" si="53"/>
        <v>1</v>
      </c>
      <c r="BZ21" s="188">
        <v>1.4555468135300001E-2</v>
      </c>
      <c r="CA21" s="2">
        <v>10</v>
      </c>
      <c r="CB21">
        <v>60</v>
      </c>
      <c r="CC21" t="str">
        <f t="shared" si="54"/>
        <v>TRUE</v>
      </c>
      <c r="CD21">
        <f>VLOOKUP($A21,'FuturesInfo (3)'!$A$2:$V$80,22)</f>
        <v>3</v>
      </c>
      <c r="CE21">
        <f t="shared" si="55"/>
        <v>3</v>
      </c>
      <c r="CF21">
        <f t="shared" si="55"/>
        <v>3</v>
      </c>
      <c r="CG21" s="139">
        <f>VLOOKUP($A21,'FuturesInfo (3)'!$A$2:$O$80,15)*CE21</f>
        <v>234390</v>
      </c>
      <c r="CH21" s="145">
        <f t="shared" si="56"/>
        <v>-3411.656176232967</v>
      </c>
      <c r="CI21" s="145">
        <f t="shared" si="75"/>
        <v>3411.656176232967</v>
      </c>
      <c r="CK21">
        <f t="shared" si="57"/>
        <v>-1</v>
      </c>
      <c r="CL21">
        <v>1</v>
      </c>
      <c r="CM21">
        <v>1</v>
      </c>
      <c r="CN21">
        <v>1</v>
      </c>
      <c r="CO21">
        <f t="shared" si="113"/>
        <v>1</v>
      </c>
      <c r="CP21">
        <f t="shared" si="58"/>
        <v>1</v>
      </c>
      <c r="CQ21" s="1">
        <v>8.78893628021E-3</v>
      </c>
      <c r="CR21" s="2">
        <v>10</v>
      </c>
      <c r="CS21">
        <v>60</v>
      </c>
      <c r="CT21" t="str">
        <f t="shared" si="59"/>
        <v>TRUE</v>
      </c>
      <c r="CU21">
        <f>VLOOKUP($A21,'FuturesInfo (3)'!$A$2:$V$80,22)</f>
        <v>3</v>
      </c>
      <c r="CV21">
        <f t="shared" si="60"/>
        <v>4</v>
      </c>
      <c r="CW21">
        <f t="shared" si="76"/>
        <v>3</v>
      </c>
      <c r="CX21" s="139">
        <f>VLOOKUP($A21,'FuturesInfo (3)'!$A$2:$O$80,15)*CW21</f>
        <v>234390</v>
      </c>
      <c r="CY21" s="200">
        <f t="shared" si="77"/>
        <v>2060.0387747184218</v>
      </c>
      <c r="CZ21" s="200">
        <f t="shared" si="78"/>
        <v>2060.0387747184218</v>
      </c>
      <c r="DB21">
        <f t="shared" si="61"/>
        <v>1</v>
      </c>
      <c r="DC21">
        <v>1</v>
      </c>
      <c r="DD21">
        <v>1</v>
      </c>
      <c r="DE21">
        <v>1</v>
      </c>
      <c r="DF21">
        <f t="shared" si="114"/>
        <v>1</v>
      </c>
      <c r="DG21">
        <f t="shared" si="62"/>
        <v>1</v>
      </c>
      <c r="DH21" s="1">
        <v>3.7155669442699999E-3</v>
      </c>
      <c r="DI21" s="2">
        <v>10</v>
      </c>
      <c r="DJ21">
        <v>60</v>
      </c>
      <c r="DK21" t="str">
        <f t="shared" si="63"/>
        <v>TRUE</v>
      </c>
      <c r="DL21">
        <f>VLOOKUP($A21,'FuturesInfo (3)'!$A$2:$V$80,22)</f>
        <v>3</v>
      </c>
      <c r="DM21">
        <f t="shared" si="64"/>
        <v>4</v>
      </c>
      <c r="DN21">
        <f t="shared" si="79"/>
        <v>3</v>
      </c>
      <c r="DO21" s="139">
        <f>VLOOKUP($A21,'FuturesInfo (3)'!$A$2:$O$80,15)*DN21</f>
        <v>234390</v>
      </c>
      <c r="DP21" s="200">
        <f t="shared" si="65"/>
        <v>870.89173606744532</v>
      </c>
      <c r="DQ21" s="200">
        <f t="shared" si="80"/>
        <v>870.89173606744532</v>
      </c>
      <c r="DS21">
        <v>1</v>
      </c>
      <c r="DT21">
        <v>1</v>
      </c>
      <c r="DU21">
        <v>1</v>
      </c>
      <c r="DV21">
        <v>1</v>
      </c>
      <c r="DW21">
        <v>1</v>
      </c>
      <c r="DX21">
        <v>1</v>
      </c>
      <c r="DY21" s="1">
        <v>5.1059484299199997E-3</v>
      </c>
      <c r="DZ21" s="2">
        <v>10</v>
      </c>
      <c r="EA21">
        <v>60</v>
      </c>
      <c r="EB21" t="s">
        <v>1276</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1276</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1276</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1276</v>
      </c>
      <c r="GM21">
        <v>3</v>
      </c>
      <c r="GN21" s="96">
        <v>0</v>
      </c>
      <c r="GO21">
        <v>3</v>
      </c>
      <c r="GP21" s="139">
        <v>234390</v>
      </c>
      <c r="GQ21" s="200">
        <v>-688.06122200399614</v>
      </c>
      <c r="GR21" s="200">
        <v>-688.06122200399614</v>
      </c>
      <c r="GS21" s="200">
        <v>688.06122200399614</v>
      </c>
      <c r="GT21" s="200">
        <v>-688.06122200399614</v>
      </c>
      <c r="GV21">
        <f t="shared" si="66"/>
        <v>0</v>
      </c>
      <c r="GW21" s="244">
        <v>1</v>
      </c>
      <c r="GX21" s="218">
        <v>1</v>
      </c>
      <c r="GY21" s="245">
        <v>11</v>
      </c>
      <c r="GZ21">
        <f t="shared" ref="GZ21:GZ84" si="118">IF(VLOOKUP($C21,GV$2:GW$9,2)="normal",GX21,-GX21)</f>
        <v>-1</v>
      </c>
      <c r="HA21">
        <f t="shared" si="82"/>
        <v>1</v>
      </c>
      <c r="HB21" s="218"/>
      <c r="HC21">
        <f t="shared" si="115"/>
        <v>0</v>
      </c>
      <c r="HD21">
        <f t="shared" si="83"/>
        <v>0</v>
      </c>
      <c r="HE21">
        <f t="shared" si="84"/>
        <v>0</v>
      </c>
      <c r="HF21">
        <f t="shared" si="85"/>
        <v>0</v>
      </c>
      <c r="HG21" s="253"/>
      <c r="HH21" s="268">
        <v>42492</v>
      </c>
      <c r="HI21">
        <v>60</v>
      </c>
      <c r="HJ21" t="str">
        <f t="shared" si="67"/>
        <v>TRUE</v>
      </c>
      <c r="HK21">
        <f>VLOOKUP($A21,'FuturesInfo (3)'!$A$2:$V$80,22)</f>
        <v>3</v>
      </c>
      <c r="HL21" s="257"/>
      <c r="HM21">
        <f t="shared" si="86"/>
        <v>3</v>
      </c>
      <c r="HN21" s="139">
        <f>VLOOKUP($A21,'FuturesInfo (3)'!$A$2:$O$80,15)*HM21</f>
        <v>234390</v>
      </c>
      <c r="HO21" s="200">
        <f t="shared" si="87"/>
        <v>0</v>
      </c>
      <c r="HP21" s="200">
        <f t="shared" si="88"/>
        <v>0</v>
      </c>
      <c r="HQ21" s="200">
        <f t="shared" si="89"/>
        <v>0</v>
      </c>
      <c r="HR21" s="200">
        <f>IF(HF21=1,ABS(HN21*HG21),-ABS(HN21*HG21))</f>
        <v>0</v>
      </c>
      <c r="HT21">
        <f t="shared" si="68"/>
        <v>0</v>
      </c>
      <c r="HU21" s="244"/>
      <c r="HV21" s="218"/>
      <c r="HW21" s="245"/>
      <c r="HX21">
        <f t="shared" ref="HX21:HX84" si="119">IF(VLOOKUP($C21,HT$2:HU$9,2)="normal",HV21,-HV21)</f>
        <v>0</v>
      </c>
      <c r="HY21">
        <f t="shared" si="92"/>
        <v>0</v>
      </c>
      <c r="HZ21" s="218"/>
      <c r="IA21">
        <f t="shared" si="116"/>
        <v>1</v>
      </c>
      <c r="IB21">
        <f t="shared" si="93"/>
        <v>1</v>
      </c>
      <c r="IC21">
        <f t="shared" si="94"/>
        <v>1</v>
      </c>
      <c r="ID21">
        <f t="shared" si="95"/>
        <v>1</v>
      </c>
      <c r="IE21" s="253"/>
      <c r="IF21" s="268"/>
      <c r="IG21">
        <v>60</v>
      </c>
      <c r="IH21" t="str">
        <f t="shared" si="69"/>
        <v>FALSE</v>
      </c>
      <c r="II21">
        <f>VLOOKUP($A21,'FuturesInfo (3)'!$A$2:$V$80,22)</f>
        <v>3</v>
      </c>
      <c r="IJ21" s="257"/>
      <c r="IK21">
        <f t="shared" si="96"/>
        <v>3</v>
      </c>
      <c r="IL21" s="139">
        <f>VLOOKUP($A21,'FuturesInfo (3)'!$A$2:$O$80,15)*IK21</f>
        <v>234390</v>
      </c>
      <c r="IM21" s="200">
        <f t="shared" si="97"/>
        <v>0</v>
      </c>
      <c r="IN21" s="200">
        <f t="shared" si="98"/>
        <v>0</v>
      </c>
      <c r="IO21" s="200">
        <f t="shared" si="99"/>
        <v>0</v>
      </c>
      <c r="IP21" s="200">
        <f>IF(ID21=1,ABS(IL21*IE21),-ABS(IL21*IE21))</f>
        <v>0</v>
      </c>
      <c r="IR21">
        <f t="shared" si="70"/>
        <v>1</v>
      </c>
      <c r="IS21" s="244"/>
      <c r="IT21" s="218"/>
      <c r="IU21" s="245"/>
      <c r="IV21">
        <f t="shared" ref="IV21:IV84" si="120">IF(VLOOKUP($C21,IR$2:IS$9,2)="normal",IT21,-IT21)</f>
        <v>0</v>
      </c>
      <c r="IW21">
        <f t="shared" si="102"/>
        <v>0</v>
      </c>
      <c r="IX21" s="218"/>
      <c r="IY21">
        <f t="shared" si="117"/>
        <v>1</v>
      </c>
      <c r="IZ21">
        <f t="shared" si="103"/>
        <v>1</v>
      </c>
      <c r="JA21">
        <f t="shared" si="104"/>
        <v>1</v>
      </c>
      <c r="JB21">
        <f t="shared" si="105"/>
        <v>1</v>
      </c>
      <c r="JC21" s="253"/>
      <c r="JD21" s="268"/>
      <c r="JE21">
        <v>60</v>
      </c>
      <c r="JF21" t="str">
        <f t="shared" si="71"/>
        <v>FALSE</v>
      </c>
      <c r="JG21">
        <f>VLOOKUP($A21,'FuturesInfo (3)'!$A$2:$V$80,22)</f>
        <v>3</v>
      </c>
      <c r="JH21" s="257"/>
      <c r="JI21">
        <f t="shared" si="106"/>
        <v>3</v>
      </c>
      <c r="JJ21" s="139">
        <f>VLOOKUP($A21,'FuturesInfo (3)'!$A$2:$O$80,15)*JI21</f>
        <v>234390</v>
      </c>
      <c r="JK21" s="200">
        <f t="shared" si="107"/>
        <v>0</v>
      </c>
      <c r="JL21" s="200">
        <f t="shared" si="108"/>
        <v>0</v>
      </c>
      <c r="JM21" s="200">
        <f t="shared" si="109"/>
        <v>0</v>
      </c>
      <c r="JN21" s="200">
        <f>IF(JB21=1,ABS(JJ21*JC21),-ABS(JJ21*JC21))</f>
        <v>0</v>
      </c>
    </row>
    <row r="22" spans="1:274"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1"/>
        <v>-2</v>
      </c>
      <c r="BH22">
        <v>-1</v>
      </c>
      <c r="BI22">
        <v>1</v>
      </c>
      <c r="BJ22">
        <f t="shared" si="72"/>
        <v>0</v>
      </c>
      <c r="BK22" s="1">
        <v>3.2402619786299999E-3</v>
      </c>
      <c r="BL22" s="2">
        <v>10</v>
      </c>
      <c r="BM22">
        <v>60</v>
      </c>
      <c r="BN22" t="str">
        <f t="shared" si="112"/>
        <v>TRUE</v>
      </c>
      <c r="BO22">
        <f>VLOOKUP($A22,'FuturesInfo (3)'!$A$2:$V$80,22)</f>
        <v>0</v>
      </c>
      <c r="BP22">
        <f t="shared" si="51"/>
        <v>0</v>
      </c>
      <c r="BQ22" s="139">
        <f>VLOOKUP($A22,'FuturesInfo (3)'!$A$2:$O$80,15)*BP22</f>
        <v>0</v>
      </c>
      <c r="BR22" s="145">
        <f t="shared" si="73"/>
        <v>0</v>
      </c>
      <c r="BT22">
        <f t="shared" si="74"/>
        <v>-1</v>
      </c>
      <c r="BU22">
        <v>1</v>
      </c>
      <c r="BV22">
        <v>1</v>
      </c>
      <c r="BW22">
        <v>1</v>
      </c>
      <c r="BX22">
        <f t="shared" si="52"/>
        <v>1</v>
      </c>
      <c r="BY22">
        <f t="shared" si="53"/>
        <v>1</v>
      </c>
      <c r="BZ22" s="188">
        <v>5.5662451896600004E-3</v>
      </c>
      <c r="CA22" s="2">
        <v>10</v>
      </c>
      <c r="CB22">
        <v>60</v>
      </c>
      <c r="CC22" t="str">
        <f t="shared" si="54"/>
        <v>TRUE</v>
      </c>
      <c r="CD22">
        <f>VLOOKUP($A22,'FuturesInfo (3)'!$A$2:$V$80,22)</f>
        <v>0</v>
      </c>
      <c r="CE22">
        <f t="shared" si="55"/>
        <v>0</v>
      </c>
      <c r="CF22">
        <f t="shared" si="55"/>
        <v>0</v>
      </c>
      <c r="CG22" s="139">
        <f>VLOOKUP($A22,'FuturesInfo (3)'!$A$2:$O$80,15)*CE22</f>
        <v>0</v>
      </c>
      <c r="CH22" s="145">
        <f t="shared" si="56"/>
        <v>0</v>
      </c>
      <c r="CI22" s="145">
        <f t="shared" si="75"/>
        <v>0</v>
      </c>
      <c r="CK22">
        <f t="shared" si="57"/>
        <v>1</v>
      </c>
      <c r="CL22">
        <v>1</v>
      </c>
      <c r="CM22">
        <v>1</v>
      </c>
      <c r="CN22">
        <v>-1</v>
      </c>
      <c r="CO22">
        <f t="shared" si="113"/>
        <v>0</v>
      </c>
      <c r="CP22">
        <f t="shared" si="58"/>
        <v>0</v>
      </c>
      <c r="CQ22" s="1">
        <v>-4.0319825052999997E-3</v>
      </c>
      <c r="CR22" s="2">
        <v>10</v>
      </c>
      <c r="CS22">
        <v>60</v>
      </c>
      <c r="CT22" t="str">
        <f t="shared" si="59"/>
        <v>TRUE</v>
      </c>
      <c r="CU22">
        <f>VLOOKUP($A22,'FuturesInfo (3)'!$A$2:$V$80,22)</f>
        <v>0</v>
      </c>
      <c r="CV22">
        <f t="shared" si="60"/>
        <v>0</v>
      </c>
      <c r="CW22">
        <f t="shared" si="76"/>
        <v>0</v>
      </c>
      <c r="CX22" s="139">
        <f>VLOOKUP($A22,'FuturesInfo (3)'!$A$2:$O$80,15)*CW22</f>
        <v>0</v>
      </c>
      <c r="CY22" s="200">
        <f t="shared" si="77"/>
        <v>0</v>
      </c>
      <c r="CZ22" s="200">
        <f t="shared" si="78"/>
        <v>0</v>
      </c>
      <c r="DB22">
        <f t="shared" si="61"/>
        <v>1</v>
      </c>
      <c r="DC22">
        <v>-1</v>
      </c>
      <c r="DD22">
        <v>1</v>
      </c>
      <c r="DE22">
        <v>1</v>
      </c>
      <c r="DF22">
        <f t="shared" si="114"/>
        <v>0</v>
      </c>
      <c r="DG22">
        <f t="shared" si="62"/>
        <v>1</v>
      </c>
      <c r="DH22" s="1">
        <v>1.16646082064E-3</v>
      </c>
      <c r="DI22" s="2">
        <v>10</v>
      </c>
      <c r="DJ22">
        <v>60</v>
      </c>
      <c r="DK22" t="str">
        <f t="shared" si="63"/>
        <v>TRUE</v>
      </c>
      <c r="DL22">
        <f>VLOOKUP($A22,'FuturesInfo (3)'!$A$2:$V$80,22)</f>
        <v>0</v>
      </c>
      <c r="DM22">
        <f t="shared" si="64"/>
        <v>0</v>
      </c>
      <c r="DN22">
        <f t="shared" si="79"/>
        <v>0</v>
      </c>
      <c r="DO22" s="139">
        <f>VLOOKUP($A22,'FuturesInfo (3)'!$A$2:$O$80,15)*DN22</f>
        <v>0</v>
      </c>
      <c r="DP22" s="200">
        <f t="shared" si="65"/>
        <v>0</v>
      </c>
      <c r="DQ22" s="200">
        <f t="shared" si="80"/>
        <v>0</v>
      </c>
      <c r="DS22">
        <v>-1</v>
      </c>
      <c r="DT22">
        <v>-1</v>
      </c>
      <c r="DU22">
        <v>1</v>
      </c>
      <c r="DV22">
        <v>1</v>
      </c>
      <c r="DW22">
        <v>0</v>
      </c>
      <c r="DX22">
        <v>1</v>
      </c>
      <c r="DY22" s="1">
        <v>2.0560619560000002E-3</v>
      </c>
      <c r="DZ22" s="2">
        <v>10</v>
      </c>
      <c r="EA22">
        <v>60</v>
      </c>
      <c r="EB22" t="s">
        <v>1276</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1276</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1276</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1276</v>
      </c>
      <c r="GM22">
        <v>0</v>
      </c>
      <c r="GN22" s="96">
        <v>0</v>
      </c>
      <c r="GO22">
        <v>0</v>
      </c>
      <c r="GP22" s="139">
        <v>0</v>
      </c>
      <c r="GQ22" s="200">
        <v>0</v>
      </c>
      <c r="GR22" s="200">
        <v>0</v>
      </c>
      <c r="GS22" s="200">
        <v>0</v>
      </c>
      <c r="GT22" s="200">
        <v>0</v>
      </c>
      <c r="GV22">
        <f t="shared" si="66"/>
        <v>0</v>
      </c>
      <c r="GW22" s="244">
        <v>1</v>
      </c>
      <c r="GX22" s="218">
        <v>1</v>
      </c>
      <c r="GY22" s="245">
        <v>-6</v>
      </c>
      <c r="GZ22">
        <f t="shared" si="118"/>
        <v>1</v>
      </c>
      <c r="HA22">
        <f t="shared" si="82"/>
        <v>-1</v>
      </c>
      <c r="HB22" s="218"/>
      <c r="HC22">
        <f t="shared" si="115"/>
        <v>0</v>
      </c>
      <c r="HD22">
        <f t="shared" si="83"/>
        <v>0</v>
      </c>
      <c r="HE22">
        <f t="shared" si="84"/>
        <v>0</v>
      </c>
      <c r="HF22">
        <f t="shared" si="85"/>
        <v>0</v>
      </c>
      <c r="HG22" s="253"/>
      <c r="HH22" s="268">
        <v>42488</v>
      </c>
      <c r="HI22">
        <v>60</v>
      </c>
      <c r="HJ22" t="str">
        <f t="shared" si="67"/>
        <v>TRUE</v>
      </c>
      <c r="HK22">
        <f>VLOOKUP($A22,'FuturesInfo (3)'!$A$2:$V$80,22)</f>
        <v>0</v>
      </c>
      <c r="HL22" s="257"/>
      <c r="HM22">
        <f t="shared" si="86"/>
        <v>0</v>
      </c>
      <c r="HN22" s="139">
        <f>VLOOKUP($A22,'FuturesInfo (3)'!$A$2:$O$80,15)*HM22</f>
        <v>0</v>
      </c>
      <c r="HO22" s="200">
        <f t="shared" si="87"/>
        <v>0</v>
      </c>
      <c r="HP22" s="200">
        <f t="shared" si="88"/>
        <v>0</v>
      </c>
      <c r="HQ22" s="200">
        <f t="shared" si="89"/>
        <v>0</v>
      </c>
      <c r="HR22" s="200">
        <f t="shared" ref="HR22:HR85" si="121">IF(HF22=1,ABS(HN22*HG22),-ABS(HN22*HG22))</f>
        <v>0</v>
      </c>
      <c r="HT22">
        <f t="shared" si="68"/>
        <v>0</v>
      </c>
      <c r="HU22" s="244"/>
      <c r="HV22" s="218"/>
      <c r="HW22" s="245"/>
      <c r="HX22">
        <f t="shared" si="119"/>
        <v>0</v>
      </c>
      <c r="HY22">
        <f t="shared" si="92"/>
        <v>0</v>
      </c>
      <c r="HZ22" s="218"/>
      <c r="IA22">
        <f t="shared" si="116"/>
        <v>1</v>
      </c>
      <c r="IB22">
        <f t="shared" si="93"/>
        <v>1</v>
      </c>
      <c r="IC22">
        <f t="shared" si="94"/>
        <v>1</v>
      </c>
      <c r="ID22">
        <f t="shared" si="95"/>
        <v>1</v>
      </c>
      <c r="IE22" s="253"/>
      <c r="IF22" s="268"/>
      <c r="IG22">
        <v>60</v>
      </c>
      <c r="IH22" t="str">
        <f t="shared" si="69"/>
        <v>FALSE</v>
      </c>
      <c r="II22">
        <f>VLOOKUP($A22,'FuturesInfo (3)'!$A$2:$V$80,22)</f>
        <v>0</v>
      </c>
      <c r="IJ22" s="257"/>
      <c r="IK22">
        <f t="shared" si="96"/>
        <v>0</v>
      </c>
      <c r="IL22" s="139">
        <f>VLOOKUP($A22,'FuturesInfo (3)'!$A$2:$O$80,15)*IK22</f>
        <v>0</v>
      </c>
      <c r="IM22" s="200">
        <f t="shared" si="97"/>
        <v>0</v>
      </c>
      <c r="IN22" s="200">
        <f t="shared" si="98"/>
        <v>0</v>
      </c>
      <c r="IO22" s="200">
        <f t="shared" si="99"/>
        <v>0</v>
      </c>
      <c r="IP22" s="200">
        <f t="shared" ref="IP22:IP85" si="122">IF(ID22=1,ABS(IL22*IE22),-ABS(IL22*IE22))</f>
        <v>0</v>
      </c>
      <c r="IR22">
        <f t="shared" si="70"/>
        <v>1</v>
      </c>
      <c r="IS22" s="244"/>
      <c r="IT22" s="218"/>
      <c r="IU22" s="245"/>
      <c r="IV22">
        <f t="shared" si="120"/>
        <v>0</v>
      </c>
      <c r="IW22">
        <f t="shared" si="102"/>
        <v>0</v>
      </c>
      <c r="IX22" s="218"/>
      <c r="IY22">
        <f t="shared" si="117"/>
        <v>1</v>
      </c>
      <c r="IZ22">
        <f t="shared" si="103"/>
        <v>1</v>
      </c>
      <c r="JA22">
        <f t="shared" si="104"/>
        <v>1</v>
      </c>
      <c r="JB22">
        <f t="shared" si="105"/>
        <v>1</v>
      </c>
      <c r="JC22" s="253"/>
      <c r="JD22" s="268"/>
      <c r="JE22">
        <v>60</v>
      </c>
      <c r="JF22" t="str">
        <f t="shared" si="71"/>
        <v>FALSE</v>
      </c>
      <c r="JG22">
        <f>VLOOKUP($A22,'FuturesInfo (3)'!$A$2:$V$80,22)</f>
        <v>0</v>
      </c>
      <c r="JH22" s="257"/>
      <c r="JI22">
        <f t="shared" si="106"/>
        <v>0</v>
      </c>
      <c r="JJ22" s="139">
        <f>VLOOKUP($A22,'FuturesInfo (3)'!$A$2:$O$80,15)*JI22</f>
        <v>0</v>
      </c>
      <c r="JK22" s="200">
        <f t="shared" si="107"/>
        <v>0</v>
      </c>
      <c r="JL22" s="200">
        <f t="shared" si="108"/>
        <v>0</v>
      </c>
      <c r="JM22" s="200">
        <f t="shared" si="109"/>
        <v>0</v>
      </c>
      <c r="JN22" s="200">
        <f t="shared" ref="JN22:JN85" si="123">IF(JB22=1,ABS(JJ22*JC22),-ABS(JJ22*JC22))</f>
        <v>0</v>
      </c>
    </row>
    <row r="23" spans="1:274"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4">IF(J23="","FALSE","TRUE")</f>
        <v>TRUE</v>
      </c>
      <c r="N23">
        <f>ROUND(VLOOKUP($B23,MARGIN!$A$42:$P$172,16),0)</f>
        <v>2</v>
      </c>
      <c r="P23">
        <f t="shared" ref="P23:P35" si="125">-J23+Q23</f>
        <v>0</v>
      </c>
      <c r="Q23">
        <v>1</v>
      </c>
      <c r="R23">
        <v>1</v>
      </c>
      <c r="S23" t="s">
        <v>939</v>
      </c>
      <c r="T23" t="s">
        <v>30</v>
      </c>
      <c r="U23">
        <v>60</v>
      </c>
      <c r="V23" t="str">
        <f t="shared" ref="V23:V35" si="126">IF(Q23="","FALSE","TRUE")</f>
        <v>TRUE</v>
      </c>
      <c r="W23">
        <f>ROUND(VLOOKUP($B23,MARGIN!$A$42:$P$172,16),0)</f>
        <v>2</v>
      </c>
      <c r="X23">
        <f t="shared" ref="X23:X35" si="127">IF(ABS(Q23+R23)=2,ROUND(W23*(1+$X$13),0),W23)</f>
        <v>3</v>
      </c>
      <c r="Z23">
        <f t="shared" ref="Z23:Z35" si="128">-Q23+AA23</f>
        <v>0</v>
      </c>
      <c r="AA23">
        <v>1</v>
      </c>
      <c r="AB23">
        <v>1</v>
      </c>
      <c r="AC23" t="s">
        <v>939</v>
      </c>
      <c r="AD23" t="s">
        <v>30</v>
      </c>
      <c r="AE23">
        <v>60</v>
      </c>
      <c r="AF23" t="str">
        <f t="shared" ref="AF23:AF35" si="129">IF(AA23="","FALSE","TRUE")</f>
        <v>TRUE</v>
      </c>
      <c r="AG23">
        <f>ROUND(VLOOKUP($B23,MARGIN!$A$42:$P$172,16),0)</f>
        <v>2</v>
      </c>
      <c r="AH23">
        <f t="shared" ref="AH23:AH35" si="130">IF(ABS(AA23+AB23)=2,ROUND(AG23*(1+$X$13),0),IF(AB23="",AG23,ROUND(AG23*(1+-$AH$13),0)))</f>
        <v>3</v>
      </c>
      <c r="AI23" s="139" t="e">
        <f>VLOOKUP($B23,#REF!,2)*AH23</f>
        <v>#REF!</v>
      </c>
      <c r="AK23">
        <f t="shared" ref="AK23:AK35" si="131">-AB23+AL23</f>
        <v>0</v>
      </c>
      <c r="AL23">
        <v>1</v>
      </c>
      <c r="AM23">
        <v>1</v>
      </c>
      <c r="AN23" t="s">
        <v>939</v>
      </c>
      <c r="AO23" t="s">
        <v>30</v>
      </c>
      <c r="AP23">
        <v>60</v>
      </c>
      <c r="AQ23" t="str">
        <f t="shared" ref="AQ23:AQ35" si="132">IF(AL23="","FALSE","TRUE")</f>
        <v>TRUE</v>
      </c>
      <c r="AR23">
        <f>ROUND(VLOOKUP($B23,MARGIN!$A$42:$P$172,16),0)</f>
        <v>2</v>
      </c>
      <c r="AS23">
        <f t="shared" ref="AS23:AS35" si="133">IF(ABS(AL23+AM23)=2,ROUND(AR23*(1+$X$13),0),IF(AM23="",AR23,ROUND(AR23*(1+-$AH$13),0)))</f>
        <v>3</v>
      </c>
      <c r="AT23" s="139" t="e">
        <f>VLOOKUP($B23,#REF!,2)*AS23</f>
        <v>#REF!</v>
      </c>
      <c r="AV23">
        <f t="shared" ref="AV23:AV35" si="134">-AM23+AW23</f>
        <v>0</v>
      </c>
      <c r="AW23">
        <v>1</v>
      </c>
      <c r="AX23" s="3">
        <v>-1</v>
      </c>
      <c r="AY23">
        <v>-1.83299389002E-3</v>
      </c>
      <c r="AZ23" t="s">
        <v>30</v>
      </c>
      <c r="BA23">
        <v>60</v>
      </c>
      <c r="BB23" t="str">
        <f t="shared" ref="BB23:BB35" si="135">IF(AW23="","FALSE","TRUE")</f>
        <v>TRUE</v>
      </c>
      <c r="BC23">
        <f>ROUND(VLOOKUP($B23,MARGIN!$A$42:$P$172,16),0)</f>
        <v>2</v>
      </c>
      <c r="BD23">
        <f t="shared" ref="BD23:BD35" si="136">IF(ABS(AW23+AX23)=2,ROUND(BC23*(1+$X$13),0),IF(AX23="",BC23,ROUND(BC23*(1+-$AH$13),0)))</f>
        <v>2</v>
      </c>
      <c r="BE23" s="139" t="e">
        <f>VLOOKUP($B23,#REF!,2)*BD23</f>
        <v>#REF!</v>
      </c>
      <c r="BG23">
        <f t="shared" si="111"/>
        <v>2</v>
      </c>
      <c r="BH23">
        <v>1</v>
      </c>
      <c r="BI23">
        <v>1</v>
      </c>
      <c r="BJ23">
        <f t="shared" si="72"/>
        <v>1</v>
      </c>
      <c r="BK23" s="1">
        <v>3.2646398694099999E-3</v>
      </c>
      <c r="BL23" s="2">
        <v>10</v>
      </c>
      <c r="BM23">
        <v>60</v>
      </c>
      <c r="BN23" t="str">
        <f t="shared" si="112"/>
        <v>TRUE</v>
      </c>
      <c r="BO23">
        <f>VLOOKUP($A23,'FuturesInfo (3)'!$A$2:$V$80,22)</f>
        <v>2</v>
      </c>
      <c r="BP23">
        <f t="shared" si="51"/>
        <v>2</v>
      </c>
      <c r="BQ23" s="139">
        <f>VLOOKUP($A23,'FuturesInfo (3)'!$A$2:$O$80,15)*BP23</f>
        <v>97760</v>
      </c>
      <c r="BR23" s="145">
        <f t="shared" si="73"/>
        <v>319.15119363352159</v>
      </c>
      <c r="BT23">
        <f t="shared" si="74"/>
        <v>1</v>
      </c>
      <c r="BU23">
        <v>-1</v>
      </c>
      <c r="BV23">
        <v>-1</v>
      </c>
      <c r="BW23">
        <v>-1</v>
      </c>
      <c r="BX23">
        <f t="shared" si="52"/>
        <v>1</v>
      </c>
      <c r="BY23">
        <f t="shared" si="53"/>
        <v>1</v>
      </c>
      <c r="BZ23" s="188">
        <v>-1.1185682326599999E-2</v>
      </c>
      <c r="CA23" s="2">
        <v>10</v>
      </c>
      <c r="CB23">
        <v>60</v>
      </c>
      <c r="CC23" t="str">
        <f t="shared" si="54"/>
        <v>TRUE</v>
      </c>
      <c r="CD23">
        <f>VLOOKUP($A23,'FuturesInfo (3)'!$A$2:$V$80,22)</f>
        <v>2</v>
      </c>
      <c r="CE23">
        <f t="shared" si="55"/>
        <v>2</v>
      </c>
      <c r="CF23">
        <f t="shared" si="55"/>
        <v>2</v>
      </c>
      <c r="CG23" s="139">
        <f>VLOOKUP($A23,'FuturesInfo (3)'!$A$2:$O$80,15)*CE23</f>
        <v>97760</v>
      </c>
      <c r="CH23" s="145">
        <f t="shared" si="56"/>
        <v>1093.5123042484158</v>
      </c>
      <c r="CI23" s="145">
        <f t="shared" si="75"/>
        <v>1093.5123042484158</v>
      </c>
      <c r="CK23">
        <f t="shared" si="57"/>
        <v>-1</v>
      </c>
      <c r="CL23">
        <v>-1</v>
      </c>
      <c r="CM23">
        <v>-1</v>
      </c>
      <c r="CN23">
        <v>1</v>
      </c>
      <c r="CO23">
        <f t="shared" si="113"/>
        <v>0</v>
      </c>
      <c r="CP23">
        <f t="shared" si="58"/>
        <v>0</v>
      </c>
      <c r="CQ23" s="1">
        <v>2.2007404360299999E-2</v>
      </c>
      <c r="CR23" s="2">
        <v>10</v>
      </c>
      <c r="CS23">
        <v>60</v>
      </c>
      <c r="CT23" t="str">
        <f t="shared" si="59"/>
        <v>TRUE</v>
      </c>
      <c r="CU23">
        <f>VLOOKUP($A23,'FuturesInfo (3)'!$A$2:$V$80,22)</f>
        <v>2</v>
      </c>
      <c r="CV23">
        <f t="shared" si="60"/>
        <v>3</v>
      </c>
      <c r="CW23">
        <f t="shared" si="76"/>
        <v>2</v>
      </c>
      <c r="CX23" s="139">
        <f>VLOOKUP($A23,'FuturesInfo (3)'!$A$2:$O$80,15)*CW23</f>
        <v>97760</v>
      </c>
      <c r="CY23" s="200">
        <f t="shared" si="77"/>
        <v>-2151.4438502629278</v>
      </c>
      <c r="CZ23" s="200">
        <f t="shared" si="78"/>
        <v>-2151.4438502629278</v>
      </c>
      <c r="DB23">
        <f t="shared" si="61"/>
        <v>-1</v>
      </c>
      <c r="DC23">
        <v>1</v>
      </c>
      <c r="DD23">
        <v>-1</v>
      </c>
      <c r="DE23">
        <v>1</v>
      </c>
      <c r="DF23">
        <f t="shared" si="114"/>
        <v>1</v>
      </c>
      <c r="DG23">
        <f t="shared" si="62"/>
        <v>0</v>
      </c>
      <c r="DH23" s="1">
        <v>1.34835983095E-2</v>
      </c>
      <c r="DI23" s="2">
        <v>10</v>
      </c>
      <c r="DJ23">
        <v>60</v>
      </c>
      <c r="DK23" t="str">
        <f t="shared" si="63"/>
        <v>TRUE</v>
      </c>
      <c r="DL23">
        <f>VLOOKUP($A23,'FuturesInfo (3)'!$A$2:$V$80,22)</f>
        <v>2</v>
      </c>
      <c r="DM23">
        <f t="shared" si="64"/>
        <v>2</v>
      </c>
      <c r="DN23">
        <f t="shared" si="79"/>
        <v>2</v>
      </c>
      <c r="DO23" s="139">
        <f>VLOOKUP($A23,'FuturesInfo (3)'!$A$2:$O$80,15)*DN23</f>
        <v>97760</v>
      </c>
      <c r="DP23" s="200">
        <f t="shared" si="65"/>
        <v>1318.1565707367199</v>
      </c>
      <c r="DQ23" s="200">
        <f t="shared" si="80"/>
        <v>-1318.1565707367199</v>
      </c>
      <c r="DS23">
        <v>1</v>
      </c>
      <c r="DT23">
        <v>1</v>
      </c>
      <c r="DU23">
        <v>-1</v>
      </c>
      <c r="DV23">
        <v>1</v>
      </c>
      <c r="DW23">
        <v>1</v>
      </c>
      <c r="DX23">
        <v>0</v>
      </c>
      <c r="DY23" s="1">
        <v>1.7275615567899999E-2</v>
      </c>
      <c r="DZ23" s="2">
        <v>10</v>
      </c>
      <c r="EA23">
        <v>60</v>
      </c>
      <c r="EB23" t="s">
        <v>1276</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1276</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1276</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1276</v>
      </c>
      <c r="GM23">
        <v>2</v>
      </c>
      <c r="GN23" s="96">
        <v>0</v>
      </c>
      <c r="GO23">
        <v>2</v>
      </c>
      <c r="GP23" s="139">
        <v>97760</v>
      </c>
      <c r="GQ23" s="200">
        <v>378.52863256588643</v>
      </c>
      <c r="GR23" s="200">
        <v>378.52863256588643</v>
      </c>
      <c r="GS23" s="200">
        <v>378.52863256588643</v>
      </c>
      <c r="GT23" s="200">
        <v>-378.52863256588643</v>
      </c>
      <c r="GV23">
        <f t="shared" si="66"/>
        <v>1</v>
      </c>
      <c r="GW23" s="244">
        <v>1</v>
      </c>
      <c r="GX23" s="218">
        <v>-1</v>
      </c>
      <c r="GY23" s="245">
        <v>-31</v>
      </c>
      <c r="GZ23">
        <f t="shared" si="118"/>
        <v>-1</v>
      </c>
      <c r="HA23">
        <f t="shared" si="82"/>
        <v>1</v>
      </c>
      <c r="HB23" s="218"/>
      <c r="HC23">
        <f t="shared" si="115"/>
        <v>0</v>
      </c>
      <c r="HD23">
        <f t="shared" si="83"/>
        <v>0</v>
      </c>
      <c r="HE23">
        <f t="shared" si="84"/>
        <v>0</v>
      </c>
      <c r="HF23">
        <f t="shared" si="85"/>
        <v>0</v>
      </c>
      <c r="HG23" s="253"/>
      <c r="HH23" s="268">
        <v>42488</v>
      </c>
      <c r="HI23">
        <v>60</v>
      </c>
      <c r="HJ23" t="str">
        <f t="shared" si="67"/>
        <v>TRUE</v>
      </c>
      <c r="HK23">
        <f>VLOOKUP($A23,'FuturesInfo (3)'!$A$2:$V$80,22)</f>
        <v>2</v>
      </c>
      <c r="HL23" s="257"/>
      <c r="HM23">
        <f t="shared" si="86"/>
        <v>2</v>
      </c>
      <c r="HN23" s="139">
        <f>VLOOKUP($A23,'FuturesInfo (3)'!$A$2:$O$80,15)*HM23</f>
        <v>97760</v>
      </c>
      <c r="HO23" s="200">
        <f t="shared" si="87"/>
        <v>0</v>
      </c>
      <c r="HP23" s="200">
        <f t="shared" si="88"/>
        <v>0</v>
      </c>
      <c r="HQ23" s="200">
        <f t="shared" si="89"/>
        <v>0</v>
      </c>
      <c r="HR23" s="200">
        <f t="shared" si="121"/>
        <v>0</v>
      </c>
      <c r="HT23">
        <f t="shared" si="68"/>
        <v>0</v>
      </c>
      <c r="HU23" s="244"/>
      <c r="HV23" s="218"/>
      <c r="HW23" s="245"/>
      <c r="HX23">
        <f t="shared" si="119"/>
        <v>0</v>
      </c>
      <c r="HY23">
        <f t="shared" si="92"/>
        <v>0</v>
      </c>
      <c r="HZ23" s="218"/>
      <c r="IA23">
        <f t="shared" si="116"/>
        <v>1</v>
      </c>
      <c r="IB23">
        <f t="shared" si="93"/>
        <v>1</v>
      </c>
      <c r="IC23">
        <f t="shared" si="94"/>
        <v>1</v>
      </c>
      <c r="ID23">
        <f t="shared" si="95"/>
        <v>1</v>
      </c>
      <c r="IE23" s="253"/>
      <c r="IF23" s="268"/>
      <c r="IG23">
        <v>60</v>
      </c>
      <c r="IH23" t="str">
        <f t="shared" si="69"/>
        <v>FALSE</v>
      </c>
      <c r="II23">
        <f>VLOOKUP($A23,'FuturesInfo (3)'!$A$2:$V$80,22)</f>
        <v>2</v>
      </c>
      <c r="IJ23" s="257"/>
      <c r="IK23">
        <f t="shared" si="96"/>
        <v>2</v>
      </c>
      <c r="IL23" s="139">
        <f>VLOOKUP($A23,'FuturesInfo (3)'!$A$2:$O$80,15)*IK23</f>
        <v>97760</v>
      </c>
      <c r="IM23" s="200">
        <f t="shared" si="97"/>
        <v>0</v>
      </c>
      <c r="IN23" s="200">
        <f t="shared" si="98"/>
        <v>0</v>
      </c>
      <c r="IO23" s="200">
        <f t="shared" si="99"/>
        <v>0</v>
      </c>
      <c r="IP23" s="200">
        <f t="shared" si="122"/>
        <v>0</v>
      </c>
      <c r="IR23">
        <f t="shared" si="70"/>
        <v>1</v>
      </c>
      <c r="IS23" s="244"/>
      <c r="IT23" s="218"/>
      <c r="IU23" s="245"/>
      <c r="IV23">
        <f t="shared" si="120"/>
        <v>0</v>
      </c>
      <c r="IW23">
        <f t="shared" si="102"/>
        <v>0</v>
      </c>
      <c r="IX23" s="218"/>
      <c r="IY23">
        <f t="shared" si="117"/>
        <v>1</v>
      </c>
      <c r="IZ23">
        <f t="shared" si="103"/>
        <v>1</v>
      </c>
      <c r="JA23">
        <f t="shared" si="104"/>
        <v>1</v>
      </c>
      <c r="JB23">
        <f t="shared" si="105"/>
        <v>1</v>
      </c>
      <c r="JC23" s="253"/>
      <c r="JD23" s="268"/>
      <c r="JE23">
        <v>60</v>
      </c>
      <c r="JF23" t="str">
        <f t="shared" si="71"/>
        <v>FALSE</v>
      </c>
      <c r="JG23">
        <f>VLOOKUP($A23,'FuturesInfo (3)'!$A$2:$V$80,22)</f>
        <v>2</v>
      </c>
      <c r="JH23" s="257"/>
      <c r="JI23">
        <f t="shared" si="106"/>
        <v>2</v>
      </c>
      <c r="JJ23" s="139">
        <f>VLOOKUP($A23,'FuturesInfo (3)'!$A$2:$O$80,15)*JI23</f>
        <v>97760</v>
      </c>
      <c r="JK23" s="200">
        <f t="shared" si="107"/>
        <v>0</v>
      </c>
      <c r="JL23" s="200">
        <f t="shared" si="108"/>
        <v>0</v>
      </c>
      <c r="JM23" s="200">
        <f t="shared" si="109"/>
        <v>0</v>
      </c>
      <c r="JN23" s="200">
        <f t="shared" si="123"/>
        <v>0</v>
      </c>
    </row>
    <row r="24" spans="1:274"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4"/>
        <v>TRUE</v>
      </c>
      <c r="N24">
        <f>ROUND(VLOOKUP($B24,MARGIN!$A$42:$P$172,16),0)</f>
        <v>7</v>
      </c>
      <c r="P24">
        <f t="shared" si="125"/>
        <v>0</v>
      </c>
      <c r="Q24" s="3">
        <v>1</v>
      </c>
      <c r="R24" s="3">
        <v>1</v>
      </c>
      <c r="S24" s="3" t="s">
        <v>945</v>
      </c>
      <c r="T24" s="2" t="s">
        <v>30</v>
      </c>
      <c r="U24">
        <v>60</v>
      </c>
      <c r="V24" t="str">
        <f t="shared" si="126"/>
        <v>TRUE</v>
      </c>
      <c r="W24">
        <f>ROUND(VLOOKUP($B24,MARGIN!$A$42:$P$172,16),0)</f>
        <v>7</v>
      </c>
      <c r="X24">
        <f t="shared" si="127"/>
        <v>9</v>
      </c>
      <c r="Z24">
        <f t="shared" si="128"/>
        <v>0</v>
      </c>
      <c r="AA24" s="3">
        <v>1</v>
      </c>
      <c r="AB24" s="3">
        <v>1</v>
      </c>
      <c r="AC24" s="3" t="s">
        <v>945</v>
      </c>
      <c r="AD24" s="2" t="s">
        <v>30</v>
      </c>
      <c r="AE24">
        <v>60</v>
      </c>
      <c r="AF24" t="str">
        <f t="shared" si="129"/>
        <v>TRUE</v>
      </c>
      <c r="AG24">
        <f>ROUND(VLOOKUP($B24,MARGIN!$A$42:$P$172,16),0)</f>
        <v>7</v>
      </c>
      <c r="AH24">
        <f t="shared" si="130"/>
        <v>9</v>
      </c>
      <c r="AI24" s="139" t="e">
        <f>VLOOKUP($B24,#REF!,2)*AH24</f>
        <v>#REF!</v>
      </c>
      <c r="AK24">
        <f t="shared" si="131"/>
        <v>0</v>
      </c>
      <c r="AL24" s="3">
        <v>1</v>
      </c>
      <c r="AM24" s="3">
        <v>1</v>
      </c>
      <c r="AN24" s="3" t="s">
        <v>945</v>
      </c>
      <c r="AO24" s="2" t="s">
        <v>30</v>
      </c>
      <c r="AP24">
        <v>60</v>
      </c>
      <c r="AQ24" t="str">
        <f t="shared" si="132"/>
        <v>TRUE</v>
      </c>
      <c r="AR24">
        <f>ROUND(VLOOKUP($B24,MARGIN!$A$42:$P$172,16),0)</f>
        <v>7</v>
      </c>
      <c r="AS24">
        <f t="shared" si="133"/>
        <v>9</v>
      </c>
      <c r="AT24" s="139" t="e">
        <f>VLOOKUP($B24,#REF!,2)*AS24</f>
        <v>#REF!</v>
      </c>
      <c r="AV24">
        <f t="shared" si="134"/>
        <v>0</v>
      </c>
      <c r="AW24" s="3">
        <v>1</v>
      </c>
      <c r="AX24">
        <v>-1</v>
      </c>
      <c r="AY24" s="3">
        <v>-1.20425398811E-2</v>
      </c>
      <c r="AZ24" s="2" t="s">
        <v>30</v>
      </c>
      <c r="BA24">
        <v>60</v>
      </c>
      <c r="BB24" t="str">
        <f t="shared" si="135"/>
        <v>TRUE</v>
      </c>
      <c r="BC24">
        <f>ROUND(VLOOKUP($B24,MARGIN!$A$42:$P$172,16),0)</f>
        <v>7</v>
      </c>
      <c r="BD24">
        <f t="shared" si="136"/>
        <v>5</v>
      </c>
      <c r="BE24" s="139" t="e">
        <f>VLOOKUP($B24,#REF!,2)*BD24</f>
        <v>#REF!</v>
      </c>
      <c r="BG24">
        <f t="shared" si="111"/>
        <v>0</v>
      </c>
      <c r="BH24" s="3">
        <v>-1</v>
      </c>
      <c r="BI24" s="3">
        <v>-1</v>
      </c>
      <c r="BJ24">
        <f t="shared" si="72"/>
        <v>1</v>
      </c>
      <c r="BK24" s="5">
        <v>-4.7490897577999996E-3</v>
      </c>
      <c r="BL24" s="2">
        <v>10</v>
      </c>
      <c r="BM24">
        <v>60</v>
      </c>
      <c r="BN24" t="str">
        <f t="shared" si="112"/>
        <v>TRUE</v>
      </c>
      <c r="BO24">
        <f>VLOOKUP($A24,'FuturesInfo (3)'!$A$2:$V$80,22)</f>
        <v>3</v>
      </c>
      <c r="BP24">
        <f t="shared" si="51"/>
        <v>3</v>
      </c>
      <c r="BQ24" s="139">
        <f>VLOOKUP($A24,'FuturesInfo (3)'!$A$2:$O$80,15)*BP24</f>
        <v>96119.999999999985</v>
      </c>
      <c r="BR24" s="145">
        <f t="shared" si="73"/>
        <v>456.48250751973592</v>
      </c>
      <c r="BT24" s="3">
        <f t="shared" si="74"/>
        <v>-1</v>
      </c>
      <c r="BU24" s="3">
        <v>-1</v>
      </c>
      <c r="BV24">
        <v>1</v>
      </c>
      <c r="BW24" s="3">
        <v>1</v>
      </c>
      <c r="BX24">
        <f t="shared" si="52"/>
        <v>0</v>
      </c>
      <c r="BY24">
        <f t="shared" si="53"/>
        <v>1</v>
      </c>
      <c r="BZ24" s="189">
        <v>1.6701129279400002E-2</v>
      </c>
      <c r="CA24" s="2">
        <v>10</v>
      </c>
      <c r="CB24">
        <v>60</v>
      </c>
      <c r="CC24" t="str">
        <f t="shared" si="54"/>
        <v>TRUE</v>
      </c>
      <c r="CD24">
        <f>VLOOKUP($A24,'FuturesInfo (3)'!$A$2:$V$80,22)</f>
        <v>3</v>
      </c>
      <c r="CE24">
        <f t="shared" si="55"/>
        <v>3</v>
      </c>
      <c r="CF24">
        <f t="shared" si="55"/>
        <v>3</v>
      </c>
      <c r="CG24" s="139">
        <f>VLOOKUP($A24,'FuturesInfo (3)'!$A$2:$O$80,15)*CE24</f>
        <v>96119.999999999985</v>
      </c>
      <c r="CH24" s="145">
        <f t="shared" si="56"/>
        <v>-1605.3125463359279</v>
      </c>
      <c r="CI24" s="145">
        <f t="shared" si="75"/>
        <v>1605.3125463359279</v>
      </c>
      <c r="CK24" s="3">
        <f t="shared" si="57"/>
        <v>-1</v>
      </c>
      <c r="CL24" s="3">
        <v>1</v>
      </c>
      <c r="CM24">
        <v>1</v>
      </c>
      <c r="CN24" s="3">
        <v>1</v>
      </c>
      <c r="CO24">
        <f t="shared" si="113"/>
        <v>1</v>
      </c>
      <c r="CP24">
        <f t="shared" si="58"/>
        <v>1</v>
      </c>
      <c r="CQ24" s="5">
        <v>2.5504615866099999E-2</v>
      </c>
      <c r="CR24" s="2">
        <v>10</v>
      </c>
      <c r="CS24">
        <v>60</v>
      </c>
      <c r="CT24" t="str">
        <f t="shared" si="59"/>
        <v>TRUE</v>
      </c>
      <c r="CU24">
        <f>VLOOKUP($A24,'FuturesInfo (3)'!$A$2:$V$80,22)</f>
        <v>3</v>
      </c>
      <c r="CV24">
        <f t="shared" si="60"/>
        <v>4</v>
      </c>
      <c r="CW24">
        <f t="shared" si="76"/>
        <v>3</v>
      </c>
      <c r="CX24" s="139">
        <f>VLOOKUP($A24,'FuturesInfo (3)'!$A$2:$O$80,15)*CW24</f>
        <v>96119.999999999985</v>
      </c>
      <c r="CY24" s="200">
        <f t="shared" si="77"/>
        <v>2451.5036770495317</v>
      </c>
      <c r="CZ24" s="200">
        <f t="shared" si="78"/>
        <v>2451.5036770495317</v>
      </c>
      <c r="DB24" s="3">
        <f t="shared" si="61"/>
        <v>1</v>
      </c>
      <c r="DC24" s="3">
        <v>1</v>
      </c>
      <c r="DD24">
        <v>1</v>
      </c>
      <c r="DE24" s="3">
        <v>1</v>
      </c>
      <c r="DF24">
        <f t="shared" si="114"/>
        <v>1</v>
      </c>
      <c r="DG24">
        <f t="shared" si="62"/>
        <v>1</v>
      </c>
      <c r="DH24" s="5">
        <v>4.57735733903E-3</v>
      </c>
      <c r="DI24" s="2">
        <v>10</v>
      </c>
      <c r="DJ24">
        <v>60</v>
      </c>
      <c r="DK24" t="str">
        <f t="shared" si="63"/>
        <v>TRUE</v>
      </c>
      <c r="DL24">
        <f>VLOOKUP($A24,'FuturesInfo (3)'!$A$2:$V$80,22)</f>
        <v>3</v>
      </c>
      <c r="DM24">
        <f t="shared" si="64"/>
        <v>4</v>
      </c>
      <c r="DN24" s="186">
        <f>DM24</f>
        <v>4</v>
      </c>
      <c r="DO24" s="139">
        <f>VLOOKUP($A24,'FuturesInfo (3)'!$A$2:$O$80,15)*DN24</f>
        <v>128159.99999999999</v>
      </c>
      <c r="DP24" s="200">
        <f t="shared" si="65"/>
        <v>586.63411657008476</v>
      </c>
      <c r="DQ24" s="200">
        <f t="shared" si="80"/>
        <v>586.63411657008476</v>
      </c>
      <c r="DS24" s="3">
        <v>1</v>
      </c>
      <c r="DT24" s="3">
        <v>-1</v>
      </c>
      <c r="DU24">
        <v>1</v>
      </c>
      <c r="DV24" s="3">
        <v>1</v>
      </c>
      <c r="DW24">
        <v>0</v>
      </c>
      <c r="DX24">
        <v>1</v>
      </c>
      <c r="DY24" s="5">
        <v>1.8226002430100001E-3</v>
      </c>
      <c r="DZ24" s="2">
        <v>10</v>
      </c>
      <c r="EA24">
        <v>60</v>
      </c>
      <c r="EB24" t="s">
        <v>1276</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1276</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1276</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1276</v>
      </c>
      <c r="GM24">
        <v>3</v>
      </c>
      <c r="GN24" s="96">
        <v>0</v>
      </c>
      <c r="GO24">
        <v>3</v>
      </c>
      <c r="GP24" s="139">
        <v>96119.999999999985</v>
      </c>
      <c r="GQ24" s="200">
        <v>1462.4066390050798</v>
      </c>
      <c r="GR24" s="200">
        <v>-1462.4066390050798</v>
      </c>
      <c r="GS24" s="200">
        <v>-1462.4066390050798</v>
      </c>
      <c r="GT24" s="200">
        <v>-1462.4066390050798</v>
      </c>
      <c r="GV24">
        <f t="shared" si="66"/>
        <v>0</v>
      </c>
      <c r="GW24" s="246">
        <v>1</v>
      </c>
      <c r="GX24" s="218">
        <v>-1</v>
      </c>
      <c r="GY24" s="245">
        <v>5</v>
      </c>
      <c r="GZ24">
        <f t="shared" si="118"/>
        <v>1</v>
      </c>
      <c r="HA24">
        <f t="shared" si="82"/>
        <v>-1</v>
      </c>
      <c r="HB24" s="250"/>
      <c r="HC24">
        <f t="shared" si="115"/>
        <v>0</v>
      </c>
      <c r="HD24">
        <f t="shared" si="83"/>
        <v>0</v>
      </c>
      <c r="HE24">
        <f t="shared" si="84"/>
        <v>0</v>
      </c>
      <c r="HF24">
        <f t="shared" si="85"/>
        <v>0</v>
      </c>
      <c r="HG24" s="251"/>
      <c r="HH24" s="268">
        <v>42501</v>
      </c>
      <c r="HI24">
        <v>60</v>
      </c>
      <c r="HJ24" t="str">
        <f t="shared" si="67"/>
        <v>TRUE</v>
      </c>
      <c r="HK24">
        <f>VLOOKUP($A24,'FuturesInfo (3)'!$A$2:$V$80,22)</f>
        <v>3</v>
      </c>
      <c r="HL24" s="257"/>
      <c r="HM24">
        <f t="shared" si="86"/>
        <v>3</v>
      </c>
      <c r="HN24" s="139">
        <f>VLOOKUP($A24,'FuturesInfo (3)'!$A$2:$O$80,15)*HM24</f>
        <v>96119.999999999985</v>
      </c>
      <c r="HO24" s="200">
        <f t="shared" si="87"/>
        <v>0</v>
      </c>
      <c r="HP24" s="200">
        <f t="shared" si="88"/>
        <v>0</v>
      </c>
      <c r="HQ24" s="200">
        <f t="shared" si="89"/>
        <v>0</v>
      </c>
      <c r="HR24" s="200">
        <f t="shared" si="121"/>
        <v>0</v>
      </c>
      <c r="HT24">
        <f t="shared" si="68"/>
        <v>0</v>
      </c>
      <c r="HU24" s="246"/>
      <c r="HV24" s="218"/>
      <c r="HW24" s="245"/>
      <c r="HX24">
        <f t="shared" si="119"/>
        <v>0</v>
      </c>
      <c r="HY24">
        <f t="shared" si="92"/>
        <v>0</v>
      </c>
      <c r="HZ24" s="250"/>
      <c r="IA24">
        <f t="shared" si="116"/>
        <v>1</v>
      </c>
      <c r="IB24">
        <f t="shared" si="93"/>
        <v>1</v>
      </c>
      <c r="IC24">
        <f t="shared" si="94"/>
        <v>1</v>
      </c>
      <c r="ID24">
        <f t="shared" si="95"/>
        <v>1</v>
      </c>
      <c r="IE24" s="251"/>
      <c r="IF24" s="268"/>
      <c r="IG24">
        <v>60</v>
      </c>
      <c r="IH24" t="str">
        <f t="shared" si="69"/>
        <v>FALSE</v>
      </c>
      <c r="II24">
        <f>VLOOKUP($A24,'FuturesInfo (3)'!$A$2:$V$80,22)</f>
        <v>3</v>
      </c>
      <c r="IJ24" s="257"/>
      <c r="IK24">
        <f t="shared" si="96"/>
        <v>3</v>
      </c>
      <c r="IL24" s="139">
        <f>VLOOKUP($A24,'FuturesInfo (3)'!$A$2:$O$80,15)*IK24</f>
        <v>96119.999999999985</v>
      </c>
      <c r="IM24" s="200">
        <f t="shared" si="97"/>
        <v>0</v>
      </c>
      <c r="IN24" s="200">
        <f t="shared" si="98"/>
        <v>0</v>
      </c>
      <c r="IO24" s="200">
        <f t="shared" si="99"/>
        <v>0</v>
      </c>
      <c r="IP24" s="200">
        <f t="shared" si="122"/>
        <v>0</v>
      </c>
      <c r="IR24">
        <f t="shared" si="70"/>
        <v>1</v>
      </c>
      <c r="IS24" s="246"/>
      <c r="IT24" s="218"/>
      <c r="IU24" s="245"/>
      <c r="IV24">
        <f t="shared" si="120"/>
        <v>0</v>
      </c>
      <c r="IW24">
        <f t="shared" si="102"/>
        <v>0</v>
      </c>
      <c r="IX24" s="250"/>
      <c r="IY24">
        <f t="shared" si="117"/>
        <v>1</v>
      </c>
      <c r="IZ24">
        <f t="shared" si="103"/>
        <v>1</v>
      </c>
      <c r="JA24">
        <f t="shared" si="104"/>
        <v>1</v>
      </c>
      <c r="JB24">
        <f t="shared" si="105"/>
        <v>1</v>
      </c>
      <c r="JC24" s="251"/>
      <c r="JD24" s="268"/>
      <c r="JE24">
        <v>60</v>
      </c>
      <c r="JF24" t="str">
        <f t="shared" si="71"/>
        <v>FALSE</v>
      </c>
      <c r="JG24">
        <f>VLOOKUP($A24,'FuturesInfo (3)'!$A$2:$V$80,22)</f>
        <v>3</v>
      </c>
      <c r="JH24" s="257"/>
      <c r="JI24">
        <f t="shared" si="106"/>
        <v>3</v>
      </c>
      <c r="JJ24" s="139">
        <f>VLOOKUP($A24,'FuturesInfo (3)'!$A$2:$O$80,15)*JI24</f>
        <v>96119.999999999985</v>
      </c>
      <c r="JK24" s="200">
        <f t="shared" si="107"/>
        <v>0</v>
      </c>
      <c r="JL24" s="200">
        <f t="shared" si="108"/>
        <v>0</v>
      </c>
      <c r="JM24" s="200">
        <f t="shared" si="109"/>
        <v>0</v>
      </c>
      <c r="JN24" s="200">
        <f t="shared" si="123"/>
        <v>0</v>
      </c>
    </row>
    <row r="25" spans="1:274"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4"/>
        <v>TRUE</v>
      </c>
      <c r="N25">
        <f>ROUND(VLOOKUP($B25,MARGIN!$A$42:$P$172,16),0)</f>
        <v>1</v>
      </c>
      <c r="P25">
        <f t="shared" si="125"/>
        <v>0</v>
      </c>
      <c r="Q25">
        <v>-1</v>
      </c>
      <c r="R25">
        <v>-1</v>
      </c>
      <c r="S25" t="s">
        <v>955</v>
      </c>
      <c r="T25" s="2" t="s">
        <v>30</v>
      </c>
      <c r="U25">
        <v>60</v>
      </c>
      <c r="V25" t="str">
        <f t="shared" si="126"/>
        <v>TRUE</v>
      </c>
      <c r="W25">
        <f>ROUND(VLOOKUP($B25,MARGIN!$A$42:$P$172,16),0)</f>
        <v>1</v>
      </c>
      <c r="X25">
        <f t="shared" si="127"/>
        <v>1</v>
      </c>
      <c r="Z25">
        <f t="shared" si="128"/>
        <v>2</v>
      </c>
      <c r="AA25">
        <v>1</v>
      </c>
      <c r="AB25">
        <v>-1</v>
      </c>
      <c r="AC25" t="s">
        <v>955</v>
      </c>
      <c r="AD25" s="2" t="s">
        <v>30</v>
      </c>
      <c r="AE25">
        <v>60</v>
      </c>
      <c r="AF25" t="str">
        <f t="shared" si="129"/>
        <v>TRUE</v>
      </c>
      <c r="AG25">
        <f>ROUND(VLOOKUP($B25,MARGIN!$A$42:$P$172,16),0)</f>
        <v>1</v>
      </c>
      <c r="AH25">
        <f t="shared" si="130"/>
        <v>1</v>
      </c>
      <c r="AI25" s="139" t="e">
        <f>VLOOKUP($B25,#REF!,2)*AH25</f>
        <v>#REF!</v>
      </c>
      <c r="AK25">
        <f t="shared" si="131"/>
        <v>2</v>
      </c>
      <c r="AL25">
        <v>1</v>
      </c>
      <c r="AM25">
        <v>-1</v>
      </c>
      <c r="AN25" t="s">
        <v>955</v>
      </c>
      <c r="AO25" s="2" t="s">
        <v>30</v>
      </c>
      <c r="AP25">
        <v>60</v>
      </c>
      <c r="AQ25" t="str">
        <f t="shared" si="132"/>
        <v>TRUE</v>
      </c>
      <c r="AR25">
        <f>ROUND(VLOOKUP($B25,MARGIN!$A$42:$P$172,16),0)</f>
        <v>1</v>
      </c>
      <c r="AS25">
        <f t="shared" si="133"/>
        <v>1</v>
      </c>
      <c r="AT25" s="139" t="e">
        <f>VLOOKUP($B25,#REF!,2)*AS25</f>
        <v>#REF!</v>
      </c>
      <c r="AV25">
        <f t="shared" si="134"/>
        <v>2</v>
      </c>
      <c r="AW25">
        <v>1</v>
      </c>
      <c r="AX25">
        <v>1</v>
      </c>
      <c r="AY25">
        <v>5.0763701707100001E-3</v>
      </c>
      <c r="AZ25" s="2" t="s">
        <v>30</v>
      </c>
      <c r="BA25">
        <v>60</v>
      </c>
      <c r="BB25" t="str">
        <f t="shared" si="135"/>
        <v>TRUE</v>
      </c>
      <c r="BC25">
        <f>ROUND(VLOOKUP($B25,MARGIN!$A$42:$P$172,16),0)</f>
        <v>1</v>
      </c>
      <c r="BD25">
        <f t="shared" si="136"/>
        <v>1</v>
      </c>
      <c r="BE25" s="139" t="e">
        <f>VLOOKUP($B25,#REF!,2)*BD25</f>
        <v>#REF!</v>
      </c>
      <c r="BG25">
        <f t="shared" si="111"/>
        <v>-2</v>
      </c>
      <c r="BH25">
        <v>-1</v>
      </c>
      <c r="BI25">
        <v>-1</v>
      </c>
      <c r="BJ25">
        <f t="shared" si="72"/>
        <v>1</v>
      </c>
      <c r="BK25" s="1">
        <v>-2.9946810888100001E-3</v>
      </c>
      <c r="BL25" s="2">
        <v>10</v>
      </c>
      <c r="BM25">
        <v>60</v>
      </c>
      <c r="BN25" t="str">
        <f t="shared" si="112"/>
        <v>TRUE</v>
      </c>
      <c r="BO25">
        <f>VLOOKUP($A25,'FuturesInfo (3)'!$A$2:$V$80,22)</f>
        <v>2</v>
      </c>
      <c r="BP25">
        <f t="shared" si="51"/>
        <v>2</v>
      </c>
      <c r="BQ25" s="139">
        <f>VLOOKUP($A25,'FuturesInfo (3)'!$A$2:$O$80,15)*BP25</f>
        <v>283300</v>
      </c>
      <c r="BR25" s="145">
        <f t="shared" si="73"/>
        <v>848.39315245987302</v>
      </c>
      <c r="BT25">
        <f t="shared" si="74"/>
        <v>-1</v>
      </c>
      <c r="BU25">
        <v>1</v>
      </c>
      <c r="BV25">
        <v>1</v>
      </c>
      <c r="BW25">
        <v>1</v>
      </c>
      <c r="BX25">
        <f t="shared" si="52"/>
        <v>1</v>
      </c>
      <c r="BY25">
        <f t="shared" si="53"/>
        <v>1</v>
      </c>
      <c r="BZ25" s="188">
        <v>1.74840849996E-2</v>
      </c>
      <c r="CA25" s="2">
        <v>10</v>
      </c>
      <c r="CB25">
        <v>60</v>
      </c>
      <c r="CC25" t="str">
        <f t="shared" si="54"/>
        <v>TRUE</v>
      </c>
      <c r="CD25">
        <f>VLOOKUP($A25,'FuturesInfo (3)'!$A$2:$V$80,22)</f>
        <v>2</v>
      </c>
      <c r="CE25">
        <f t="shared" si="55"/>
        <v>2</v>
      </c>
      <c r="CF25">
        <f t="shared" si="55"/>
        <v>2</v>
      </c>
      <c r="CG25" s="139">
        <f>VLOOKUP($A25,'FuturesInfo (3)'!$A$2:$O$80,15)*CE25</f>
        <v>283300</v>
      </c>
      <c r="CH25" s="145">
        <f t="shared" si="56"/>
        <v>4953.24128038668</v>
      </c>
      <c r="CI25" s="145">
        <f t="shared" si="75"/>
        <v>4953.24128038668</v>
      </c>
      <c r="CK25">
        <f t="shared" si="57"/>
        <v>1</v>
      </c>
      <c r="CL25">
        <v>-1</v>
      </c>
      <c r="CM25">
        <v>1</v>
      </c>
      <c r="CN25">
        <v>1</v>
      </c>
      <c r="CO25">
        <f t="shared" si="113"/>
        <v>0</v>
      </c>
      <c r="CP25">
        <f t="shared" si="58"/>
        <v>1</v>
      </c>
      <c r="CQ25" s="1">
        <v>2.4673951357099999E-3</v>
      </c>
      <c r="CR25" s="2">
        <v>10</v>
      </c>
      <c r="CS25">
        <v>60</v>
      </c>
      <c r="CT25" t="str">
        <f t="shared" si="59"/>
        <v>TRUE</v>
      </c>
      <c r="CU25">
        <f>VLOOKUP($A25,'FuturesInfo (3)'!$A$2:$V$80,22)</f>
        <v>2</v>
      </c>
      <c r="CV25">
        <f t="shared" si="60"/>
        <v>2</v>
      </c>
      <c r="CW25">
        <f t="shared" si="76"/>
        <v>2</v>
      </c>
      <c r="CX25" s="139">
        <f>VLOOKUP($A25,'FuturesInfo (3)'!$A$2:$O$80,15)*CW25</f>
        <v>283300</v>
      </c>
      <c r="CY25" s="200">
        <f t="shared" si="77"/>
        <v>-699.01304194664294</v>
      </c>
      <c r="CZ25" s="200">
        <f t="shared" si="78"/>
        <v>699.01304194664294</v>
      </c>
      <c r="DB25">
        <f t="shared" si="61"/>
        <v>-1</v>
      </c>
      <c r="DC25">
        <v>-1</v>
      </c>
      <c r="DD25">
        <v>1</v>
      </c>
      <c r="DE25">
        <v>-1</v>
      </c>
      <c r="DF25">
        <f t="shared" si="114"/>
        <v>1</v>
      </c>
      <c r="DG25">
        <f t="shared" si="62"/>
        <v>0</v>
      </c>
      <c r="DH25" s="1">
        <v>-1.01090014065E-3</v>
      </c>
      <c r="DI25" s="2">
        <v>10</v>
      </c>
      <c r="DJ25">
        <v>60</v>
      </c>
      <c r="DK25" t="str">
        <f t="shared" si="63"/>
        <v>TRUE</v>
      </c>
      <c r="DL25">
        <f>VLOOKUP($A25,'FuturesInfo (3)'!$A$2:$V$80,22)</f>
        <v>2</v>
      </c>
      <c r="DM25">
        <f t="shared" si="64"/>
        <v>2</v>
      </c>
      <c r="DN25">
        <f t="shared" si="79"/>
        <v>2</v>
      </c>
      <c r="DO25" s="139">
        <f>VLOOKUP($A25,'FuturesInfo (3)'!$A$2:$O$80,15)*DN25</f>
        <v>283300</v>
      </c>
      <c r="DP25" s="200">
        <f t="shared" si="65"/>
        <v>286.388009846145</v>
      </c>
      <c r="DQ25" s="200">
        <f t="shared" si="80"/>
        <v>-286.388009846145</v>
      </c>
      <c r="DS25">
        <v>-1</v>
      </c>
      <c r="DT25">
        <v>-1</v>
      </c>
      <c r="DU25">
        <v>1</v>
      </c>
      <c r="DV25">
        <v>1</v>
      </c>
      <c r="DW25">
        <v>0</v>
      </c>
      <c r="DX25">
        <v>1</v>
      </c>
      <c r="DY25" s="1">
        <v>3.0357692815300001E-3</v>
      </c>
      <c r="DZ25" s="2">
        <v>10</v>
      </c>
      <c r="EA25">
        <v>60</v>
      </c>
      <c r="EB25" t="s">
        <v>1276</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1276</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1276</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1276</v>
      </c>
      <c r="GM25">
        <v>2</v>
      </c>
      <c r="GN25" s="96">
        <v>0</v>
      </c>
      <c r="GO25">
        <v>2</v>
      </c>
      <c r="GP25" s="139">
        <v>283300</v>
      </c>
      <c r="GQ25" s="200">
        <v>-578.62439910436399</v>
      </c>
      <c r="GR25" s="200">
        <v>-578.62439910436399</v>
      </c>
      <c r="GS25" s="200">
        <v>578.62439910436399</v>
      </c>
      <c r="GT25" s="200">
        <v>578.62439910436399</v>
      </c>
      <c r="GV25">
        <f t="shared" si="66"/>
        <v>0</v>
      </c>
      <c r="GW25" s="244">
        <v>-1</v>
      </c>
      <c r="GX25" s="218">
        <v>1</v>
      </c>
      <c r="GY25" s="245">
        <v>-3</v>
      </c>
      <c r="GZ25">
        <f t="shared" si="118"/>
        <v>-1</v>
      </c>
      <c r="HA25">
        <f t="shared" si="82"/>
        <v>-1</v>
      </c>
      <c r="HB25" s="218"/>
      <c r="HC25">
        <f t="shared" si="115"/>
        <v>0</v>
      </c>
      <c r="HD25">
        <f t="shared" si="83"/>
        <v>0</v>
      </c>
      <c r="HE25">
        <f t="shared" si="84"/>
        <v>0</v>
      </c>
      <c r="HF25">
        <f t="shared" si="85"/>
        <v>0</v>
      </c>
      <c r="HG25" s="253"/>
      <c r="HH25" s="268">
        <v>42492</v>
      </c>
      <c r="HI25">
        <v>60</v>
      </c>
      <c r="HJ25" t="str">
        <f t="shared" si="67"/>
        <v>TRUE</v>
      </c>
      <c r="HK25">
        <f>VLOOKUP($A25,'FuturesInfo (3)'!$A$2:$V$80,22)</f>
        <v>2</v>
      </c>
      <c r="HL25" s="257"/>
      <c r="HM25">
        <f t="shared" si="86"/>
        <v>2</v>
      </c>
      <c r="HN25" s="139">
        <f>VLOOKUP($A25,'FuturesInfo (3)'!$A$2:$O$80,15)*HM25</f>
        <v>283300</v>
      </c>
      <c r="HO25" s="200">
        <f t="shared" si="87"/>
        <v>0</v>
      </c>
      <c r="HP25" s="200">
        <f t="shared" si="88"/>
        <v>0</v>
      </c>
      <c r="HQ25" s="200">
        <f t="shared" si="89"/>
        <v>0</v>
      </c>
      <c r="HR25" s="200">
        <f t="shared" si="121"/>
        <v>0</v>
      </c>
      <c r="HT25">
        <f t="shared" si="68"/>
        <v>0</v>
      </c>
      <c r="HU25" s="244"/>
      <c r="HV25" s="218"/>
      <c r="HW25" s="245"/>
      <c r="HX25">
        <f t="shared" si="119"/>
        <v>0</v>
      </c>
      <c r="HY25">
        <f t="shared" si="92"/>
        <v>0</v>
      </c>
      <c r="HZ25" s="218"/>
      <c r="IA25">
        <f t="shared" si="116"/>
        <v>1</v>
      </c>
      <c r="IB25">
        <f t="shared" si="93"/>
        <v>1</v>
      </c>
      <c r="IC25">
        <f t="shared" si="94"/>
        <v>1</v>
      </c>
      <c r="ID25">
        <f t="shared" si="95"/>
        <v>1</v>
      </c>
      <c r="IE25" s="253"/>
      <c r="IF25" s="268"/>
      <c r="IG25">
        <v>60</v>
      </c>
      <c r="IH25" t="str">
        <f t="shared" si="69"/>
        <v>FALSE</v>
      </c>
      <c r="II25">
        <f>VLOOKUP($A25,'FuturesInfo (3)'!$A$2:$V$80,22)</f>
        <v>2</v>
      </c>
      <c r="IJ25" s="257"/>
      <c r="IK25">
        <f t="shared" si="96"/>
        <v>2</v>
      </c>
      <c r="IL25" s="139">
        <f>VLOOKUP($A25,'FuturesInfo (3)'!$A$2:$O$80,15)*IK25</f>
        <v>283300</v>
      </c>
      <c r="IM25" s="200">
        <f t="shared" si="97"/>
        <v>0</v>
      </c>
      <c r="IN25" s="200">
        <f t="shared" si="98"/>
        <v>0</v>
      </c>
      <c r="IO25" s="200">
        <f t="shared" si="99"/>
        <v>0</v>
      </c>
      <c r="IP25" s="200">
        <f t="shared" si="122"/>
        <v>0</v>
      </c>
      <c r="IR25">
        <f t="shared" si="70"/>
        <v>1</v>
      </c>
      <c r="IS25" s="244"/>
      <c r="IT25" s="218"/>
      <c r="IU25" s="245"/>
      <c r="IV25">
        <f t="shared" si="120"/>
        <v>0</v>
      </c>
      <c r="IW25">
        <f t="shared" si="102"/>
        <v>0</v>
      </c>
      <c r="IX25" s="218"/>
      <c r="IY25">
        <f t="shared" si="117"/>
        <v>1</v>
      </c>
      <c r="IZ25">
        <f t="shared" si="103"/>
        <v>1</v>
      </c>
      <c r="JA25">
        <f t="shared" si="104"/>
        <v>1</v>
      </c>
      <c r="JB25">
        <f t="shared" si="105"/>
        <v>1</v>
      </c>
      <c r="JC25" s="253"/>
      <c r="JD25" s="268"/>
      <c r="JE25">
        <v>60</v>
      </c>
      <c r="JF25" t="str">
        <f t="shared" si="71"/>
        <v>FALSE</v>
      </c>
      <c r="JG25">
        <f>VLOOKUP($A25,'FuturesInfo (3)'!$A$2:$V$80,22)</f>
        <v>2</v>
      </c>
      <c r="JH25" s="257"/>
      <c r="JI25">
        <f t="shared" si="106"/>
        <v>2</v>
      </c>
      <c r="JJ25" s="139">
        <f>VLOOKUP($A25,'FuturesInfo (3)'!$A$2:$O$80,15)*JI25</f>
        <v>283300</v>
      </c>
      <c r="JK25" s="200">
        <f t="shared" si="107"/>
        <v>0</v>
      </c>
      <c r="JL25" s="200">
        <f t="shared" si="108"/>
        <v>0</v>
      </c>
      <c r="JM25" s="200">
        <f t="shared" si="109"/>
        <v>0</v>
      </c>
      <c r="JN25" s="200">
        <f t="shared" si="123"/>
        <v>0</v>
      </c>
    </row>
    <row r="26" spans="1:274"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4"/>
        <v>TRUE</v>
      </c>
      <c r="N26">
        <f>ROUND(VLOOKUP($B26,MARGIN!$A$42:$P$172,16),0)</f>
        <v>3</v>
      </c>
      <c r="P26">
        <f t="shared" si="125"/>
        <v>0</v>
      </c>
      <c r="Q26">
        <v>1</v>
      </c>
      <c r="R26">
        <v>1</v>
      </c>
      <c r="S26" t="s">
        <v>989</v>
      </c>
      <c r="T26" s="2" t="s">
        <v>30</v>
      </c>
      <c r="U26">
        <v>60</v>
      </c>
      <c r="V26" t="str">
        <f t="shared" si="126"/>
        <v>TRUE</v>
      </c>
      <c r="W26">
        <f>ROUND(VLOOKUP($B26,MARGIN!$A$42:$P$172,16),0)</f>
        <v>3</v>
      </c>
      <c r="X26">
        <f t="shared" si="127"/>
        <v>4</v>
      </c>
      <c r="Z26">
        <f t="shared" si="128"/>
        <v>0</v>
      </c>
      <c r="AA26">
        <v>1</v>
      </c>
      <c r="AB26">
        <v>1</v>
      </c>
      <c r="AC26" t="s">
        <v>973</v>
      </c>
      <c r="AD26" s="2" t="s">
        <v>30</v>
      </c>
      <c r="AE26">
        <v>60</v>
      </c>
      <c r="AF26" t="str">
        <f t="shared" si="129"/>
        <v>TRUE</v>
      </c>
      <c r="AG26">
        <f>ROUND(VLOOKUP($B26,MARGIN!$A$42:$P$172,16),0)</f>
        <v>3</v>
      </c>
      <c r="AH26">
        <f t="shared" si="130"/>
        <v>4</v>
      </c>
      <c r="AI26" s="139" t="e">
        <f>VLOOKUP($B26,#REF!,2)*AH26</f>
        <v>#REF!</v>
      </c>
      <c r="AK26">
        <f t="shared" si="131"/>
        <v>0</v>
      </c>
      <c r="AL26">
        <v>1</v>
      </c>
      <c r="AM26">
        <v>1</v>
      </c>
      <c r="AN26" t="s">
        <v>973</v>
      </c>
      <c r="AO26" s="2" t="s">
        <v>30</v>
      </c>
      <c r="AP26">
        <v>60</v>
      </c>
      <c r="AQ26" t="str">
        <f t="shared" si="132"/>
        <v>TRUE</v>
      </c>
      <c r="AR26">
        <f>ROUND(VLOOKUP($B26,MARGIN!$A$42:$P$172,16),0)</f>
        <v>3</v>
      </c>
      <c r="AS26">
        <f t="shared" si="133"/>
        <v>4</v>
      </c>
      <c r="AT26" s="139" t="e">
        <f>VLOOKUP($B26,#REF!,2)*AS26</f>
        <v>#REF!</v>
      </c>
      <c r="AV26">
        <f t="shared" si="134"/>
        <v>0</v>
      </c>
      <c r="AW26">
        <v>1</v>
      </c>
      <c r="AX26">
        <v>-1</v>
      </c>
      <c r="AY26">
        <v>-4.4014268132399996E-3</v>
      </c>
      <c r="AZ26" s="2" t="s">
        <v>30</v>
      </c>
      <c r="BA26">
        <v>60</v>
      </c>
      <c r="BB26" t="str">
        <f t="shared" si="135"/>
        <v>TRUE</v>
      </c>
      <c r="BC26">
        <f>ROUND(VLOOKUP($B26,MARGIN!$A$42:$P$172,16),0)</f>
        <v>3</v>
      </c>
      <c r="BD26">
        <f t="shared" si="136"/>
        <v>2</v>
      </c>
      <c r="BE26" s="139" t="e">
        <f>VLOOKUP($B26,#REF!,2)*BD26</f>
        <v>#REF!</v>
      </c>
      <c r="BG26">
        <f t="shared" si="111"/>
        <v>2</v>
      </c>
      <c r="BH26">
        <v>1</v>
      </c>
      <c r="BI26">
        <v>1</v>
      </c>
      <c r="BJ26">
        <f t="shared" si="72"/>
        <v>1</v>
      </c>
      <c r="BK26" s="1">
        <v>1.1523633925599999E-3</v>
      </c>
      <c r="BL26" s="2">
        <v>10</v>
      </c>
      <c r="BM26">
        <v>60</v>
      </c>
      <c r="BN26" t="str">
        <f t="shared" si="112"/>
        <v>TRUE</v>
      </c>
      <c r="BO26">
        <f>VLOOKUP($A26,'FuturesInfo (3)'!$A$2:$V$80,22)</f>
        <v>4</v>
      </c>
      <c r="BP26">
        <f t="shared" si="51"/>
        <v>4</v>
      </c>
      <c r="BQ26" s="139">
        <f>VLOOKUP($A26,'FuturesInfo (3)'!$A$2:$O$80,15)*BP26</f>
        <v>377684</v>
      </c>
      <c r="BR26" s="145">
        <f t="shared" si="73"/>
        <v>435.22921555563101</v>
      </c>
      <c r="BT26">
        <f t="shared" si="74"/>
        <v>1</v>
      </c>
      <c r="BU26">
        <v>1</v>
      </c>
      <c r="BV26">
        <v>-1</v>
      </c>
      <c r="BW26">
        <v>-1</v>
      </c>
      <c r="BX26">
        <f t="shared" si="52"/>
        <v>0</v>
      </c>
      <c r="BY26">
        <f t="shared" si="53"/>
        <v>1</v>
      </c>
      <c r="BZ26" s="188">
        <v>-1.6093589770399999E-2</v>
      </c>
      <c r="CA26" s="2">
        <v>10</v>
      </c>
      <c r="CB26">
        <v>60</v>
      </c>
      <c r="CC26" t="str">
        <f t="shared" si="54"/>
        <v>TRUE</v>
      </c>
      <c r="CD26">
        <f>VLOOKUP($A26,'FuturesInfo (3)'!$A$2:$V$80,22)</f>
        <v>4</v>
      </c>
      <c r="CE26">
        <f t="shared" si="55"/>
        <v>4</v>
      </c>
      <c r="CF26">
        <f t="shared" si="55"/>
        <v>4</v>
      </c>
      <c r="CG26" s="139">
        <f>VLOOKUP($A26,'FuturesInfo (3)'!$A$2:$O$80,15)*CE26</f>
        <v>377684</v>
      </c>
      <c r="CH26" s="145">
        <f t="shared" si="56"/>
        <v>-6078.2913588437532</v>
      </c>
      <c r="CI26" s="145">
        <f t="shared" si="75"/>
        <v>6078.2913588437532</v>
      </c>
      <c r="CK26">
        <f t="shared" si="57"/>
        <v>1</v>
      </c>
      <c r="CL26">
        <v>1</v>
      </c>
      <c r="CM26">
        <v>-1</v>
      </c>
      <c r="CN26">
        <v>-1</v>
      </c>
      <c r="CO26">
        <f t="shared" si="113"/>
        <v>0</v>
      </c>
      <c r="CP26">
        <f t="shared" si="58"/>
        <v>1</v>
      </c>
      <c r="CQ26" s="1">
        <v>-1.4676479346600001E-3</v>
      </c>
      <c r="CR26" s="2">
        <v>10</v>
      </c>
      <c r="CS26">
        <v>60</v>
      </c>
      <c r="CT26" t="str">
        <f t="shared" si="59"/>
        <v>TRUE</v>
      </c>
      <c r="CU26">
        <f>VLOOKUP($A26,'FuturesInfo (3)'!$A$2:$V$80,22)</f>
        <v>4</v>
      </c>
      <c r="CV26">
        <f t="shared" si="60"/>
        <v>3</v>
      </c>
      <c r="CW26">
        <f t="shared" si="76"/>
        <v>4</v>
      </c>
      <c r="CX26" s="139">
        <f>VLOOKUP($A26,'FuturesInfo (3)'!$A$2:$O$80,15)*CW26</f>
        <v>377684</v>
      </c>
      <c r="CY26" s="200">
        <f t="shared" si="77"/>
        <v>-554.30714255412749</v>
      </c>
      <c r="CZ26" s="200">
        <f t="shared" si="78"/>
        <v>554.30714255412749</v>
      </c>
      <c r="DB26">
        <f t="shared" si="61"/>
        <v>1</v>
      </c>
      <c r="DC26">
        <v>1</v>
      </c>
      <c r="DD26">
        <v>-1</v>
      </c>
      <c r="DE26">
        <v>-1</v>
      </c>
      <c r="DF26">
        <f t="shared" si="114"/>
        <v>0</v>
      </c>
      <c r="DG26">
        <f t="shared" si="62"/>
        <v>1</v>
      </c>
      <c r="DH26" s="1">
        <v>-6.1774416870799998E-4</v>
      </c>
      <c r="DI26" s="2">
        <v>10</v>
      </c>
      <c r="DJ26">
        <v>60</v>
      </c>
      <c r="DK26" t="str">
        <f t="shared" si="63"/>
        <v>TRUE</v>
      </c>
      <c r="DL26">
        <f>VLOOKUP($A26,'FuturesInfo (3)'!$A$2:$V$80,22)</f>
        <v>4</v>
      </c>
      <c r="DM26">
        <f t="shared" si="64"/>
        <v>3</v>
      </c>
      <c r="DN26">
        <f t="shared" si="79"/>
        <v>4</v>
      </c>
      <c r="DO26" s="139">
        <f>VLOOKUP($A26,'FuturesInfo (3)'!$A$2:$O$80,15)*DN26</f>
        <v>377684</v>
      </c>
      <c r="DP26" s="200">
        <f t="shared" si="65"/>
        <v>-233.31208861431227</v>
      </c>
      <c r="DQ26" s="200">
        <f t="shared" si="80"/>
        <v>233.31208861431227</v>
      </c>
      <c r="DS26">
        <v>1</v>
      </c>
      <c r="DT26">
        <v>1</v>
      </c>
      <c r="DU26">
        <v>-1</v>
      </c>
      <c r="DV26">
        <v>-1</v>
      </c>
      <c r="DW26">
        <v>0</v>
      </c>
      <c r="DX26">
        <v>1</v>
      </c>
      <c r="DY26" s="1">
        <v>-2.6856509506399998E-3</v>
      </c>
      <c r="DZ26" s="2">
        <v>10</v>
      </c>
      <c r="EA26">
        <v>60</v>
      </c>
      <c r="EB26" t="s">
        <v>1276</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1276</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1276</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1276</v>
      </c>
      <c r="GM26">
        <v>4</v>
      </c>
      <c r="GN26" s="96">
        <v>0</v>
      </c>
      <c r="GO26">
        <v>4</v>
      </c>
      <c r="GP26" s="139">
        <v>377684</v>
      </c>
      <c r="GQ26" s="200">
        <v>-647.04060079556564</v>
      </c>
      <c r="GR26" s="200">
        <v>647.04060079556564</v>
      </c>
      <c r="GS26" s="200">
        <v>647.04060079556564</v>
      </c>
      <c r="GT26" s="200">
        <v>647.04060079556564</v>
      </c>
      <c r="GV26">
        <f t="shared" si="66"/>
        <v>1</v>
      </c>
      <c r="GW26" s="244">
        <v>-1</v>
      </c>
      <c r="GX26" s="218">
        <v>-1</v>
      </c>
      <c r="GY26" s="245">
        <v>-6</v>
      </c>
      <c r="GZ26">
        <f t="shared" si="118"/>
        <v>-1</v>
      </c>
      <c r="HA26">
        <f t="shared" si="82"/>
        <v>1</v>
      </c>
      <c r="HB26" s="218"/>
      <c r="HC26">
        <f t="shared" si="115"/>
        <v>0</v>
      </c>
      <c r="HD26">
        <f t="shared" si="83"/>
        <v>0</v>
      </c>
      <c r="HE26">
        <f t="shared" si="84"/>
        <v>0</v>
      </c>
      <c r="HF26">
        <f t="shared" si="85"/>
        <v>0</v>
      </c>
      <c r="HG26" s="253"/>
      <c r="HH26" s="268">
        <v>42492</v>
      </c>
      <c r="HI26">
        <v>60</v>
      </c>
      <c r="HJ26" t="str">
        <f t="shared" si="67"/>
        <v>TRUE</v>
      </c>
      <c r="HK26">
        <f>VLOOKUP($A26,'FuturesInfo (3)'!$A$2:$V$80,22)</f>
        <v>4</v>
      </c>
      <c r="HL26" s="257"/>
      <c r="HM26">
        <f t="shared" si="86"/>
        <v>4</v>
      </c>
      <c r="HN26" s="139">
        <f>VLOOKUP($A26,'FuturesInfo (3)'!$A$2:$O$80,15)*HM26</f>
        <v>377684</v>
      </c>
      <c r="HO26" s="200">
        <f t="shared" si="87"/>
        <v>0</v>
      </c>
      <c r="HP26" s="200">
        <f t="shared" si="88"/>
        <v>0</v>
      </c>
      <c r="HQ26" s="200">
        <f t="shared" si="89"/>
        <v>0</v>
      </c>
      <c r="HR26" s="200">
        <f t="shared" si="121"/>
        <v>0</v>
      </c>
      <c r="HT26">
        <f t="shared" si="68"/>
        <v>0</v>
      </c>
      <c r="HU26" s="244"/>
      <c r="HV26" s="218"/>
      <c r="HW26" s="245"/>
      <c r="HX26">
        <f t="shared" si="119"/>
        <v>0</v>
      </c>
      <c r="HY26">
        <f t="shared" si="92"/>
        <v>0</v>
      </c>
      <c r="HZ26" s="218"/>
      <c r="IA26">
        <f t="shared" si="116"/>
        <v>1</v>
      </c>
      <c r="IB26">
        <f t="shared" si="93"/>
        <v>1</v>
      </c>
      <c r="IC26">
        <f t="shared" si="94"/>
        <v>1</v>
      </c>
      <c r="ID26">
        <f t="shared" si="95"/>
        <v>1</v>
      </c>
      <c r="IE26" s="253"/>
      <c r="IF26" s="268"/>
      <c r="IG26">
        <v>60</v>
      </c>
      <c r="IH26" t="str">
        <f t="shared" si="69"/>
        <v>FALSE</v>
      </c>
      <c r="II26">
        <f>VLOOKUP($A26,'FuturesInfo (3)'!$A$2:$V$80,22)</f>
        <v>4</v>
      </c>
      <c r="IJ26" s="257"/>
      <c r="IK26">
        <f t="shared" si="96"/>
        <v>4</v>
      </c>
      <c r="IL26" s="139">
        <f>VLOOKUP($A26,'FuturesInfo (3)'!$A$2:$O$80,15)*IK26</f>
        <v>377684</v>
      </c>
      <c r="IM26" s="200">
        <f t="shared" si="97"/>
        <v>0</v>
      </c>
      <c r="IN26" s="200">
        <f t="shared" si="98"/>
        <v>0</v>
      </c>
      <c r="IO26" s="200">
        <f t="shared" si="99"/>
        <v>0</v>
      </c>
      <c r="IP26" s="200">
        <f t="shared" si="122"/>
        <v>0</v>
      </c>
      <c r="IR26">
        <f t="shared" si="70"/>
        <v>1</v>
      </c>
      <c r="IS26" s="244"/>
      <c r="IT26" s="218"/>
      <c r="IU26" s="245"/>
      <c r="IV26">
        <f t="shared" si="120"/>
        <v>0</v>
      </c>
      <c r="IW26">
        <f t="shared" si="102"/>
        <v>0</v>
      </c>
      <c r="IX26" s="218"/>
      <c r="IY26">
        <f t="shared" si="117"/>
        <v>1</v>
      </c>
      <c r="IZ26">
        <f t="shared" si="103"/>
        <v>1</v>
      </c>
      <c r="JA26">
        <f t="shared" si="104"/>
        <v>1</v>
      </c>
      <c r="JB26">
        <f t="shared" si="105"/>
        <v>1</v>
      </c>
      <c r="JC26" s="253"/>
      <c r="JD26" s="268"/>
      <c r="JE26">
        <v>60</v>
      </c>
      <c r="JF26" t="str">
        <f t="shared" si="71"/>
        <v>FALSE</v>
      </c>
      <c r="JG26">
        <f>VLOOKUP($A26,'FuturesInfo (3)'!$A$2:$V$80,22)</f>
        <v>4</v>
      </c>
      <c r="JH26" s="257"/>
      <c r="JI26">
        <f t="shared" si="106"/>
        <v>4</v>
      </c>
      <c r="JJ26" s="139">
        <f>VLOOKUP($A26,'FuturesInfo (3)'!$A$2:$O$80,15)*JI26</f>
        <v>377684</v>
      </c>
      <c r="JK26" s="200">
        <f t="shared" si="107"/>
        <v>0</v>
      </c>
      <c r="JL26" s="200">
        <f t="shared" si="108"/>
        <v>0</v>
      </c>
      <c r="JM26" s="200">
        <f t="shared" si="109"/>
        <v>0</v>
      </c>
      <c r="JN26" s="200">
        <f t="shared" si="123"/>
        <v>0</v>
      </c>
    </row>
    <row r="27" spans="1:274"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4"/>
        <v>TRUE</v>
      </c>
      <c r="N27">
        <f>ROUND(VLOOKUP($B27,MARGIN!$A$42:$P$172,16),0)</f>
        <v>2</v>
      </c>
      <c r="P27">
        <f t="shared" si="125"/>
        <v>0</v>
      </c>
      <c r="Q27">
        <v>1</v>
      </c>
      <c r="R27">
        <v>1</v>
      </c>
      <c r="S27" t="s">
        <v>988</v>
      </c>
      <c r="T27" s="2" t="s">
        <v>30</v>
      </c>
      <c r="U27">
        <v>60</v>
      </c>
      <c r="V27" t="str">
        <f t="shared" si="126"/>
        <v>TRUE</v>
      </c>
      <c r="W27">
        <f>ROUND(VLOOKUP($B27,MARGIN!$A$42:$P$172,16),0)</f>
        <v>2</v>
      </c>
      <c r="X27">
        <f t="shared" si="127"/>
        <v>3</v>
      </c>
      <c r="Z27">
        <f t="shared" si="128"/>
        <v>-2</v>
      </c>
      <c r="AA27">
        <v>-1</v>
      </c>
      <c r="AB27">
        <v>1</v>
      </c>
      <c r="AC27" t="s">
        <v>993</v>
      </c>
      <c r="AD27" s="2" t="s">
        <v>30</v>
      </c>
      <c r="AE27">
        <v>60</v>
      </c>
      <c r="AF27" t="str">
        <f t="shared" si="129"/>
        <v>TRUE</v>
      </c>
      <c r="AG27">
        <f>ROUND(VLOOKUP($B27,MARGIN!$A$42:$P$172,16),0)</f>
        <v>2</v>
      </c>
      <c r="AH27">
        <f t="shared" si="130"/>
        <v>2</v>
      </c>
      <c r="AI27" s="139" t="e">
        <f>VLOOKUP($B27,#REF!,2)*AH27</f>
        <v>#REF!</v>
      </c>
      <c r="AK27">
        <f t="shared" si="131"/>
        <v>-2</v>
      </c>
      <c r="AL27">
        <v>-1</v>
      </c>
      <c r="AM27">
        <v>1</v>
      </c>
      <c r="AN27" t="s">
        <v>993</v>
      </c>
      <c r="AO27" s="2" t="s">
        <v>30</v>
      </c>
      <c r="AP27">
        <v>60</v>
      </c>
      <c r="AQ27" t="str">
        <f t="shared" si="132"/>
        <v>TRUE</v>
      </c>
      <c r="AR27">
        <f>ROUND(VLOOKUP($B27,MARGIN!$A$42:$P$172,16),0)</f>
        <v>2</v>
      </c>
      <c r="AS27">
        <f t="shared" si="133"/>
        <v>2</v>
      </c>
      <c r="AT27" s="139" t="e">
        <f>VLOOKUP($B27,#REF!,2)*AS27</f>
        <v>#REF!</v>
      </c>
      <c r="AV27">
        <f t="shared" si="134"/>
        <v>-2</v>
      </c>
      <c r="AW27">
        <v>-1</v>
      </c>
      <c r="AX27">
        <v>1</v>
      </c>
      <c r="AY27">
        <v>1.0977617856900001E-3</v>
      </c>
      <c r="AZ27" s="2" t="s">
        <v>30</v>
      </c>
      <c r="BA27">
        <v>60</v>
      </c>
      <c r="BB27" t="str">
        <f t="shared" si="135"/>
        <v>TRUE</v>
      </c>
      <c r="BC27">
        <f>ROUND(VLOOKUP($B27,MARGIN!$A$42:$P$172,16),0)</f>
        <v>2</v>
      </c>
      <c r="BD27">
        <f t="shared" si="136"/>
        <v>2</v>
      </c>
      <c r="BE27" s="139" t="e">
        <f>VLOOKUP($B27,#REF!,2)*BD27</f>
        <v>#REF!</v>
      </c>
      <c r="BG27">
        <f t="shared" si="111"/>
        <v>-2</v>
      </c>
      <c r="BH27">
        <v>-1</v>
      </c>
      <c r="BI27">
        <v>1</v>
      </c>
      <c r="BJ27">
        <f t="shared" si="72"/>
        <v>0</v>
      </c>
      <c r="BK27" s="1">
        <v>2.0712762717000001E-3</v>
      </c>
      <c r="BL27" s="2">
        <v>10</v>
      </c>
      <c r="BM27">
        <v>60</v>
      </c>
      <c r="BN27" t="str">
        <f t="shared" si="112"/>
        <v>TRUE</v>
      </c>
      <c r="BO27">
        <f>VLOOKUP($A27,'FuturesInfo (3)'!$A$2:$V$80,22)</f>
        <v>3</v>
      </c>
      <c r="BP27">
        <f t="shared" si="51"/>
        <v>3</v>
      </c>
      <c r="BQ27" s="139">
        <f>VLOOKUP($A27,'FuturesInfo (3)'!$A$2:$O$80,15)*BP27</f>
        <v>553703.28300000005</v>
      </c>
      <c r="BR27" s="145">
        <f t="shared" si="73"/>
        <v>-1146.8724716402901</v>
      </c>
      <c r="BT27">
        <f t="shared" si="74"/>
        <v>-1</v>
      </c>
      <c r="BU27">
        <v>1</v>
      </c>
      <c r="BV27">
        <v>1</v>
      </c>
      <c r="BW27">
        <v>1</v>
      </c>
      <c r="BX27">
        <f t="shared" si="52"/>
        <v>1</v>
      </c>
      <c r="BY27">
        <f t="shared" si="53"/>
        <v>1</v>
      </c>
      <c r="BZ27" s="188">
        <v>3.7084321235299998E-3</v>
      </c>
      <c r="CA27" s="2">
        <v>10</v>
      </c>
      <c r="CB27">
        <v>60</v>
      </c>
      <c r="CC27" t="str">
        <f t="shared" si="54"/>
        <v>TRUE</v>
      </c>
      <c r="CD27">
        <f>VLOOKUP($A27,'FuturesInfo (3)'!$A$2:$V$80,22)</f>
        <v>3</v>
      </c>
      <c r="CE27">
        <f t="shared" si="55"/>
        <v>3</v>
      </c>
      <c r="CF27">
        <f t="shared" si="55"/>
        <v>3</v>
      </c>
      <c r="CG27" s="139">
        <f>VLOOKUP($A27,'FuturesInfo (3)'!$A$2:$O$80,15)*CE27</f>
        <v>553703.28300000005</v>
      </c>
      <c r="CH27" s="145">
        <f t="shared" si="56"/>
        <v>2053.3710415812225</v>
      </c>
      <c r="CI27" s="145">
        <f t="shared" si="75"/>
        <v>2053.3710415812225</v>
      </c>
      <c r="CK27">
        <f t="shared" si="57"/>
        <v>1</v>
      </c>
      <c r="CL27">
        <v>1</v>
      </c>
      <c r="CM27">
        <v>1</v>
      </c>
      <c r="CN27">
        <v>-1</v>
      </c>
      <c r="CO27">
        <f t="shared" si="113"/>
        <v>0</v>
      </c>
      <c r="CP27">
        <f t="shared" si="58"/>
        <v>0</v>
      </c>
      <c r="CQ27" s="1">
        <v>-9.0854027861900005E-4</v>
      </c>
      <c r="CR27" s="2">
        <v>10</v>
      </c>
      <c r="CS27">
        <v>60</v>
      </c>
      <c r="CT27" t="str">
        <f t="shared" si="59"/>
        <v>TRUE</v>
      </c>
      <c r="CU27">
        <f>VLOOKUP($A27,'FuturesInfo (3)'!$A$2:$V$80,22)</f>
        <v>3</v>
      </c>
      <c r="CV27">
        <f t="shared" si="60"/>
        <v>4</v>
      </c>
      <c r="CW27">
        <f t="shared" si="76"/>
        <v>3</v>
      </c>
      <c r="CX27" s="139">
        <f>VLOOKUP($A27,'FuturesInfo (3)'!$A$2:$O$80,15)*CW27</f>
        <v>553703.28300000005</v>
      </c>
      <c r="CY27" s="200">
        <f t="shared" si="77"/>
        <v>-503.06173500907511</v>
      </c>
      <c r="CZ27" s="200">
        <f t="shared" si="78"/>
        <v>-503.06173500907511</v>
      </c>
      <c r="DB27">
        <f t="shared" si="61"/>
        <v>1</v>
      </c>
      <c r="DC27">
        <v>-1</v>
      </c>
      <c r="DD27">
        <v>1</v>
      </c>
      <c r="DE27">
        <v>1</v>
      </c>
      <c r="DF27">
        <f t="shared" si="114"/>
        <v>0</v>
      </c>
      <c r="DG27">
        <f t="shared" si="62"/>
        <v>1</v>
      </c>
      <c r="DH27" s="1">
        <v>2.60685054981E-3</v>
      </c>
      <c r="DI27" s="2">
        <v>10</v>
      </c>
      <c r="DJ27">
        <v>60</v>
      </c>
      <c r="DK27" t="str">
        <f t="shared" si="63"/>
        <v>TRUE</v>
      </c>
      <c r="DL27">
        <f>VLOOKUP($A27,'FuturesInfo (3)'!$A$2:$V$80,22)</f>
        <v>3</v>
      </c>
      <c r="DM27">
        <f t="shared" si="64"/>
        <v>2</v>
      </c>
      <c r="DN27">
        <f t="shared" si="79"/>
        <v>3</v>
      </c>
      <c r="DO27" s="139">
        <f>VLOOKUP($A27,'FuturesInfo (3)'!$A$2:$O$80,15)*DN27</f>
        <v>553703.28300000005</v>
      </c>
      <c r="DP27" s="200">
        <f t="shared" si="65"/>
        <v>-1443.4217077201522</v>
      </c>
      <c r="DQ27" s="200">
        <f t="shared" si="80"/>
        <v>1443.4217077201522</v>
      </c>
      <c r="DS27">
        <v>-1</v>
      </c>
      <c r="DT27">
        <v>1</v>
      </c>
      <c r="DU27">
        <v>1</v>
      </c>
      <c r="DV27">
        <v>-1</v>
      </c>
      <c r="DW27">
        <v>0</v>
      </c>
      <c r="DX27">
        <v>0</v>
      </c>
      <c r="DY27" s="1">
        <v>-4.86499635125E-4</v>
      </c>
      <c r="DZ27" s="2">
        <v>10</v>
      </c>
      <c r="EA27">
        <v>60</v>
      </c>
      <c r="EB27" t="s">
        <v>1276</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1276</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1276</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1276</v>
      </c>
      <c r="GM27">
        <v>3</v>
      </c>
      <c r="GN27" s="96">
        <v>0</v>
      </c>
      <c r="GO27">
        <v>3</v>
      </c>
      <c r="GP27" s="139">
        <v>559143.32400000002</v>
      </c>
      <c r="GQ27" s="200">
        <v>-508.77463512265069</v>
      </c>
      <c r="GR27" s="200">
        <v>508.77463512265069</v>
      </c>
      <c r="GS27" s="200">
        <v>508.77463512265069</v>
      </c>
      <c r="GT27" s="200">
        <v>508.77463512265069</v>
      </c>
      <c r="GV27">
        <f t="shared" si="66"/>
        <v>1</v>
      </c>
      <c r="GW27" s="244">
        <v>1</v>
      </c>
      <c r="GX27" s="218">
        <v>-1</v>
      </c>
      <c r="GY27" s="245">
        <v>-4</v>
      </c>
      <c r="GZ27">
        <f t="shared" si="118"/>
        <v>-1</v>
      </c>
      <c r="HA27">
        <f t="shared" si="82"/>
        <v>1</v>
      </c>
      <c r="HB27" s="218"/>
      <c r="HC27">
        <f t="shared" si="115"/>
        <v>0</v>
      </c>
      <c r="HD27">
        <f t="shared" si="83"/>
        <v>0</v>
      </c>
      <c r="HE27">
        <f t="shared" si="84"/>
        <v>0</v>
      </c>
      <c r="HF27">
        <f t="shared" si="85"/>
        <v>0</v>
      </c>
      <c r="HG27" s="253"/>
      <c r="HH27" s="268">
        <v>42488</v>
      </c>
      <c r="HI27">
        <v>60</v>
      </c>
      <c r="HJ27" t="str">
        <f t="shared" si="67"/>
        <v>TRUE</v>
      </c>
      <c r="HK27">
        <f>VLOOKUP($A27,'FuturesInfo (3)'!$A$2:$V$80,22)</f>
        <v>3</v>
      </c>
      <c r="HL27" s="257"/>
      <c r="HM27">
        <f t="shared" si="86"/>
        <v>3</v>
      </c>
      <c r="HN27" s="139">
        <f>VLOOKUP($A27,'FuturesInfo (3)'!$A$2:$O$80,15)*HM27</f>
        <v>553703.28300000005</v>
      </c>
      <c r="HO27" s="200">
        <f t="shared" si="87"/>
        <v>0</v>
      </c>
      <c r="HP27" s="200">
        <f t="shared" si="88"/>
        <v>0</v>
      </c>
      <c r="HQ27" s="200">
        <f t="shared" si="89"/>
        <v>0</v>
      </c>
      <c r="HR27" s="200">
        <f t="shared" si="121"/>
        <v>0</v>
      </c>
      <c r="HT27">
        <f t="shared" si="68"/>
        <v>0</v>
      </c>
      <c r="HU27" s="244"/>
      <c r="HV27" s="218"/>
      <c r="HW27" s="245"/>
      <c r="HX27">
        <f t="shared" si="119"/>
        <v>0</v>
      </c>
      <c r="HY27">
        <f t="shared" si="92"/>
        <v>0</v>
      </c>
      <c r="HZ27" s="218"/>
      <c r="IA27">
        <f t="shared" si="116"/>
        <v>1</v>
      </c>
      <c r="IB27">
        <f t="shared" si="93"/>
        <v>1</v>
      </c>
      <c r="IC27">
        <f t="shared" si="94"/>
        <v>1</v>
      </c>
      <c r="ID27">
        <f t="shared" si="95"/>
        <v>1</v>
      </c>
      <c r="IE27" s="253"/>
      <c r="IF27" s="268"/>
      <c r="IG27">
        <v>60</v>
      </c>
      <c r="IH27" t="str">
        <f t="shared" si="69"/>
        <v>FALSE</v>
      </c>
      <c r="II27">
        <f>VLOOKUP($A27,'FuturesInfo (3)'!$A$2:$V$80,22)</f>
        <v>3</v>
      </c>
      <c r="IJ27" s="257"/>
      <c r="IK27">
        <f t="shared" si="96"/>
        <v>3</v>
      </c>
      <c r="IL27" s="139">
        <f>VLOOKUP($A27,'FuturesInfo (3)'!$A$2:$O$80,15)*IK27</f>
        <v>553703.28300000005</v>
      </c>
      <c r="IM27" s="200">
        <f t="shared" si="97"/>
        <v>0</v>
      </c>
      <c r="IN27" s="200">
        <f t="shared" si="98"/>
        <v>0</v>
      </c>
      <c r="IO27" s="200">
        <f t="shared" si="99"/>
        <v>0</v>
      </c>
      <c r="IP27" s="200">
        <f t="shared" si="122"/>
        <v>0</v>
      </c>
      <c r="IR27">
        <f t="shared" si="70"/>
        <v>1</v>
      </c>
      <c r="IS27" s="244"/>
      <c r="IT27" s="218"/>
      <c r="IU27" s="245"/>
      <c r="IV27">
        <f t="shared" si="120"/>
        <v>0</v>
      </c>
      <c r="IW27">
        <f t="shared" si="102"/>
        <v>0</v>
      </c>
      <c r="IX27" s="218"/>
      <c r="IY27">
        <f t="shared" si="117"/>
        <v>1</v>
      </c>
      <c r="IZ27">
        <f t="shared" si="103"/>
        <v>1</v>
      </c>
      <c r="JA27">
        <f t="shared" si="104"/>
        <v>1</v>
      </c>
      <c r="JB27">
        <f t="shared" si="105"/>
        <v>1</v>
      </c>
      <c r="JC27" s="253"/>
      <c r="JD27" s="268"/>
      <c r="JE27">
        <v>60</v>
      </c>
      <c r="JF27" t="str">
        <f t="shared" si="71"/>
        <v>FALSE</v>
      </c>
      <c r="JG27">
        <f>VLOOKUP($A27,'FuturesInfo (3)'!$A$2:$V$80,22)</f>
        <v>3</v>
      </c>
      <c r="JH27" s="257"/>
      <c r="JI27">
        <f t="shared" si="106"/>
        <v>3</v>
      </c>
      <c r="JJ27" s="139">
        <f>VLOOKUP($A27,'FuturesInfo (3)'!$A$2:$O$80,15)*JI27</f>
        <v>553703.28300000005</v>
      </c>
      <c r="JK27" s="200">
        <f t="shared" si="107"/>
        <v>0</v>
      </c>
      <c r="JL27" s="200">
        <f t="shared" si="108"/>
        <v>0</v>
      </c>
      <c r="JM27" s="200">
        <f t="shared" si="109"/>
        <v>0</v>
      </c>
      <c r="JN27" s="200">
        <f t="shared" si="123"/>
        <v>0</v>
      </c>
    </row>
    <row r="28" spans="1:274"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4"/>
        <v>TRUE</v>
      </c>
      <c r="N28">
        <f>ROUND(VLOOKUP($B28,MARGIN!$A$42:$P$172,16),0)</f>
        <v>7</v>
      </c>
      <c r="P28">
        <f t="shared" si="125"/>
        <v>2</v>
      </c>
      <c r="Q28">
        <v>1</v>
      </c>
      <c r="R28">
        <v>1</v>
      </c>
      <c r="S28" t="s">
        <v>940</v>
      </c>
      <c r="T28" s="2" t="s">
        <v>30</v>
      </c>
      <c r="U28">
        <v>60</v>
      </c>
      <c r="V28" t="str">
        <f t="shared" si="126"/>
        <v>TRUE</v>
      </c>
      <c r="W28">
        <f>ROUND(VLOOKUP($B28,MARGIN!$A$42:$P$172,16),0)</f>
        <v>7</v>
      </c>
      <c r="X28">
        <f t="shared" si="127"/>
        <v>9</v>
      </c>
      <c r="Z28">
        <f t="shared" si="128"/>
        <v>0</v>
      </c>
      <c r="AA28">
        <v>1</v>
      </c>
      <c r="AB28">
        <v>1</v>
      </c>
      <c r="AC28" t="s">
        <v>940</v>
      </c>
      <c r="AD28" s="2" t="s">
        <v>30</v>
      </c>
      <c r="AE28">
        <v>60</v>
      </c>
      <c r="AF28" t="str">
        <f t="shared" si="129"/>
        <v>TRUE</v>
      </c>
      <c r="AG28">
        <f>ROUND(VLOOKUP($B28,MARGIN!$A$42:$P$172,16),0)</f>
        <v>7</v>
      </c>
      <c r="AH28">
        <f t="shared" si="130"/>
        <v>9</v>
      </c>
      <c r="AI28" s="139" t="e">
        <f>VLOOKUP($B28,#REF!,2)*AH28</f>
        <v>#REF!</v>
      </c>
      <c r="AK28">
        <f t="shared" si="131"/>
        <v>0</v>
      </c>
      <c r="AL28">
        <v>1</v>
      </c>
      <c r="AM28">
        <v>1</v>
      </c>
      <c r="AN28" t="s">
        <v>940</v>
      </c>
      <c r="AO28" s="2" t="s">
        <v>30</v>
      </c>
      <c r="AP28">
        <v>60</v>
      </c>
      <c r="AQ28" t="str">
        <f t="shared" si="132"/>
        <v>TRUE</v>
      </c>
      <c r="AR28">
        <f>ROUND(VLOOKUP($B28,MARGIN!$A$42:$P$172,16),0)</f>
        <v>7</v>
      </c>
      <c r="AS28">
        <f t="shared" si="133"/>
        <v>9</v>
      </c>
      <c r="AT28" s="139" t="e">
        <f>VLOOKUP($B28,#REF!,2)*AS28</f>
        <v>#REF!</v>
      </c>
      <c r="AV28">
        <f t="shared" si="134"/>
        <v>0</v>
      </c>
      <c r="AW28">
        <v>1</v>
      </c>
      <c r="AX28">
        <v>1</v>
      </c>
      <c r="AY28">
        <v>5.3280560206999999E-4</v>
      </c>
      <c r="AZ28" s="2" t="s">
        <v>30</v>
      </c>
      <c r="BA28">
        <v>60</v>
      </c>
      <c r="BB28" t="str">
        <f t="shared" si="135"/>
        <v>TRUE</v>
      </c>
      <c r="BC28">
        <f>ROUND(VLOOKUP($B28,MARGIN!$A$42:$P$172,16),0)</f>
        <v>7</v>
      </c>
      <c r="BD28">
        <f t="shared" si="136"/>
        <v>9</v>
      </c>
      <c r="BE28" s="139" t="e">
        <f>VLOOKUP($B28,#REF!,2)*BD28</f>
        <v>#REF!</v>
      </c>
      <c r="BG28">
        <f t="shared" si="111"/>
        <v>0</v>
      </c>
      <c r="BH28">
        <v>1</v>
      </c>
      <c r="BI28">
        <v>1</v>
      </c>
      <c r="BJ28">
        <f t="shared" si="72"/>
        <v>1</v>
      </c>
      <c r="BK28" s="174">
        <v>7.60745530621E-5</v>
      </c>
      <c r="BL28" s="2">
        <v>10</v>
      </c>
      <c r="BM28">
        <v>60</v>
      </c>
      <c r="BN28" t="str">
        <f t="shared" si="112"/>
        <v>TRUE</v>
      </c>
      <c r="BO28">
        <f>VLOOKUP($A28,'FuturesInfo (3)'!$A$2:$V$80,22)</f>
        <v>14</v>
      </c>
      <c r="BP28">
        <f t="shared" si="51"/>
        <v>14</v>
      </c>
      <c r="BQ28" s="139">
        <f>VLOOKUP($A28,'FuturesInfo (3)'!$A$2:$O$80,15)*BP28</f>
        <v>2082220.1904000002</v>
      </c>
      <c r="BR28" s="145">
        <f t="shared" si="73"/>
        <v>158.40397036156077</v>
      </c>
      <c r="BT28">
        <f t="shared" si="74"/>
        <v>1</v>
      </c>
      <c r="BU28">
        <v>-1</v>
      </c>
      <c r="BV28">
        <v>1</v>
      </c>
      <c r="BW28">
        <v>1</v>
      </c>
      <c r="BX28">
        <f t="shared" si="52"/>
        <v>0</v>
      </c>
      <c r="BY28">
        <f t="shared" si="53"/>
        <v>1</v>
      </c>
      <c r="BZ28" s="188">
        <v>1.0649627263E-3</v>
      </c>
      <c r="CA28" s="2">
        <v>10</v>
      </c>
      <c r="CB28">
        <v>60</v>
      </c>
      <c r="CC28" t="str">
        <f t="shared" si="54"/>
        <v>TRUE</v>
      </c>
      <c r="CD28">
        <f>VLOOKUP($A28,'FuturesInfo (3)'!$A$2:$V$80,22)</f>
        <v>14</v>
      </c>
      <c r="CE28">
        <f t="shared" si="55"/>
        <v>14</v>
      </c>
      <c r="CF28">
        <f t="shared" si="55"/>
        <v>14</v>
      </c>
      <c r="CG28" s="139">
        <f>VLOOKUP($A28,'FuturesInfo (3)'!$A$2:$O$80,15)*CE28</f>
        <v>2082220.1904000002</v>
      </c>
      <c r="CH28" s="145">
        <f t="shared" si="56"/>
        <v>-2217.4868907252894</v>
      </c>
      <c r="CI28" s="145">
        <f t="shared" si="75"/>
        <v>2217.4868907252894</v>
      </c>
      <c r="CK28">
        <f t="shared" si="57"/>
        <v>-1</v>
      </c>
      <c r="CL28">
        <v>1</v>
      </c>
      <c r="CM28">
        <v>1</v>
      </c>
      <c r="CN28">
        <v>1</v>
      </c>
      <c r="CO28">
        <f t="shared" si="113"/>
        <v>1</v>
      </c>
      <c r="CP28">
        <f t="shared" si="58"/>
        <v>1</v>
      </c>
      <c r="CQ28" s="174">
        <v>0</v>
      </c>
      <c r="CR28" s="2">
        <v>10</v>
      </c>
      <c r="CS28">
        <v>60</v>
      </c>
      <c r="CT28" t="str">
        <f t="shared" si="59"/>
        <v>TRUE</v>
      </c>
      <c r="CU28">
        <f>VLOOKUP($A28,'FuturesInfo (3)'!$A$2:$V$80,22)</f>
        <v>14</v>
      </c>
      <c r="CV28">
        <f t="shared" si="60"/>
        <v>18</v>
      </c>
      <c r="CW28">
        <f t="shared" si="76"/>
        <v>14</v>
      </c>
      <c r="CX28" s="139">
        <f>VLOOKUP($A28,'FuturesInfo (3)'!$A$2:$O$80,15)*CW28</f>
        <v>2082220.1904000002</v>
      </c>
      <c r="CY28" s="200">
        <f t="shared" si="77"/>
        <v>0</v>
      </c>
      <c r="CZ28" s="200">
        <f t="shared" si="78"/>
        <v>0</v>
      </c>
      <c r="DB28">
        <f t="shared" si="61"/>
        <v>1</v>
      </c>
      <c r="DC28">
        <v>1</v>
      </c>
      <c r="DD28">
        <v>-1</v>
      </c>
      <c r="DE28">
        <v>1</v>
      </c>
      <c r="DF28">
        <f t="shared" si="114"/>
        <v>1</v>
      </c>
      <c r="DG28">
        <f t="shared" si="62"/>
        <v>0</v>
      </c>
      <c r="DH28" s="174">
        <v>9.1185409898399995E-4</v>
      </c>
      <c r="DI28" s="2">
        <v>10</v>
      </c>
      <c r="DJ28">
        <v>60</v>
      </c>
      <c r="DK28" t="str">
        <f t="shared" si="63"/>
        <v>TRUE</v>
      </c>
      <c r="DL28">
        <f>VLOOKUP($A28,'FuturesInfo (3)'!$A$2:$V$80,22)</f>
        <v>14</v>
      </c>
      <c r="DM28">
        <f t="shared" si="64"/>
        <v>11</v>
      </c>
      <c r="DN28">
        <f t="shared" si="79"/>
        <v>14</v>
      </c>
      <c r="DO28" s="139">
        <f>VLOOKUP($A28,'FuturesInfo (3)'!$A$2:$O$80,15)*DN28</f>
        <v>2082220.1904000002</v>
      </c>
      <c r="DP28" s="200">
        <f t="shared" si="65"/>
        <v>1898.6810156034851</v>
      </c>
      <c r="DQ28" s="200">
        <f t="shared" si="80"/>
        <v>-1898.6810156034851</v>
      </c>
      <c r="DS28">
        <v>1</v>
      </c>
      <c r="DT28">
        <v>1</v>
      </c>
      <c r="DU28">
        <v>-1</v>
      </c>
      <c r="DV28">
        <v>1</v>
      </c>
      <c r="DW28">
        <v>1</v>
      </c>
      <c r="DX28">
        <v>0</v>
      </c>
      <c r="DY28" s="174">
        <v>0</v>
      </c>
      <c r="DZ28" s="2">
        <v>10</v>
      </c>
      <c r="EA28">
        <v>60</v>
      </c>
      <c r="EB28" t="s">
        <v>1276</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1276</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1276</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1276</v>
      </c>
      <c r="GM28">
        <v>14</v>
      </c>
      <c r="GN28" s="96">
        <v>0</v>
      </c>
      <c r="GO28">
        <v>14</v>
      </c>
      <c r="GP28" s="139">
        <v>2102677.6512000002</v>
      </c>
      <c r="GQ28" s="200">
        <v>316.90695572070791</v>
      </c>
      <c r="GR28" s="200">
        <v>-316.90695572070791</v>
      </c>
      <c r="GS28" s="200">
        <v>-316.90695572070791</v>
      </c>
      <c r="GT28" s="200">
        <v>-316.90695572070791</v>
      </c>
      <c r="GV28">
        <f t="shared" si="66"/>
        <v>0</v>
      </c>
      <c r="GW28" s="244">
        <v>1</v>
      </c>
      <c r="GX28" s="218">
        <v>-1</v>
      </c>
      <c r="GY28" s="245">
        <v>16</v>
      </c>
      <c r="GZ28">
        <f t="shared" si="118"/>
        <v>-1</v>
      </c>
      <c r="HA28">
        <f t="shared" si="82"/>
        <v>-1</v>
      </c>
      <c r="HB28" s="218"/>
      <c r="HC28">
        <f t="shared" si="115"/>
        <v>0</v>
      </c>
      <c r="HD28">
        <f t="shared" si="83"/>
        <v>0</v>
      </c>
      <c r="HE28">
        <f t="shared" si="84"/>
        <v>0</v>
      </c>
      <c r="HF28">
        <f t="shared" si="85"/>
        <v>0</v>
      </c>
      <c r="HG28" s="254"/>
      <c r="HH28" s="268">
        <v>42510</v>
      </c>
      <c r="HI28">
        <v>60</v>
      </c>
      <c r="HJ28" t="str">
        <f t="shared" si="67"/>
        <v>TRUE</v>
      </c>
      <c r="HK28">
        <f>VLOOKUP($A28,'FuturesInfo (3)'!$A$2:$V$80,22)</f>
        <v>14</v>
      </c>
      <c r="HL28" s="257"/>
      <c r="HM28">
        <f t="shared" si="86"/>
        <v>14</v>
      </c>
      <c r="HN28" s="139">
        <f>VLOOKUP($A28,'FuturesInfo (3)'!$A$2:$O$80,15)*HM28</f>
        <v>2082220.1904000002</v>
      </c>
      <c r="HO28" s="200">
        <f t="shared" si="87"/>
        <v>0</v>
      </c>
      <c r="HP28" s="200">
        <f t="shared" si="88"/>
        <v>0</v>
      </c>
      <c r="HQ28" s="200">
        <f t="shared" si="89"/>
        <v>0</v>
      </c>
      <c r="HR28" s="200">
        <f t="shared" si="121"/>
        <v>0</v>
      </c>
      <c r="HT28">
        <f t="shared" si="68"/>
        <v>0</v>
      </c>
      <c r="HU28" s="244"/>
      <c r="HV28" s="218"/>
      <c r="HW28" s="245"/>
      <c r="HX28">
        <f t="shared" si="119"/>
        <v>0</v>
      </c>
      <c r="HY28">
        <f t="shared" si="92"/>
        <v>0</v>
      </c>
      <c r="HZ28" s="218"/>
      <c r="IA28">
        <f t="shared" si="116"/>
        <v>1</v>
      </c>
      <c r="IB28">
        <f t="shared" si="93"/>
        <v>1</v>
      </c>
      <c r="IC28">
        <f t="shared" si="94"/>
        <v>1</v>
      </c>
      <c r="ID28">
        <f t="shared" si="95"/>
        <v>1</v>
      </c>
      <c r="IE28" s="254"/>
      <c r="IF28" s="268"/>
      <c r="IG28">
        <v>60</v>
      </c>
      <c r="IH28" t="str">
        <f t="shared" si="69"/>
        <v>FALSE</v>
      </c>
      <c r="II28">
        <f>VLOOKUP($A28,'FuturesInfo (3)'!$A$2:$V$80,22)</f>
        <v>14</v>
      </c>
      <c r="IJ28" s="257"/>
      <c r="IK28">
        <f t="shared" si="96"/>
        <v>14</v>
      </c>
      <c r="IL28" s="139">
        <f>VLOOKUP($A28,'FuturesInfo (3)'!$A$2:$O$80,15)*IK28</f>
        <v>2082220.1904000002</v>
      </c>
      <c r="IM28" s="200">
        <f t="shared" si="97"/>
        <v>0</v>
      </c>
      <c r="IN28" s="200">
        <f t="shared" si="98"/>
        <v>0</v>
      </c>
      <c r="IO28" s="200">
        <f t="shared" si="99"/>
        <v>0</v>
      </c>
      <c r="IP28" s="200">
        <f t="shared" si="122"/>
        <v>0</v>
      </c>
      <c r="IR28">
        <f t="shared" si="70"/>
        <v>1</v>
      </c>
      <c r="IS28" s="244"/>
      <c r="IT28" s="218"/>
      <c r="IU28" s="245"/>
      <c r="IV28">
        <f t="shared" si="120"/>
        <v>0</v>
      </c>
      <c r="IW28">
        <f t="shared" si="102"/>
        <v>0</v>
      </c>
      <c r="IX28" s="218"/>
      <c r="IY28">
        <f t="shared" si="117"/>
        <v>1</v>
      </c>
      <c r="IZ28">
        <f t="shared" si="103"/>
        <v>1</v>
      </c>
      <c r="JA28">
        <f t="shared" si="104"/>
        <v>1</v>
      </c>
      <c r="JB28">
        <f t="shared" si="105"/>
        <v>1</v>
      </c>
      <c r="JC28" s="254"/>
      <c r="JD28" s="268"/>
      <c r="JE28">
        <v>60</v>
      </c>
      <c r="JF28" t="str">
        <f t="shared" si="71"/>
        <v>FALSE</v>
      </c>
      <c r="JG28">
        <f>VLOOKUP($A28,'FuturesInfo (3)'!$A$2:$V$80,22)</f>
        <v>14</v>
      </c>
      <c r="JH28" s="257"/>
      <c r="JI28">
        <f t="shared" si="106"/>
        <v>14</v>
      </c>
      <c r="JJ28" s="139">
        <f>VLOOKUP($A28,'FuturesInfo (3)'!$A$2:$O$80,15)*JI28</f>
        <v>2082220.1904000002</v>
      </c>
      <c r="JK28" s="200">
        <f t="shared" si="107"/>
        <v>0</v>
      </c>
      <c r="JL28" s="200">
        <f t="shared" si="108"/>
        <v>0</v>
      </c>
      <c r="JM28" s="200">
        <f t="shared" si="109"/>
        <v>0</v>
      </c>
      <c r="JN28" s="200">
        <f t="shared" si="123"/>
        <v>0</v>
      </c>
    </row>
    <row r="29" spans="1:274"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4"/>
        <v>TRUE</v>
      </c>
      <c r="N29">
        <f>ROUND(VLOOKUP($B29,MARGIN!$A$42:$P$172,16),0)</f>
        <v>18</v>
      </c>
      <c r="P29">
        <f t="shared" si="125"/>
        <v>0</v>
      </c>
      <c r="Q29">
        <v>-1</v>
      </c>
      <c r="R29">
        <v>1</v>
      </c>
      <c r="S29" t="s">
        <v>940</v>
      </c>
      <c r="T29" s="2" t="s">
        <v>30</v>
      </c>
      <c r="U29">
        <v>60</v>
      </c>
      <c r="V29" t="str">
        <f t="shared" si="126"/>
        <v>TRUE</v>
      </c>
      <c r="W29">
        <f>ROUND(VLOOKUP($B29,MARGIN!$A$42:$P$172,16),0)</f>
        <v>18</v>
      </c>
      <c r="X29">
        <f t="shared" si="127"/>
        <v>18</v>
      </c>
      <c r="Z29">
        <f t="shared" si="128"/>
        <v>2</v>
      </c>
      <c r="AA29">
        <v>1</v>
      </c>
      <c r="AB29">
        <v>1</v>
      </c>
      <c r="AC29" t="s">
        <v>940</v>
      </c>
      <c r="AD29" s="2" t="s">
        <v>30</v>
      </c>
      <c r="AE29">
        <v>60</v>
      </c>
      <c r="AF29" t="str">
        <f t="shared" si="129"/>
        <v>TRUE</v>
      </c>
      <c r="AG29">
        <f>ROUND(VLOOKUP($B29,MARGIN!$A$42:$P$172,16),0)</f>
        <v>18</v>
      </c>
      <c r="AH29">
        <f t="shared" si="130"/>
        <v>23</v>
      </c>
      <c r="AI29" s="139" t="e">
        <f>VLOOKUP($B29,#REF!,2)*AH29</f>
        <v>#REF!</v>
      </c>
      <c r="AK29">
        <f t="shared" si="131"/>
        <v>0</v>
      </c>
      <c r="AL29">
        <v>1</v>
      </c>
      <c r="AM29">
        <v>1</v>
      </c>
      <c r="AN29" t="s">
        <v>940</v>
      </c>
      <c r="AO29" s="2" t="s">
        <v>30</v>
      </c>
      <c r="AP29">
        <v>60</v>
      </c>
      <c r="AQ29" t="str">
        <f t="shared" si="132"/>
        <v>TRUE</v>
      </c>
      <c r="AR29">
        <f>ROUND(VLOOKUP($B29,MARGIN!$A$42:$P$172,16),0)</f>
        <v>18</v>
      </c>
      <c r="AS29">
        <f t="shared" si="133"/>
        <v>23</v>
      </c>
      <c r="AT29" s="139" t="e">
        <f>VLOOKUP($B29,#REF!,2)*AS29</f>
        <v>#REF!</v>
      </c>
      <c r="AV29">
        <f t="shared" si="134"/>
        <v>0</v>
      </c>
      <c r="AW29">
        <v>1</v>
      </c>
      <c r="AX29">
        <v>1</v>
      </c>
      <c r="AY29">
        <v>1.7884288652400001E-4</v>
      </c>
      <c r="AZ29" s="2" t="s">
        <v>30</v>
      </c>
      <c r="BA29">
        <v>60</v>
      </c>
      <c r="BB29" t="str">
        <f t="shared" si="135"/>
        <v>TRUE</v>
      </c>
      <c r="BC29">
        <f>ROUND(VLOOKUP($B29,MARGIN!$A$42:$P$172,16),0)</f>
        <v>18</v>
      </c>
      <c r="BD29">
        <f t="shared" si="136"/>
        <v>23</v>
      </c>
      <c r="BE29" s="139" t="e">
        <f>VLOOKUP($B29,#REF!,2)*BD29</f>
        <v>#REF!</v>
      </c>
      <c r="BG29">
        <f t="shared" si="111"/>
        <v>0</v>
      </c>
      <c r="BH29">
        <v>1</v>
      </c>
      <c r="BI29">
        <v>-1</v>
      </c>
      <c r="BJ29">
        <f t="shared" si="72"/>
        <v>0</v>
      </c>
      <c r="BK29" s="174">
        <v>-4.4702726866299998E-5</v>
      </c>
      <c r="BL29" s="2">
        <v>10</v>
      </c>
      <c r="BM29">
        <v>60</v>
      </c>
      <c r="BN29" t="str">
        <f t="shared" si="112"/>
        <v>TRUE</v>
      </c>
      <c r="BO29">
        <f>VLOOKUP($A29,'FuturesInfo (3)'!$A$2:$V$80,22)</f>
        <v>0</v>
      </c>
      <c r="BP29">
        <f t="shared" si="51"/>
        <v>0</v>
      </c>
      <c r="BQ29" s="139">
        <f>VLOOKUP($A29,'FuturesInfo (3)'!$A$2:$O$80,15)*BP29</f>
        <v>0</v>
      </c>
      <c r="BR29" s="145">
        <f t="shared" si="73"/>
        <v>0</v>
      </c>
      <c r="BT29">
        <f t="shared" si="74"/>
        <v>1</v>
      </c>
      <c r="BU29">
        <v>-1</v>
      </c>
      <c r="BV29">
        <v>1</v>
      </c>
      <c r="BW29">
        <v>1</v>
      </c>
      <c r="BX29">
        <f t="shared" si="52"/>
        <v>0</v>
      </c>
      <c r="BY29">
        <f t="shared" si="53"/>
        <v>1</v>
      </c>
      <c r="BZ29" s="188">
        <v>2.6822835173700001E-4</v>
      </c>
      <c r="CA29" s="2">
        <v>10</v>
      </c>
      <c r="CB29">
        <v>60</v>
      </c>
      <c r="CC29" t="str">
        <f t="shared" si="54"/>
        <v>TRUE</v>
      </c>
      <c r="CD29">
        <f>VLOOKUP($A29,'FuturesInfo (3)'!$A$2:$V$80,22)</f>
        <v>0</v>
      </c>
      <c r="CE29">
        <f t="shared" si="55"/>
        <v>0</v>
      </c>
      <c r="CF29">
        <f t="shared" si="55"/>
        <v>0</v>
      </c>
      <c r="CG29" s="139">
        <f>VLOOKUP($A29,'FuturesInfo (3)'!$A$2:$O$80,15)*CE29</f>
        <v>0</v>
      </c>
      <c r="CH29" s="145">
        <f t="shared" si="56"/>
        <v>0</v>
      </c>
      <c r="CI29" s="145">
        <f t="shared" si="75"/>
        <v>0</v>
      </c>
      <c r="CK29">
        <f t="shared" si="57"/>
        <v>-1</v>
      </c>
      <c r="CL29">
        <v>-1</v>
      </c>
      <c r="CM29">
        <v>1</v>
      </c>
      <c r="CN29">
        <v>1</v>
      </c>
      <c r="CO29">
        <f t="shared" si="113"/>
        <v>0</v>
      </c>
      <c r="CP29">
        <f t="shared" si="58"/>
        <v>1</v>
      </c>
      <c r="CQ29" s="174">
        <v>2.68156424581E-4</v>
      </c>
      <c r="CR29" s="2">
        <v>10</v>
      </c>
      <c r="CS29">
        <v>60</v>
      </c>
      <c r="CT29" t="str">
        <f t="shared" si="59"/>
        <v>TRUE</v>
      </c>
      <c r="CU29">
        <f>VLOOKUP($A29,'FuturesInfo (3)'!$A$2:$V$80,22)</f>
        <v>0</v>
      </c>
      <c r="CV29">
        <f t="shared" si="60"/>
        <v>0</v>
      </c>
      <c r="CW29">
        <f t="shared" si="76"/>
        <v>0</v>
      </c>
      <c r="CX29" s="139">
        <f>VLOOKUP($A29,'FuturesInfo (3)'!$A$2:$O$80,15)*CW29</f>
        <v>0</v>
      </c>
      <c r="CY29" s="200">
        <f t="shared" si="77"/>
        <v>0</v>
      </c>
      <c r="CZ29" s="200">
        <f t="shared" si="78"/>
        <v>0</v>
      </c>
      <c r="DB29">
        <f t="shared" si="61"/>
        <v>-1</v>
      </c>
      <c r="DC29">
        <v>1</v>
      </c>
      <c r="DD29">
        <v>-1</v>
      </c>
      <c r="DE29">
        <v>1</v>
      </c>
      <c r="DF29">
        <f t="shared" si="114"/>
        <v>1</v>
      </c>
      <c r="DG29">
        <f t="shared" si="62"/>
        <v>0</v>
      </c>
      <c r="DH29" s="174">
        <v>8.93615255413E-5</v>
      </c>
      <c r="DI29" s="2">
        <v>10</v>
      </c>
      <c r="DJ29">
        <v>60</v>
      </c>
      <c r="DK29" t="str">
        <f t="shared" si="63"/>
        <v>TRUE</v>
      </c>
      <c r="DL29">
        <f>VLOOKUP($A29,'FuturesInfo (3)'!$A$2:$V$80,22)</f>
        <v>0</v>
      </c>
      <c r="DM29">
        <f t="shared" si="64"/>
        <v>0</v>
      </c>
      <c r="DN29">
        <f t="shared" si="79"/>
        <v>0</v>
      </c>
      <c r="DO29" s="139">
        <f>VLOOKUP($A29,'FuturesInfo (3)'!$A$2:$O$80,15)*DN29</f>
        <v>0</v>
      </c>
      <c r="DP29" s="200">
        <f t="shared" si="65"/>
        <v>0</v>
      </c>
      <c r="DQ29" s="200">
        <f t="shared" si="80"/>
        <v>0</v>
      </c>
      <c r="DS29">
        <v>1</v>
      </c>
      <c r="DT29">
        <v>1</v>
      </c>
      <c r="DU29">
        <v>-1</v>
      </c>
      <c r="DV29">
        <v>-1</v>
      </c>
      <c r="DW29">
        <v>0</v>
      </c>
      <c r="DX29">
        <v>1</v>
      </c>
      <c r="DY29" s="174">
        <v>-4.47067238913E-5</v>
      </c>
      <c r="DZ29" s="2">
        <v>10</v>
      </c>
      <c r="EA29">
        <v>60</v>
      </c>
      <c r="EB29" t="s">
        <v>1276</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1276</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1276</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1276</v>
      </c>
      <c r="GM29">
        <v>0</v>
      </c>
      <c r="GN29" s="96">
        <v>0</v>
      </c>
      <c r="GO29">
        <v>0</v>
      </c>
      <c r="GP29" s="139">
        <v>0</v>
      </c>
      <c r="GQ29" s="200">
        <v>0</v>
      </c>
      <c r="GR29" s="200">
        <v>0</v>
      </c>
      <c r="GS29" s="200">
        <v>0</v>
      </c>
      <c r="GT29" s="200">
        <v>0</v>
      </c>
      <c r="GV29">
        <f t="shared" si="66"/>
        <v>1</v>
      </c>
      <c r="GW29" s="244">
        <v>1</v>
      </c>
      <c r="GX29" s="218">
        <v>-1</v>
      </c>
      <c r="GY29" s="245">
        <v>-14</v>
      </c>
      <c r="GZ29">
        <f t="shared" si="118"/>
        <v>-1</v>
      </c>
      <c r="HA29">
        <f t="shared" si="82"/>
        <v>1</v>
      </c>
      <c r="HB29" s="218"/>
      <c r="HC29">
        <f t="shared" si="115"/>
        <v>0</v>
      </c>
      <c r="HD29">
        <f t="shared" si="83"/>
        <v>0</v>
      </c>
      <c r="HE29">
        <f t="shared" si="84"/>
        <v>0</v>
      </c>
      <c r="HF29">
        <f t="shared" si="85"/>
        <v>0</v>
      </c>
      <c r="HG29" s="254"/>
      <c r="HH29" s="268">
        <v>42514</v>
      </c>
      <c r="HI29">
        <v>60</v>
      </c>
      <c r="HJ29" t="str">
        <f t="shared" si="67"/>
        <v>TRUE</v>
      </c>
      <c r="HK29">
        <f>VLOOKUP($A29,'FuturesInfo (3)'!$A$2:$V$80,22)</f>
        <v>0</v>
      </c>
      <c r="HL29" s="257"/>
      <c r="HM29">
        <f t="shared" si="86"/>
        <v>0</v>
      </c>
      <c r="HN29" s="139">
        <f>VLOOKUP($A29,'FuturesInfo (3)'!$A$2:$O$80,15)*HM29</f>
        <v>0</v>
      </c>
      <c r="HO29" s="200">
        <f t="shared" si="87"/>
        <v>0</v>
      </c>
      <c r="HP29" s="200">
        <f t="shared" si="88"/>
        <v>0</v>
      </c>
      <c r="HQ29" s="200">
        <f t="shared" si="89"/>
        <v>0</v>
      </c>
      <c r="HR29" s="200">
        <f t="shared" si="121"/>
        <v>0</v>
      </c>
      <c r="HT29">
        <f t="shared" si="68"/>
        <v>0</v>
      </c>
      <c r="HU29" s="244"/>
      <c r="HV29" s="218"/>
      <c r="HW29" s="245"/>
      <c r="HX29">
        <f t="shared" si="119"/>
        <v>0</v>
      </c>
      <c r="HY29">
        <f t="shared" si="92"/>
        <v>0</v>
      </c>
      <c r="HZ29" s="218"/>
      <c r="IA29">
        <f t="shared" si="116"/>
        <v>1</v>
      </c>
      <c r="IB29">
        <f t="shared" si="93"/>
        <v>1</v>
      </c>
      <c r="IC29">
        <f t="shared" si="94"/>
        <v>1</v>
      </c>
      <c r="ID29">
        <f t="shared" si="95"/>
        <v>1</v>
      </c>
      <c r="IE29" s="254"/>
      <c r="IF29" s="268"/>
      <c r="IG29">
        <v>60</v>
      </c>
      <c r="IH29" t="str">
        <f t="shared" si="69"/>
        <v>FALSE</v>
      </c>
      <c r="II29">
        <f>VLOOKUP($A29,'FuturesInfo (3)'!$A$2:$V$80,22)</f>
        <v>0</v>
      </c>
      <c r="IJ29" s="257"/>
      <c r="IK29">
        <f t="shared" si="96"/>
        <v>0</v>
      </c>
      <c r="IL29" s="139">
        <f>VLOOKUP($A29,'FuturesInfo (3)'!$A$2:$O$80,15)*IK29</f>
        <v>0</v>
      </c>
      <c r="IM29" s="200">
        <f t="shared" si="97"/>
        <v>0</v>
      </c>
      <c r="IN29" s="200">
        <f t="shared" si="98"/>
        <v>0</v>
      </c>
      <c r="IO29" s="200">
        <f t="shared" si="99"/>
        <v>0</v>
      </c>
      <c r="IP29" s="200">
        <f t="shared" si="122"/>
        <v>0</v>
      </c>
      <c r="IR29">
        <f t="shared" si="70"/>
        <v>1</v>
      </c>
      <c r="IS29" s="244"/>
      <c r="IT29" s="218"/>
      <c r="IU29" s="245"/>
      <c r="IV29">
        <f t="shared" si="120"/>
        <v>0</v>
      </c>
      <c r="IW29">
        <f t="shared" si="102"/>
        <v>0</v>
      </c>
      <c r="IX29" s="218"/>
      <c r="IY29">
        <f t="shared" si="117"/>
        <v>1</v>
      </c>
      <c r="IZ29">
        <f t="shared" si="103"/>
        <v>1</v>
      </c>
      <c r="JA29">
        <f t="shared" si="104"/>
        <v>1</v>
      </c>
      <c r="JB29">
        <f t="shared" si="105"/>
        <v>1</v>
      </c>
      <c r="JC29" s="254"/>
      <c r="JD29" s="268"/>
      <c r="JE29">
        <v>60</v>
      </c>
      <c r="JF29" t="str">
        <f t="shared" si="71"/>
        <v>FALSE</v>
      </c>
      <c r="JG29">
        <f>VLOOKUP($A29,'FuturesInfo (3)'!$A$2:$V$80,22)</f>
        <v>0</v>
      </c>
      <c r="JH29" s="257"/>
      <c r="JI29">
        <f t="shared" si="106"/>
        <v>0</v>
      </c>
      <c r="JJ29" s="139">
        <f>VLOOKUP($A29,'FuturesInfo (3)'!$A$2:$O$80,15)*JI29</f>
        <v>0</v>
      </c>
      <c r="JK29" s="200">
        <f t="shared" si="107"/>
        <v>0</v>
      </c>
      <c r="JL29" s="200">
        <f t="shared" si="108"/>
        <v>0</v>
      </c>
      <c r="JM29" s="200">
        <f t="shared" si="109"/>
        <v>0</v>
      </c>
      <c r="JN29" s="200">
        <f t="shared" si="123"/>
        <v>0</v>
      </c>
    </row>
    <row r="30" spans="1:274"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4"/>
        <v>TRUE</v>
      </c>
      <c r="N30">
        <f>ROUND(VLOOKUP($B30,MARGIN!$A$42:$P$172,16),0)</f>
        <v>21</v>
      </c>
      <c r="P30">
        <f t="shared" si="125"/>
        <v>0</v>
      </c>
      <c r="Q30">
        <v>1</v>
      </c>
      <c r="R30">
        <v>-1</v>
      </c>
      <c r="S30" s="113" t="s">
        <v>954</v>
      </c>
      <c r="T30" s="2" t="s">
        <v>30</v>
      </c>
      <c r="U30">
        <v>60</v>
      </c>
      <c r="V30" t="str">
        <f t="shared" si="126"/>
        <v>TRUE</v>
      </c>
      <c r="W30">
        <f>ROUND(VLOOKUP($B30,MARGIN!$A$42:$P$172,16),0)</f>
        <v>21</v>
      </c>
      <c r="X30">
        <f t="shared" si="127"/>
        <v>21</v>
      </c>
      <c r="Z30">
        <f t="shared" si="128"/>
        <v>0</v>
      </c>
      <c r="AA30">
        <v>1</v>
      </c>
      <c r="AB30">
        <v>-1</v>
      </c>
      <c r="AC30" s="113" t="s">
        <v>954</v>
      </c>
      <c r="AD30" s="2" t="s">
        <v>30</v>
      </c>
      <c r="AE30">
        <v>60</v>
      </c>
      <c r="AF30" t="str">
        <f t="shared" si="129"/>
        <v>TRUE</v>
      </c>
      <c r="AG30">
        <f>ROUND(VLOOKUP($B30,MARGIN!$A$42:$P$172,16),0)</f>
        <v>21</v>
      </c>
      <c r="AH30">
        <f t="shared" si="130"/>
        <v>16</v>
      </c>
      <c r="AI30" s="139" t="e">
        <f>VLOOKUP($B30,#REF!,2)*AH30</f>
        <v>#REF!</v>
      </c>
      <c r="AK30">
        <f t="shared" si="131"/>
        <v>2</v>
      </c>
      <c r="AL30">
        <v>1</v>
      </c>
      <c r="AM30">
        <v>-1</v>
      </c>
      <c r="AN30" s="113" t="s">
        <v>954</v>
      </c>
      <c r="AO30" s="2" t="s">
        <v>30</v>
      </c>
      <c r="AP30">
        <v>60</v>
      </c>
      <c r="AQ30" t="str">
        <f t="shared" si="132"/>
        <v>TRUE</v>
      </c>
      <c r="AR30">
        <f>ROUND(VLOOKUP($B30,MARGIN!$A$42:$P$172,16),0)</f>
        <v>21</v>
      </c>
      <c r="AS30">
        <f t="shared" si="133"/>
        <v>16</v>
      </c>
      <c r="AT30" s="139" t="e">
        <f>VLOOKUP($B30,#REF!,2)*AS30</f>
        <v>#REF!</v>
      </c>
      <c r="AV30">
        <f t="shared" si="134"/>
        <v>2</v>
      </c>
      <c r="AW30">
        <v>1</v>
      </c>
      <c r="AX30">
        <v>-1</v>
      </c>
      <c r="AY30" s="113">
        <v>-2.5237229961599998E-4</v>
      </c>
      <c r="AZ30" s="2" t="s">
        <v>30</v>
      </c>
      <c r="BA30">
        <v>60</v>
      </c>
      <c r="BB30" t="str">
        <f t="shared" si="135"/>
        <v>TRUE</v>
      </c>
      <c r="BC30">
        <f>ROUND(VLOOKUP($B30,MARGIN!$A$42:$P$172,16),0)</f>
        <v>21</v>
      </c>
      <c r="BD30">
        <f t="shared" si="136"/>
        <v>16</v>
      </c>
      <c r="BE30" s="139" t="e">
        <f>VLOOKUP($B30,#REF!,2)*BD30</f>
        <v>#REF!</v>
      </c>
      <c r="BG30">
        <f t="shared" si="111"/>
        <v>0</v>
      </c>
      <c r="BH30">
        <v>-1</v>
      </c>
      <c r="BI30">
        <v>1</v>
      </c>
      <c r="BJ30">
        <f t="shared" si="72"/>
        <v>0</v>
      </c>
      <c r="BK30" s="174">
        <v>5.0487201494600003E-5</v>
      </c>
      <c r="BL30" s="2">
        <v>10</v>
      </c>
      <c r="BM30">
        <v>60</v>
      </c>
      <c r="BN30" t="str">
        <f t="shared" si="112"/>
        <v>TRUE</v>
      </c>
      <c r="BO30">
        <f>VLOOKUP($A30,'FuturesInfo (3)'!$A$2:$V$80,22)</f>
        <v>0</v>
      </c>
      <c r="BP30">
        <f t="shared" si="51"/>
        <v>0</v>
      </c>
      <c r="BQ30" s="139">
        <f>VLOOKUP($A30,'FuturesInfo (3)'!$A$2:$O$80,15)*BP30</f>
        <v>0</v>
      </c>
      <c r="BR30" s="145">
        <f t="shared" si="73"/>
        <v>0</v>
      </c>
      <c r="BT30">
        <f t="shared" si="74"/>
        <v>-1</v>
      </c>
      <c r="BU30">
        <v>-1</v>
      </c>
      <c r="BV30">
        <v>1</v>
      </c>
      <c r="BW30">
        <v>1</v>
      </c>
      <c r="BX30">
        <f t="shared" si="52"/>
        <v>0</v>
      </c>
      <c r="BY30">
        <f t="shared" si="53"/>
        <v>1</v>
      </c>
      <c r="BZ30" s="188">
        <v>1.00969305331E-3</v>
      </c>
      <c r="CA30" s="2">
        <v>10</v>
      </c>
      <c r="CB30">
        <v>60</v>
      </c>
      <c r="CC30" t="str">
        <f t="shared" si="54"/>
        <v>TRUE</v>
      </c>
      <c r="CD30">
        <f>VLOOKUP($A30,'FuturesInfo (3)'!$A$2:$V$80,22)</f>
        <v>0</v>
      </c>
      <c r="CE30">
        <f t="shared" si="55"/>
        <v>0</v>
      </c>
      <c r="CF30">
        <f t="shared" si="55"/>
        <v>0</v>
      </c>
      <c r="CG30" s="139">
        <f>VLOOKUP($A30,'FuturesInfo (3)'!$A$2:$O$80,15)*CE30</f>
        <v>0</v>
      </c>
      <c r="CH30" s="145">
        <f t="shared" si="56"/>
        <v>0</v>
      </c>
      <c r="CI30" s="145">
        <f t="shared" si="75"/>
        <v>0</v>
      </c>
      <c r="CK30">
        <f t="shared" si="57"/>
        <v>-1</v>
      </c>
      <c r="CL30">
        <v>1</v>
      </c>
      <c r="CM30">
        <v>1</v>
      </c>
      <c r="CN30">
        <v>-1</v>
      </c>
      <c r="CO30">
        <f t="shared" si="113"/>
        <v>0</v>
      </c>
      <c r="CP30">
        <f t="shared" si="58"/>
        <v>0</v>
      </c>
      <c r="CQ30" s="174">
        <v>-1.00867460157E-4</v>
      </c>
      <c r="CR30" s="2">
        <v>10</v>
      </c>
      <c r="CS30">
        <v>60</v>
      </c>
      <c r="CT30" t="str">
        <f t="shared" si="59"/>
        <v>TRUE</v>
      </c>
      <c r="CU30">
        <f>VLOOKUP($A30,'FuturesInfo (3)'!$A$2:$V$80,22)</f>
        <v>0</v>
      </c>
      <c r="CV30">
        <f t="shared" si="60"/>
        <v>0</v>
      </c>
      <c r="CW30">
        <f t="shared" si="76"/>
        <v>0</v>
      </c>
      <c r="CX30" s="139">
        <f>VLOOKUP($A30,'FuturesInfo (3)'!$A$2:$O$80,15)*CW30</f>
        <v>0</v>
      </c>
      <c r="CY30" s="200">
        <f t="shared" si="77"/>
        <v>0</v>
      </c>
      <c r="CZ30" s="200">
        <f t="shared" si="78"/>
        <v>0</v>
      </c>
      <c r="DB30">
        <f t="shared" si="61"/>
        <v>1</v>
      </c>
      <c r="DC30">
        <v>1</v>
      </c>
      <c r="DD30">
        <v>1</v>
      </c>
      <c r="DE30">
        <v>1</v>
      </c>
      <c r="DF30">
        <f t="shared" si="114"/>
        <v>1</v>
      </c>
      <c r="DG30">
        <f t="shared" si="62"/>
        <v>1</v>
      </c>
      <c r="DH30" s="174">
        <v>1.51316453142E-4</v>
      </c>
      <c r="DI30" s="2">
        <v>10</v>
      </c>
      <c r="DJ30">
        <v>60</v>
      </c>
      <c r="DK30" t="str">
        <f t="shared" si="63"/>
        <v>TRUE</v>
      </c>
      <c r="DL30">
        <f>VLOOKUP($A30,'FuturesInfo (3)'!$A$2:$V$80,22)</f>
        <v>0</v>
      </c>
      <c r="DM30">
        <f t="shared" si="64"/>
        <v>0</v>
      </c>
      <c r="DN30">
        <f t="shared" si="79"/>
        <v>0</v>
      </c>
      <c r="DO30" s="139">
        <f>VLOOKUP($A30,'FuturesInfo (3)'!$A$2:$O$80,15)*DN30</f>
        <v>0</v>
      </c>
      <c r="DP30" s="200">
        <f t="shared" si="65"/>
        <v>0</v>
      </c>
      <c r="DQ30" s="200">
        <f t="shared" si="80"/>
        <v>0</v>
      </c>
      <c r="DS30">
        <v>1</v>
      </c>
      <c r="DT30">
        <v>1</v>
      </c>
      <c r="DU30">
        <v>1</v>
      </c>
      <c r="DV30">
        <v>1</v>
      </c>
      <c r="DW30">
        <v>1</v>
      </c>
      <c r="DX30">
        <v>1</v>
      </c>
      <c r="DY30" s="174">
        <v>5.0431186645799997E-5</v>
      </c>
      <c r="DZ30" s="2">
        <v>10</v>
      </c>
      <c r="EA30">
        <v>60</v>
      </c>
      <c r="EB30" t="s">
        <v>1276</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1276</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1276</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1276</v>
      </c>
      <c r="GM30">
        <v>0</v>
      </c>
      <c r="GN30" s="96">
        <v>0</v>
      </c>
      <c r="GO30">
        <v>0</v>
      </c>
      <c r="GP30" s="139">
        <v>0</v>
      </c>
      <c r="GQ30" s="200">
        <v>0</v>
      </c>
      <c r="GR30" s="200">
        <v>0</v>
      </c>
      <c r="GS30" s="200">
        <v>0</v>
      </c>
      <c r="GT30" s="200">
        <v>0</v>
      </c>
      <c r="GV30">
        <f t="shared" si="66"/>
        <v>1</v>
      </c>
      <c r="GW30" s="244">
        <v>1</v>
      </c>
      <c r="GX30" s="218">
        <v>1</v>
      </c>
      <c r="GY30" s="245">
        <v>13</v>
      </c>
      <c r="GZ30">
        <f t="shared" si="118"/>
        <v>1</v>
      </c>
      <c r="HA30">
        <f t="shared" si="82"/>
        <v>1</v>
      </c>
      <c r="HB30" s="218"/>
      <c r="HC30">
        <f t="shared" si="115"/>
        <v>0</v>
      </c>
      <c r="HD30">
        <f t="shared" si="83"/>
        <v>0</v>
      </c>
      <c r="HE30">
        <f t="shared" si="84"/>
        <v>0</v>
      </c>
      <c r="HF30">
        <f t="shared" si="85"/>
        <v>0</v>
      </c>
      <c r="HG30" s="254"/>
      <c r="HH30" s="268">
        <v>42499</v>
      </c>
      <c r="HI30">
        <v>60</v>
      </c>
      <c r="HJ30" t="str">
        <f t="shared" si="67"/>
        <v>TRUE</v>
      </c>
      <c r="HK30">
        <f>VLOOKUP($A30,'FuturesInfo (3)'!$A$2:$V$80,22)</f>
        <v>0</v>
      </c>
      <c r="HL30" s="257"/>
      <c r="HM30">
        <f t="shared" si="86"/>
        <v>0</v>
      </c>
      <c r="HN30" s="139">
        <f>VLOOKUP($A30,'FuturesInfo (3)'!$A$2:$O$80,15)*HM30</f>
        <v>0</v>
      </c>
      <c r="HO30" s="200">
        <f t="shared" si="87"/>
        <v>0</v>
      </c>
      <c r="HP30" s="200">
        <f t="shared" si="88"/>
        <v>0</v>
      </c>
      <c r="HQ30" s="200">
        <f t="shared" si="89"/>
        <v>0</v>
      </c>
      <c r="HR30" s="200">
        <f t="shared" si="121"/>
        <v>0</v>
      </c>
      <c r="HT30">
        <f t="shared" si="68"/>
        <v>0</v>
      </c>
      <c r="HU30" s="244"/>
      <c r="HV30" s="218"/>
      <c r="HW30" s="245"/>
      <c r="HX30">
        <f t="shared" si="119"/>
        <v>0</v>
      </c>
      <c r="HY30">
        <f t="shared" si="92"/>
        <v>0</v>
      </c>
      <c r="HZ30" s="218"/>
      <c r="IA30">
        <f t="shared" si="116"/>
        <v>1</v>
      </c>
      <c r="IB30">
        <f t="shared" si="93"/>
        <v>1</v>
      </c>
      <c r="IC30">
        <f t="shared" si="94"/>
        <v>1</v>
      </c>
      <c r="ID30">
        <f t="shared" si="95"/>
        <v>1</v>
      </c>
      <c r="IE30" s="254"/>
      <c r="IF30" s="268"/>
      <c r="IG30">
        <v>60</v>
      </c>
      <c r="IH30" t="str">
        <f t="shared" si="69"/>
        <v>FALSE</v>
      </c>
      <c r="II30">
        <f>VLOOKUP($A30,'FuturesInfo (3)'!$A$2:$V$80,22)</f>
        <v>0</v>
      </c>
      <c r="IJ30" s="257"/>
      <c r="IK30">
        <f t="shared" si="96"/>
        <v>0</v>
      </c>
      <c r="IL30" s="139">
        <f>VLOOKUP($A30,'FuturesInfo (3)'!$A$2:$O$80,15)*IK30</f>
        <v>0</v>
      </c>
      <c r="IM30" s="200">
        <f t="shared" si="97"/>
        <v>0</v>
      </c>
      <c r="IN30" s="200">
        <f t="shared" si="98"/>
        <v>0</v>
      </c>
      <c r="IO30" s="200">
        <f t="shared" si="99"/>
        <v>0</v>
      </c>
      <c r="IP30" s="200">
        <f t="shared" si="122"/>
        <v>0</v>
      </c>
      <c r="IR30">
        <f t="shared" si="70"/>
        <v>1</v>
      </c>
      <c r="IS30" s="244"/>
      <c r="IT30" s="218"/>
      <c r="IU30" s="245"/>
      <c r="IV30">
        <f t="shared" si="120"/>
        <v>0</v>
      </c>
      <c r="IW30">
        <f t="shared" si="102"/>
        <v>0</v>
      </c>
      <c r="IX30" s="218"/>
      <c r="IY30">
        <f t="shared" si="117"/>
        <v>1</v>
      </c>
      <c r="IZ30">
        <f t="shared" si="103"/>
        <v>1</v>
      </c>
      <c r="JA30">
        <f t="shared" si="104"/>
        <v>1</v>
      </c>
      <c r="JB30">
        <f t="shared" si="105"/>
        <v>1</v>
      </c>
      <c r="JC30" s="254"/>
      <c r="JD30" s="268"/>
      <c r="JE30">
        <v>60</v>
      </c>
      <c r="JF30" t="str">
        <f t="shared" si="71"/>
        <v>FALSE</v>
      </c>
      <c r="JG30">
        <f>VLOOKUP($A30,'FuturesInfo (3)'!$A$2:$V$80,22)</f>
        <v>0</v>
      </c>
      <c r="JH30" s="257"/>
      <c r="JI30">
        <f t="shared" si="106"/>
        <v>0</v>
      </c>
      <c r="JJ30" s="139">
        <f>VLOOKUP($A30,'FuturesInfo (3)'!$A$2:$O$80,15)*JI30</f>
        <v>0</v>
      </c>
      <c r="JK30" s="200">
        <f t="shared" si="107"/>
        <v>0</v>
      </c>
      <c r="JL30" s="200">
        <f t="shared" si="108"/>
        <v>0</v>
      </c>
      <c r="JM30" s="200">
        <f t="shared" si="109"/>
        <v>0</v>
      </c>
      <c r="JN30" s="200">
        <f t="shared" si="123"/>
        <v>0</v>
      </c>
    </row>
    <row r="31" spans="1:274"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4"/>
        <v>TRUE</v>
      </c>
      <c r="N31">
        <f>ROUND(VLOOKUP($B31,MARGIN!$A$42:$P$172,16),0)</f>
        <v>1</v>
      </c>
      <c r="P31">
        <f t="shared" si="125"/>
        <v>0</v>
      </c>
      <c r="Q31">
        <v>-1</v>
      </c>
      <c r="R31">
        <v>1</v>
      </c>
      <c r="S31" t="s">
        <v>958</v>
      </c>
      <c r="T31" s="2" t="s">
        <v>433</v>
      </c>
      <c r="U31">
        <v>60</v>
      </c>
      <c r="V31" t="str">
        <f t="shared" si="126"/>
        <v>TRUE</v>
      </c>
      <c r="W31">
        <f>ROUND(VLOOKUP($B31,MARGIN!$A$42:$P$172,16),0)</f>
        <v>1</v>
      </c>
      <c r="X31">
        <f t="shared" si="127"/>
        <v>1</v>
      </c>
      <c r="Z31">
        <f t="shared" si="128"/>
        <v>0</v>
      </c>
      <c r="AA31">
        <v>-1</v>
      </c>
      <c r="AB31">
        <v>-1</v>
      </c>
      <c r="AC31" t="s">
        <v>978</v>
      </c>
      <c r="AD31" s="2" t="s">
        <v>433</v>
      </c>
      <c r="AE31">
        <v>60</v>
      </c>
      <c r="AF31" t="str">
        <f t="shared" si="129"/>
        <v>TRUE</v>
      </c>
      <c r="AG31">
        <f>ROUND(VLOOKUP($B31,MARGIN!$A$42:$P$172,16),0)</f>
        <v>1</v>
      </c>
      <c r="AH31">
        <f t="shared" si="130"/>
        <v>1</v>
      </c>
      <c r="AI31" s="139" t="e">
        <f>VLOOKUP($B31,#REF!,2)*AH31</f>
        <v>#REF!</v>
      </c>
      <c r="AK31">
        <f t="shared" si="131"/>
        <v>0</v>
      </c>
      <c r="AL31">
        <v>-1</v>
      </c>
      <c r="AM31">
        <v>-1</v>
      </c>
      <c r="AN31" t="s">
        <v>978</v>
      </c>
      <c r="AO31" s="2" t="s">
        <v>433</v>
      </c>
      <c r="AP31">
        <v>60</v>
      </c>
      <c r="AQ31" t="str">
        <f t="shared" si="132"/>
        <v>TRUE</v>
      </c>
      <c r="AR31">
        <f>ROUND(VLOOKUP($B31,MARGIN!$A$42:$P$172,16),0)</f>
        <v>1</v>
      </c>
      <c r="AS31">
        <f t="shared" si="133"/>
        <v>1</v>
      </c>
      <c r="AT31" s="139" t="e">
        <f>VLOOKUP($B31,#REF!,2)*AS31</f>
        <v>#REF!</v>
      </c>
      <c r="AV31">
        <f t="shared" si="134"/>
        <v>0</v>
      </c>
      <c r="AW31">
        <v>-1</v>
      </c>
      <c r="AX31">
        <v>1</v>
      </c>
      <c r="AY31">
        <v>4.6252848907400003E-3</v>
      </c>
      <c r="AZ31" s="2" t="s">
        <v>433</v>
      </c>
      <c r="BA31">
        <v>60</v>
      </c>
      <c r="BB31" t="str">
        <f t="shared" si="135"/>
        <v>TRUE</v>
      </c>
      <c r="BC31">
        <f>ROUND(VLOOKUP($B31,MARGIN!$A$42:$P$172,16),0)</f>
        <v>1</v>
      </c>
      <c r="BD31">
        <f t="shared" si="136"/>
        <v>1</v>
      </c>
      <c r="BE31" s="139" t="e">
        <f>VLOOKUP($B31,#REF!,2)*BD31</f>
        <v>#REF!</v>
      </c>
      <c r="BG31">
        <f t="shared" si="111"/>
        <v>0</v>
      </c>
      <c r="BH31">
        <v>1</v>
      </c>
      <c r="BI31">
        <v>1</v>
      </c>
      <c r="BJ31">
        <f t="shared" si="72"/>
        <v>1</v>
      </c>
      <c r="BK31" s="1">
        <v>6.0719290051399998E-3</v>
      </c>
      <c r="BL31" s="2">
        <v>10</v>
      </c>
      <c r="BM31">
        <v>60</v>
      </c>
      <c r="BN31" t="str">
        <f t="shared" si="112"/>
        <v>TRUE</v>
      </c>
      <c r="BO31">
        <f>VLOOKUP($A31,'FuturesInfo (3)'!$A$2:$V$80,22)</f>
        <v>1</v>
      </c>
      <c r="BP31">
        <f t="shared" si="51"/>
        <v>1</v>
      </c>
      <c r="BQ31" s="139">
        <f>VLOOKUP($A31,'FuturesInfo (3)'!$A$2:$O$80,15)*BP31</f>
        <v>148100</v>
      </c>
      <c r="BR31" s="145">
        <f t="shared" si="73"/>
        <v>899.25268566123395</v>
      </c>
      <c r="BT31">
        <f t="shared" si="74"/>
        <v>1</v>
      </c>
      <c r="BU31">
        <v>1</v>
      </c>
      <c r="BV31">
        <v>-1</v>
      </c>
      <c r="BW31">
        <v>-1</v>
      </c>
      <c r="BX31">
        <f t="shared" si="52"/>
        <v>0</v>
      </c>
      <c r="BY31">
        <f t="shared" si="53"/>
        <v>1</v>
      </c>
      <c r="BZ31" s="188">
        <v>-5.8363178140300002E-3</v>
      </c>
      <c r="CA31" s="2">
        <v>10</v>
      </c>
      <c r="CB31">
        <v>60</v>
      </c>
      <c r="CC31" t="str">
        <f t="shared" si="54"/>
        <v>TRUE</v>
      </c>
      <c r="CD31">
        <f>VLOOKUP($A31,'FuturesInfo (3)'!$A$2:$V$80,22)</f>
        <v>1</v>
      </c>
      <c r="CE31">
        <f t="shared" si="55"/>
        <v>1</v>
      </c>
      <c r="CF31">
        <f t="shared" si="55"/>
        <v>1</v>
      </c>
      <c r="CG31" s="139">
        <f>VLOOKUP($A31,'FuturesInfo (3)'!$A$2:$O$80,15)*CE31</f>
        <v>148100</v>
      </c>
      <c r="CH31" s="145">
        <f t="shared" si="56"/>
        <v>-864.35866825784308</v>
      </c>
      <c r="CI31" s="145">
        <f t="shared" si="75"/>
        <v>864.35866825784308</v>
      </c>
      <c r="CK31">
        <f t="shared" si="57"/>
        <v>1</v>
      </c>
      <c r="CL31">
        <v>1</v>
      </c>
      <c r="CM31">
        <v>-1</v>
      </c>
      <c r="CN31">
        <v>1</v>
      </c>
      <c r="CO31">
        <f t="shared" si="113"/>
        <v>1</v>
      </c>
      <c r="CP31">
        <f t="shared" si="58"/>
        <v>0</v>
      </c>
      <c r="CQ31" s="1">
        <v>9.2728485657099999E-3</v>
      </c>
      <c r="CR31" s="2">
        <v>10</v>
      </c>
      <c r="CS31">
        <v>60</v>
      </c>
      <c r="CT31" t="str">
        <f t="shared" si="59"/>
        <v>TRUE</v>
      </c>
      <c r="CU31">
        <f>VLOOKUP($A31,'FuturesInfo (3)'!$A$2:$V$80,22)</f>
        <v>1</v>
      </c>
      <c r="CV31">
        <f t="shared" si="60"/>
        <v>1</v>
      </c>
      <c r="CW31">
        <f t="shared" si="76"/>
        <v>1</v>
      </c>
      <c r="CX31" s="139">
        <f>VLOOKUP($A31,'FuturesInfo (3)'!$A$2:$O$80,15)*CW31</f>
        <v>148100</v>
      </c>
      <c r="CY31" s="200">
        <f t="shared" si="77"/>
        <v>1373.308872581651</v>
      </c>
      <c r="CZ31" s="200">
        <f t="shared" si="78"/>
        <v>-1373.308872581651</v>
      </c>
      <c r="DB31">
        <f t="shared" si="61"/>
        <v>1</v>
      </c>
      <c r="DC31">
        <v>1</v>
      </c>
      <c r="DD31">
        <v>-1</v>
      </c>
      <c r="DE31">
        <v>1</v>
      </c>
      <c r="DF31">
        <f t="shared" si="114"/>
        <v>1</v>
      </c>
      <c r="DG31">
        <f t="shared" si="62"/>
        <v>0</v>
      </c>
      <c r="DH31" s="1">
        <v>3.2388128759300002E-3</v>
      </c>
      <c r="DI31" s="2">
        <v>10</v>
      </c>
      <c r="DJ31">
        <v>60</v>
      </c>
      <c r="DK31" t="str">
        <f t="shared" si="63"/>
        <v>TRUE</v>
      </c>
      <c r="DL31">
        <f>VLOOKUP($A31,'FuturesInfo (3)'!$A$2:$V$80,22)</f>
        <v>1</v>
      </c>
      <c r="DM31">
        <f t="shared" si="64"/>
        <v>1</v>
      </c>
      <c r="DN31">
        <f t="shared" si="79"/>
        <v>1</v>
      </c>
      <c r="DO31" s="139">
        <f>VLOOKUP($A31,'FuturesInfo (3)'!$A$2:$O$80,15)*DN31</f>
        <v>148100</v>
      </c>
      <c r="DP31" s="200">
        <f t="shared" si="65"/>
        <v>479.66818692523304</v>
      </c>
      <c r="DQ31" s="200">
        <f t="shared" si="80"/>
        <v>-479.66818692523304</v>
      </c>
      <c r="DS31">
        <v>1</v>
      </c>
      <c r="DT31">
        <v>1</v>
      </c>
      <c r="DU31">
        <v>-1</v>
      </c>
      <c r="DV31">
        <v>1</v>
      </c>
      <c r="DW31">
        <v>1</v>
      </c>
      <c r="DX31">
        <v>0</v>
      </c>
      <c r="DY31" s="1">
        <v>4.2825141652399999E-3</v>
      </c>
      <c r="DZ31" s="2">
        <v>10</v>
      </c>
      <c r="EA31">
        <v>60</v>
      </c>
      <c r="EB31" t="s">
        <v>1276</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1276</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1276</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1276</v>
      </c>
      <c r="GM31">
        <v>1</v>
      </c>
      <c r="GN31" s="96">
        <v>0</v>
      </c>
      <c r="GO31">
        <v>1</v>
      </c>
      <c r="GP31" s="139">
        <v>148100</v>
      </c>
      <c r="GQ31" s="200">
        <v>1690.4812762885902</v>
      </c>
      <c r="GR31" s="200">
        <v>-1690.4812762885902</v>
      </c>
      <c r="GS31" s="200">
        <v>-1690.4812762885902</v>
      </c>
      <c r="GT31" s="200">
        <v>1690.4812762885902</v>
      </c>
      <c r="GV31">
        <f t="shared" si="66"/>
        <v>0</v>
      </c>
      <c r="GW31" s="244">
        <v>1</v>
      </c>
      <c r="GX31" s="218">
        <v>1</v>
      </c>
      <c r="GY31" s="245">
        <v>-7</v>
      </c>
      <c r="GZ31">
        <f t="shared" si="118"/>
        <v>1</v>
      </c>
      <c r="HA31">
        <f t="shared" si="82"/>
        <v>-1</v>
      </c>
      <c r="HB31" s="218"/>
      <c r="HC31">
        <f t="shared" si="115"/>
        <v>0</v>
      </c>
      <c r="HD31">
        <f t="shared" si="83"/>
        <v>0</v>
      </c>
      <c r="HE31">
        <f t="shared" si="84"/>
        <v>0</v>
      </c>
      <c r="HF31">
        <f t="shared" si="85"/>
        <v>0</v>
      </c>
      <c r="HG31" s="253"/>
      <c r="HH31" s="268">
        <v>42509</v>
      </c>
      <c r="HI31">
        <v>60</v>
      </c>
      <c r="HJ31" t="str">
        <f t="shared" si="67"/>
        <v>TRUE</v>
      </c>
      <c r="HK31">
        <f>VLOOKUP($A31,'FuturesInfo (3)'!$A$2:$V$80,22)</f>
        <v>1</v>
      </c>
      <c r="HL31" s="257"/>
      <c r="HM31">
        <f t="shared" si="86"/>
        <v>1</v>
      </c>
      <c r="HN31" s="139">
        <f>VLOOKUP($A31,'FuturesInfo (3)'!$A$2:$O$80,15)*HM31</f>
        <v>148100</v>
      </c>
      <c r="HO31" s="200">
        <f t="shared" si="87"/>
        <v>0</v>
      </c>
      <c r="HP31" s="200">
        <f t="shared" si="88"/>
        <v>0</v>
      </c>
      <c r="HQ31" s="200">
        <f t="shared" si="89"/>
        <v>0</v>
      </c>
      <c r="HR31" s="200">
        <f t="shared" si="121"/>
        <v>0</v>
      </c>
      <c r="HT31">
        <f t="shared" si="68"/>
        <v>0</v>
      </c>
      <c r="HU31" s="244"/>
      <c r="HV31" s="218"/>
      <c r="HW31" s="245"/>
      <c r="HX31">
        <f t="shared" si="119"/>
        <v>0</v>
      </c>
      <c r="HY31">
        <f t="shared" si="92"/>
        <v>0</v>
      </c>
      <c r="HZ31" s="218"/>
      <c r="IA31">
        <f t="shared" si="116"/>
        <v>1</v>
      </c>
      <c r="IB31">
        <f t="shared" si="93"/>
        <v>1</v>
      </c>
      <c r="IC31">
        <f t="shared" si="94"/>
        <v>1</v>
      </c>
      <c r="ID31">
        <f t="shared" si="95"/>
        <v>1</v>
      </c>
      <c r="IE31" s="253"/>
      <c r="IF31" s="268"/>
      <c r="IG31">
        <v>60</v>
      </c>
      <c r="IH31" t="str">
        <f t="shared" si="69"/>
        <v>FALSE</v>
      </c>
      <c r="II31">
        <f>VLOOKUP($A31,'FuturesInfo (3)'!$A$2:$V$80,22)</f>
        <v>1</v>
      </c>
      <c r="IJ31" s="257"/>
      <c r="IK31">
        <f t="shared" si="96"/>
        <v>1</v>
      </c>
      <c r="IL31" s="139">
        <f>VLOOKUP($A31,'FuturesInfo (3)'!$A$2:$O$80,15)*IK31</f>
        <v>148100</v>
      </c>
      <c r="IM31" s="200">
        <f t="shared" si="97"/>
        <v>0</v>
      </c>
      <c r="IN31" s="200">
        <f t="shared" si="98"/>
        <v>0</v>
      </c>
      <c r="IO31" s="200">
        <f t="shared" si="99"/>
        <v>0</v>
      </c>
      <c r="IP31" s="200">
        <f t="shared" si="122"/>
        <v>0</v>
      </c>
      <c r="IR31">
        <f t="shared" si="70"/>
        <v>1</v>
      </c>
      <c r="IS31" s="244"/>
      <c r="IT31" s="218"/>
      <c r="IU31" s="245"/>
      <c r="IV31">
        <f t="shared" si="120"/>
        <v>0</v>
      </c>
      <c r="IW31">
        <f t="shared" si="102"/>
        <v>0</v>
      </c>
      <c r="IX31" s="218"/>
      <c r="IY31">
        <f t="shared" si="117"/>
        <v>1</v>
      </c>
      <c r="IZ31">
        <f t="shared" si="103"/>
        <v>1</v>
      </c>
      <c r="JA31">
        <f t="shared" si="104"/>
        <v>1</v>
      </c>
      <c r="JB31">
        <f t="shared" si="105"/>
        <v>1</v>
      </c>
      <c r="JC31" s="253"/>
      <c r="JD31" s="268"/>
      <c r="JE31">
        <v>60</v>
      </c>
      <c r="JF31" t="str">
        <f t="shared" si="71"/>
        <v>FALSE</v>
      </c>
      <c r="JG31">
        <f>VLOOKUP($A31,'FuturesInfo (3)'!$A$2:$V$80,22)</f>
        <v>1</v>
      </c>
      <c r="JH31" s="257"/>
      <c r="JI31">
        <f t="shared" si="106"/>
        <v>1</v>
      </c>
      <c r="JJ31" s="139">
        <f>VLOOKUP($A31,'FuturesInfo (3)'!$A$2:$O$80,15)*JI31</f>
        <v>148100</v>
      </c>
      <c r="JK31" s="200">
        <f t="shared" si="107"/>
        <v>0</v>
      </c>
      <c r="JL31" s="200">
        <f t="shared" si="108"/>
        <v>0</v>
      </c>
      <c r="JM31" s="200">
        <f t="shared" si="109"/>
        <v>0</v>
      </c>
      <c r="JN31" s="200">
        <f t="shared" si="123"/>
        <v>0</v>
      </c>
    </row>
    <row r="32" spans="1:274"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4"/>
        <v>TRUE</v>
      </c>
      <c r="N32">
        <f>ROUND(VLOOKUP($B32,MARGIN!$A$42:$P$172,16),0)</f>
        <v>2</v>
      </c>
      <c r="P32">
        <f t="shared" si="125"/>
        <v>2</v>
      </c>
      <c r="Q32">
        <v>1</v>
      </c>
      <c r="R32">
        <v>1</v>
      </c>
      <c r="S32" t="s">
        <v>956</v>
      </c>
      <c r="T32" s="2" t="s">
        <v>30</v>
      </c>
      <c r="U32">
        <v>60</v>
      </c>
      <c r="V32" t="str">
        <f t="shared" si="126"/>
        <v>TRUE</v>
      </c>
      <c r="W32">
        <f>ROUND(VLOOKUP($B32,MARGIN!$A$42:$P$172,16),0)</f>
        <v>2</v>
      </c>
      <c r="X32">
        <f t="shared" si="127"/>
        <v>3</v>
      </c>
      <c r="Z32">
        <f t="shared" si="128"/>
        <v>0</v>
      </c>
      <c r="AA32">
        <v>1</v>
      </c>
      <c r="AB32">
        <v>1</v>
      </c>
      <c r="AC32" t="s">
        <v>956</v>
      </c>
      <c r="AD32" s="2" t="s">
        <v>30</v>
      </c>
      <c r="AE32">
        <v>60</v>
      </c>
      <c r="AF32" t="str">
        <f t="shared" si="129"/>
        <v>TRUE</v>
      </c>
      <c r="AG32">
        <f>ROUND(VLOOKUP($B32,MARGIN!$A$42:$P$172,16),0)</f>
        <v>2</v>
      </c>
      <c r="AH32">
        <f t="shared" si="130"/>
        <v>3</v>
      </c>
      <c r="AI32" s="139" t="e">
        <f>VLOOKUP($B32,#REF!,2)*AH32</f>
        <v>#REF!</v>
      </c>
      <c r="AK32">
        <f t="shared" si="131"/>
        <v>0</v>
      </c>
      <c r="AL32">
        <v>1</v>
      </c>
      <c r="AM32">
        <v>1</v>
      </c>
      <c r="AN32" t="s">
        <v>956</v>
      </c>
      <c r="AO32" s="2" t="s">
        <v>30</v>
      </c>
      <c r="AP32">
        <v>60</v>
      </c>
      <c r="AQ32" t="str">
        <f t="shared" si="132"/>
        <v>TRUE</v>
      </c>
      <c r="AR32">
        <f>ROUND(VLOOKUP($B32,MARGIN!$A$42:$P$172,16),0)</f>
        <v>2</v>
      </c>
      <c r="AS32">
        <f t="shared" si="133"/>
        <v>3</v>
      </c>
      <c r="AT32" s="139" t="e">
        <f>VLOOKUP($B32,#REF!,2)*AS32</f>
        <v>#REF!</v>
      </c>
      <c r="AV32">
        <f t="shared" si="134"/>
        <v>0</v>
      </c>
      <c r="AW32">
        <v>1</v>
      </c>
      <c r="AX32" s="5">
        <v>1</v>
      </c>
      <c r="AY32">
        <v>1.4319809069200001E-3</v>
      </c>
      <c r="AZ32" s="2" t="s">
        <v>30</v>
      </c>
      <c r="BA32">
        <v>60</v>
      </c>
      <c r="BB32" t="str">
        <f t="shared" si="135"/>
        <v>TRUE</v>
      </c>
      <c r="BC32">
        <f>ROUND(VLOOKUP($B32,MARGIN!$A$42:$P$172,16),0)</f>
        <v>2</v>
      </c>
      <c r="BD32">
        <f t="shared" si="136"/>
        <v>3</v>
      </c>
      <c r="BE32" s="139" t="e">
        <f>VLOOKUP($B32,#REF!,2)*BD32</f>
        <v>#REF!</v>
      </c>
      <c r="BG32">
        <f t="shared" si="111"/>
        <v>-2</v>
      </c>
      <c r="BH32">
        <v>-1</v>
      </c>
      <c r="BI32">
        <v>1</v>
      </c>
      <c r="BJ32">
        <f t="shared" si="72"/>
        <v>0</v>
      </c>
      <c r="BK32" s="1">
        <v>2.7407054337499999E-3</v>
      </c>
      <c r="BL32" s="2">
        <v>10</v>
      </c>
      <c r="BM32">
        <v>60</v>
      </c>
      <c r="BN32" t="str">
        <f t="shared" si="112"/>
        <v>TRUE</v>
      </c>
      <c r="BO32">
        <f>VLOOKUP($A32,'FuturesInfo (3)'!$A$2:$V$80,22)</f>
        <v>2</v>
      </c>
      <c r="BP32">
        <f t="shared" si="51"/>
        <v>2</v>
      </c>
      <c r="BQ32" s="139">
        <f>VLOOKUP($A32,'FuturesInfo (3)'!$A$2:$O$80,15)*BP32</f>
        <v>207875</v>
      </c>
      <c r="BR32" s="145">
        <f t="shared" si="73"/>
        <v>-569.7241420407812</v>
      </c>
      <c r="BT32">
        <f t="shared" si="74"/>
        <v>-1</v>
      </c>
      <c r="BU32">
        <v>1</v>
      </c>
      <c r="BV32">
        <v>-1</v>
      </c>
      <c r="BW32">
        <v>-1</v>
      </c>
      <c r="BX32">
        <f t="shared" si="52"/>
        <v>0</v>
      </c>
      <c r="BY32">
        <f t="shared" si="53"/>
        <v>1</v>
      </c>
      <c r="BZ32" s="188">
        <v>-2.8520499108699998E-3</v>
      </c>
      <c r="CA32" s="2">
        <v>10</v>
      </c>
      <c r="CB32">
        <v>60</v>
      </c>
      <c r="CC32" t="str">
        <f t="shared" si="54"/>
        <v>TRUE</v>
      </c>
      <c r="CD32">
        <f>VLOOKUP($A32,'FuturesInfo (3)'!$A$2:$V$80,22)</f>
        <v>2</v>
      </c>
      <c r="CE32">
        <f t="shared" si="55"/>
        <v>2</v>
      </c>
      <c r="CF32">
        <f t="shared" si="55"/>
        <v>2</v>
      </c>
      <c r="CG32" s="139">
        <f>VLOOKUP($A32,'FuturesInfo (3)'!$A$2:$O$80,15)*CE32</f>
        <v>207875</v>
      </c>
      <c r="CH32" s="145">
        <f t="shared" si="56"/>
        <v>-592.8698752221012</v>
      </c>
      <c r="CI32" s="145">
        <f t="shared" si="75"/>
        <v>592.8698752221012</v>
      </c>
      <c r="CK32">
        <f t="shared" si="57"/>
        <v>1</v>
      </c>
      <c r="CL32">
        <v>-1</v>
      </c>
      <c r="CM32">
        <v>-1</v>
      </c>
      <c r="CN32">
        <v>1</v>
      </c>
      <c r="CO32">
        <f t="shared" si="113"/>
        <v>0</v>
      </c>
      <c r="CP32">
        <f t="shared" si="58"/>
        <v>0</v>
      </c>
      <c r="CQ32" s="1">
        <v>5.0053628888099997E-3</v>
      </c>
      <c r="CR32" s="2">
        <v>10</v>
      </c>
      <c r="CS32">
        <v>60</v>
      </c>
      <c r="CT32" t="str">
        <f t="shared" si="59"/>
        <v>TRUE</v>
      </c>
      <c r="CU32">
        <f>VLOOKUP($A32,'FuturesInfo (3)'!$A$2:$V$80,22)</f>
        <v>2</v>
      </c>
      <c r="CV32">
        <f t="shared" si="60"/>
        <v>3</v>
      </c>
      <c r="CW32">
        <f t="shared" si="76"/>
        <v>2</v>
      </c>
      <c r="CX32" s="139">
        <f>VLOOKUP($A32,'FuturesInfo (3)'!$A$2:$O$80,15)*CW32</f>
        <v>207875</v>
      </c>
      <c r="CY32" s="200">
        <f t="shared" si="77"/>
        <v>-1040.4898105113787</v>
      </c>
      <c r="CZ32" s="200">
        <f t="shared" si="78"/>
        <v>-1040.4898105113787</v>
      </c>
      <c r="DB32">
        <f t="shared" si="61"/>
        <v>-1</v>
      </c>
      <c r="DC32">
        <v>1</v>
      </c>
      <c r="DD32">
        <v>-1</v>
      </c>
      <c r="DE32">
        <v>1</v>
      </c>
      <c r="DF32">
        <f t="shared" si="114"/>
        <v>1</v>
      </c>
      <c r="DG32">
        <f t="shared" si="62"/>
        <v>0</v>
      </c>
      <c r="DH32" s="1">
        <v>9.4865409699999999E-4</v>
      </c>
      <c r="DI32" s="2">
        <v>10</v>
      </c>
      <c r="DJ32">
        <v>60</v>
      </c>
      <c r="DK32" t="str">
        <f t="shared" si="63"/>
        <v>TRUE</v>
      </c>
      <c r="DL32">
        <f>VLOOKUP($A32,'FuturesInfo (3)'!$A$2:$V$80,22)</f>
        <v>2</v>
      </c>
      <c r="DM32">
        <f t="shared" si="64"/>
        <v>2</v>
      </c>
      <c r="DN32">
        <f t="shared" si="79"/>
        <v>2</v>
      </c>
      <c r="DO32" s="139">
        <f>VLOOKUP($A32,'FuturesInfo (3)'!$A$2:$O$80,15)*DN32</f>
        <v>207875</v>
      </c>
      <c r="DP32" s="200">
        <f t="shared" si="65"/>
        <v>197.201470413875</v>
      </c>
      <c r="DQ32" s="200">
        <f t="shared" si="80"/>
        <v>-197.201470413875</v>
      </c>
      <c r="DS32">
        <v>1</v>
      </c>
      <c r="DT32">
        <v>1</v>
      </c>
      <c r="DU32">
        <v>-1</v>
      </c>
      <c r="DV32">
        <v>1</v>
      </c>
      <c r="DW32">
        <v>1</v>
      </c>
      <c r="DX32">
        <v>0</v>
      </c>
      <c r="DY32" s="1">
        <v>3.67255064566E-3</v>
      </c>
      <c r="DZ32" s="2">
        <v>10</v>
      </c>
      <c r="EA32">
        <v>60</v>
      </c>
      <c r="EB32" t="s">
        <v>1276</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1276</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1276</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1276</v>
      </c>
      <c r="GM32">
        <v>2</v>
      </c>
      <c r="GN32" s="96">
        <v>0</v>
      </c>
      <c r="GO32">
        <v>2</v>
      </c>
      <c r="GP32" s="139">
        <v>207875</v>
      </c>
      <c r="GQ32" s="200">
        <v>1735.3905784137426</v>
      </c>
      <c r="GR32" s="200">
        <v>1735.3905784137426</v>
      </c>
      <c r="GS32" s="200">
        <v>1735.3905784137426</v>
      </c>
      <c r="GT32" s="200">
        <v>-1735.3905784137426</v>
      </c>
      <c r="GV32">
        <f t="shared" si="66"/>
        <v>1</v>
      </c>
      <c r="GW32" s="244">
        <v>1</v>
      </c>
      <c r="GX32" s="218">
        <v>-1</v>
      </c>
      <c r="GY32" s="245">
        <v>-27</v>
      </c>
      <c r="GZ32">
        <f t="shared" si="118"/>
        <v>-1</v>
      </c>
      <c r="HA32">
        <f t="shared" si="82"/>
        <v>1</v>
      </c>
      <c r="HB32" s="218"/>
      <c r="HC32">
        <f t="shared" si="115"/>
        <v>0</v>
      </c>
      <c r="HD32">
        <f t="shared" si="83"/>
        <v>0</v>
      </c>
      <c r="HE32">
        <f t="shared" si="84"/>
        <v>0</v>
      </c>
      <c r="HF32">
        <f t="shared" si="85"/>
        <v>0</v>
      </c>
      <c r="HG32" s="253"/>
      <c r="HH32" s="268">
        <v>42494</v>
      </c>
      <c r="HI32">
        <v>60</v>
      </c>
      <c r="HJ32" t="str">
        <f t="shared" si="67"/>
        <v>TRUE</v>
      </c>
      <c r="HK32">
        <f>VLOOKUP($A32,'FuturesInfo (3)'!$A$2:$V$80,22)</f>
        <v>2</v>
      </c>
      <c r="HL32" s="257"/>
      <c r="HM32">
        <f t="shared" si="86"/>
        <v>2</v>
      </c>
      <c r="HN32" s="139">
        <f>VLOOKUP($A32,'FuturesInfo (3)'!$A$2:$O$80,15)*HM32</f>
        <v>207875</v>
      </c>
      <c r="HO32" s="200">
        <f t="shared" si="87"/>
        <v>0</v>
      </c>
      <c r="HP32" s="200">
        <f t="shared" si="88"/>
        <v>0</v>
      </c>
      <c r="HQ32" s="200">
        <f t="shared" si="89"/>
        <v>0</v>
      </c>
      <c r="HR32" s="200">
        <f t="shared" si="121"/>
        <v>0</v>
      </c>
      <c r="HT32">
        <f t="shared" si="68"/>
        <v>0</v>
      </c>
      <c r="HU32" s="244"/>
      <c r="HV32" s="218"/>
      <c r="HW32" s="245"/>
      <c r="HX32">
        <f t="shared" si="119"/>
        <v>0</v>
      </c>
      <c r="HY32">
        <f t="shared" si="92"/>
        <v>0</v>
      </c>
      <c r="HZ32" s="218"/>
      <c r="IA32">
        <f t="shared" si="116"/>
        <v>1</v>
      </c>
      <c r="IB32">
        <f t="shared" si="93"/>
        <v>1</v>
      </c>
      <c r="IC32">
        <f t="shared" si="94"/>
        <v>1</v>
      </c>
      <c r="ID32">
        <f t="shared" si="95"/>
        <v>1</v>
      </c>
      <c r="IE32" s="253"/>
      <c r="IF32" s="268"/>
      <c r="IG32">
        <v>60</v>
      </c>
      <c r="IH32" t="str">
        <f t="shared" si="69"/>
        <v>FALSE</v>
      </c>
      <c r="II32">
        <f>VLOOKUP($A32,'FuturesInfo (3)'!$A$2:$V$80,22)</f>
        <v>2</v>
      </c>
      <c r="IJ32" s="257"/>
      <c r="IK32">
        <f t="shared" si="96"/>
        <v>2</v>
      </c>
      <c r="IL32" s="139">
        <f>VLOOKUP($A32,'FuturesInfo (3)'!$A$2:$O$80,15)*IK32</f>
        <v>207875</v>
      </c>
      <c r="IM32" s="200">
        <f t="shared" si="97"/>
        <v>0</v>
      </c>
      <c r="IN32" s="200">
        <f t="shared" si="98"/>
        <v>0</v>
      </c>
      <c r="IO32" s="200">
        <f t="shared" si="99"/>
        <v>0</v>
      </c>
      <c r="IP32" s="200">
        <f t="shared" si="122"/>
        <v>0</v>
      </c>
      <c r="IR32">
        <f t="shared" si="70"/>
        <v>1</v>
      </c>
      <c r="IS32" s="244"/>
      <c r="IT32" s="218"/>
      <c r="IU32" s="245"/>
      <c r="IV32">
        <f t="shared" si="120"/>
        <v>0</v>
      </c>
      <c r="IW32">
        <f t="shared" si="102"/>
        <v>0</v>
      </c>
      <c r="IX32" s="218"/>
      <c r="IY32">
        <f t="shared" si="117"/>
        <v>1</v>
      </c>
      <c r="IZ32">
        <f t="shared" si="103"/>
        <v>1</v>
      </c>
      <c r="JA32">
        <f t="shared" si="104"/>
        <v>1</v>
      </c>
      <c r="JB32">
        <f t="shared" si="105"/>
        <v>1</v>
      </c>
      <c r="JC32" s="253"/>
      <c r="JD32" s="268"/>
      <c r="JE32">
        <v>60</v>
      </c>
      <c r="JF32" t="str">
        <f t="shared" si="71"/>
        <v>FALSE</v>
      </c>
      <c r="JG32">
        <f>VLOOKUP($A32,'FuturesInfo (3)'!$A$2:$V$80,22)</f>
        <v>2</v>
      </c>
      <c r="JH32" s="257"/>
      <c r="JI32">
        <f t="shared" si="106"/>
        <v>2</v>
      </c>
      <c r="JJ32" s="139">
        <f>VLOOKUP($A32,'FuturesInfo (3)'!$A$2:$O$80,15)*JI32</f>
        <v>207875</v>
      </c>
      <c r="JK32" s="200">
        <f t="shared" si="107"/>
        <v>0</v>
      </c>
      <c r="JL32" s="200">
        <f t="shared" si="108"/>
        <v>0</v>
      </c>
      <c r="JM32" s="200">
        <f t="shared" si="109"/>
        <v>0</v>
      </c>
      <c r="JN32" s="200">
        <f t="shared" si="123"/>
        <v>0</v>
      </c>
    </row>
    <row r="33" spans="1:274"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4"/>
        <v>TRUE</v>
      </c>
      <c r="N33">
        <f>ROUND(VLOOKUP($B33,MARGIN!$A$42:$P$172,16),0)</f>
        <v>2</v>
      </c>
      <c r="P33">
        <f t="shared" si="125"/>
        <v>0</v>
      </c>
      <c r="Q33" s="5">
        <v>-1</v>
      </c>
      <c r="R33" s="5">
        <v>1</v>
      </c>
      <c r="S33" s="5" t="s">
        <v>952</v>
      </c>
      <c r="T33" s="2" t="s">
        <v>30</v>
      </c>
      <c r="U33">
        <v>60</v>
      </c>
      <c r="V33" t="str">
        <f t="shared" si="126"/>
        <v>TRUE</v>
      </c>
      <c r="W33">
        <f>ROUND(VLOOKUP($B33,MARGIN!$A$42:$P$172,16),0)</f>
        <v>2</v>
      </c>
      <c r="X33">
        <f t="shared" si="127"/>
        <v>2</v>
      </c>
      <c r="Z33">
        <f t="shared" si="128"/>
        <v>2</v>
      </c>
      <c r="AA33" s="5">
        <v>1</v>
      </c>
      <c r="AB33" s="5">
        <v>1</v>
      </c>
      <c r="AC33" s="5" t="s">
        <v>952</v>
      </c>
      <c r="AD33" s="2" t="s">
        <v>30</v>
      </c>
      <c r="AE33">
        <v>60</v>
      </c>
      <c r="AF33" t="str">
        <f t="shared" si="129"/>
        <v>TRUE</v>
      </c>
      <c r="AG33">
        <f>ROUND(VLOOKUP($B33,MARGIN!$A$42:$P$172,16),0)</f>
        <v>2</v>
      </c>
      <c r="AH33">
        <f t="shared" si="130"/>
        <v>3</v>
      </c>
      <c r="AI33" s="139" t="e">
        <f>VLOOKUP($B33,#REF!,2)*AH33</f>
        <v>#REF!</v>
      </c>
      <c r="AK33">
        <f t="shared" si="131"/>
        <v>0</v>
      </c>
      <c r="AL33" s="5">
        <v>1</v>
      </c>
      <c r="AM33" s="5">
        <v>1</v>
      </c>
      <c r="AN33" s="5" t="s">
        <v>952</v>
      </c>
      <c r="AO33" s="2" t="s">
        <v>30</v>
      </c>
      <c r="AP33">
        <v>60</v>
      </c>
      <c r="AQ33" t="str">
        <f t="shared" si="132"/>
        <v>TRUE</v>
      </c>
      <c r="AR33">
        <f>ROUND(VLOOKUP($B33,MARGIN!$A$42:$P$172,16),0)</f>
        <v>2</v>
      </c>
      <c r="AS33">
        <f t="shared" si="133"/>
        <v>3</v>
      </c>
      <c r="AT33" s="139" t="e">
        <f>VLOOKUP($B33,#REF!,2)*AS33</f>
        <v>#REF!</v>
      </c>
      <c r="AV33">
        <f t="shared" si="134"/>
        <v>0</v>
      </c>
      <c r="AW33" s="5">
        <v>1</v>
      </c>
      <c r="AX33">
        <v>-1</v>
      </c>
      <c r="AY33" s="5">
        <v>-4.5887151597599997E-3</v>
      </c>
      <c r="AZ33" s="2" t="s">
        <v>30</v>
      </c>
      <c r="BA33">
        <v>60</v>
      </c>
      <c r="BB33" t="str">
        <f t="shared" si="135"/>
        <v>TRUE</v>
      </c>
      <c r="BC33">
        <f>ROUND(VLOOKUP($B33,MARGIN!$A$42:$P$172,16),0)</f>
        <v>2</v>
      </c>
      <c r="BD33">
        <f t="shared" si="136"/>
        <v>2</v>
      </c>
      <c r="BE33" s="139" t="e">
        <f>VLOOKUP($B33,#REF!,2)*BD33</f>
        <v>#REF!</v>
      </c>
      <c r="BG33">
        <f t="shared" si="111"/>
        <v>2</v>
      </c>
      <c r="BH33" s="5">
        <v>1</v>
      </c>
      <c r="BI33" s="5">
        <v>-1</v>
      </c>
      <c r="BJ33">
        <f t="shared" si="72"/>
        <v>0</v>
      </c>
      <c r="BK33" s="5">
        <v>-1.7073587160699999E-4</v>
      </c>
      <c r="BL33" s="2">
        <v>10</v>
      </c>
      <c r="BM33">
        <v>60</v>
      </c>
      <c r="BN33" t="str">
        <f t="shared" si="112"/>
        <v>TRUE</v>
      </c>
      <c r="BO33">
        <f>VLOOKUP($A33,'FuturesInfo (3)'!$A$2:$V$80,22)</f>
        <v>2</v>
      </c>
      <c r="BP33">
        <f t="shared" si="51"/>
        <v>2</v>
      </c>
      <c r="BQ33" s="139">
        <f>VLOOKUP($A33,'FuturesInfo (3)'!$A$2:$O$80,15)*BP33</f>
        <v>141050</v>
      </c>
      <c r="BR33" s="145">
        <f t="shared" si="73"/>
        <v>-24.082294690167348</v>
      </c>
      <c r="BT33" s="5">
        <f t="shared" si="74"/>
        <v>1</v>
      </c>
      <c r="BU33" s="5">
        <v>-1</v>
      </c>
      <c r="BV33">
        <v>1</v>
      </c>
      <c r="BW33" s="5">
        <v>1</v>
      </c>
      <c r="BX33">
        <f t="shared" si="52"/>
        <v>0</v>
      </c>
      <c r="BY33">
        <f t="shared" si="53"/>
        <v>1</v>
      </c>
      <c r="BZ33" s="189">
        <v>1.8784153005500001E-3</v>
      </c>
      <c r="CA33" s="2">
        <v>10</v>
      </c>
      <c r="CB33">
        <v>60</v>
      </c>
      <c r="CC33" t="str">
        <f t="shared" si="54"/>
        <v>TRUE</v>
      </c>
      <c r="CD33">
        <f>VLOOKUP($A33,'FuturesInfo (3)'!$A$2:$V$80,22)</f>
        <v>2</v>
      </c>
      <c r="CE33">
        <f t="shared" si="55"/>
        <v>2</v>
      </c>
      <c r="CF33">
        <f t="shared" si="55"/>
        <v>2</v>
      </c>
      <c r="CG33" s="139">
        <f>VLOOKUP($A33,'FuturesInfo (3)'!$A$2:$O$80,15)*CE33</f>
        <v>141050</v>
      </c>
      <c r="CH33" s="145">
        <f t="shared" si="56"/>
        <v>-264.95047814257754</v>
      </c>
      <c r="CI33" s="145">
        <f t="shared" si="75"/>
        <v>264.95047814257754</v>
      </c>
      <c r="CK33" s="5">
        <f t="shared" si="57"/>
        <v>-1</v>
      </c>
      <c r="CL33" s="5">
        <v>-1</v>
      </c>
      <c r="CM33">
        <v>1</v>
      </c>
      <c r="CN33" s="5">
        <v>-1</v>
      </c>
      <c r="CO33">
        <f t="shared" si="113"/>
        <v>1</v>
      </c>
      <c r="CP33">
        <f t="shared" si="58"/>
        <v>0</v>
      </c>
      <c r="CQ33" s="5">
        <v>-7.8404636100200004E-3</v>
      </c>
      <c r="CR33" s="2">
        <v>10</v>
      </c>
      <c r="CS33">
        <v>60</v>
      </c>
      <c r="CT33" t="str">
        <f t="shared" si="59"/>
        <v>TRUE</v>
      </c>
      <c r="CU33">
        <f>VLOOKUP($A33,'FuturesInfo (3)'!$A$2:$V$80,22)</f>
        <v>2</v>
      </c>
      <c r="CV33">
        <f t="shared" si="60"/>
        <v>2</v>
      </c>
      <c r="CW33">
        <f t="shared" si="76"/>
        <v>2</v>
      </c>
      <c r="CX33" s="139">
        <f>VLOOKUP($A33,'FuturesInfo (3)'!$A$2:$O$80,15)*CW33</f>
        <v>141050</v>
      </c>
      <c r="CY33" s="200">
        <f t="shared" si="77"/>
        <v>1105.8973921933211</v>
      </c>
      <c r="CZ33" s="200">
        <f t="shared" si="78"/>
        <v>-1105.8973921933211</v>
      </c>
      <c r="DB33" s="5">
        <f t="shared" si="61"/>
        <v>-1</v>
      </c>
      <c r="DC33" s="5">
        <v>-1</v>
      </c>
      <c r="DD33">
        <v>1</v>
      </c>
      <c r="DE33" s="5">
        <v>-1</v>
      </c>
      <c r="DF33">
        <f t="shared" si="114"/>
        <v>1</v>
      </c>
      <c r="DG33">
        <f t="shared" si="62"/>
        <v>0</v>
      </c>
      <c r="DH33" s="5">
        <v>-5.1537536505799999E-4</v>
      </c>
      <c r="DI33" s="2">
        <v>10</v>
      </c>
      <c r="DJ33">
        <v>60</v>
      </c>
      <c r="DK33" t="str">
        <f t="shared" si="63"/>
        <v>TRUE</v>
      </c>
      <c r="DL33">
        <f>VLOOKUP($A33,'FuturesInfo (3)'!$A$2:$V$80,22)</f>
        <v>2</v>
      </c>
      <c r="DM33">
        <f t="shared" si="64"/>
        <v>2</v>
      </c>
      <c r="DN33">
        <f t="shared" si="79"/>
        <v>2</v>
      </c>
      <c r="DO33" s="139">
        <f>VLOOKUP($A33,'FuturesInfo (3)'!$A$2:$O$80,15)*DN33</f>
        <v>141050</v>
      </c>
      <c r="DP33" s="200">
        <f t="shared" si="65"/>
        <v>72.693695241430902</v>
      </c>
      <c r="DQ33" s="200">
        <f t="shared" si="80"/>
        <v>-72.693695241430902</v>
      </c>
      <c r="DS33" s="5">
        <v>-1</v>
      </c>
      <c r="DT33" s="5">
        <v>-1</v>
      </c>
      <c r="DU33">
        <v>1</v>
      </c>
      <c r="DV33" s="5">
        <v>1</v>
      </c>
      <c r="DW33">
        <v>0</v>
      </c>
      <c r="DX33">
        <v>1</v>
      </c>
      <c r="DY33" s="5">
        <v>1.32347885871E-2</v>
      </c>
      <c r="DZ33" s="2">
        <v>10</v>
      </c>
      <c r="EA33">
        <v>60</v>
      </c>
      <c r="EB33" t="s">
        <v>1276</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1276</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1276</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1276</v>
      </c>
      <c r="GM33">
        <v>2</v>
      </c>
      <c r="GN33" s="96">
        <v>0</v>
      </c>
      <c r="GO33">
        <v>2</v>
      </c>
      <c r="GP33" s="139">
        <v>141050</v>
      </c>
      <c r="GQ33" s="200">
        <v>4360.87255239363</v>
      </c>
      <c r="GR33" s="200">
        <v>-4360.87255239363</v>
      </c>
      <c r="GS33" s="200">
        <v>4360.87255239363</v>
      </c>
      <c r="GT33" s="200">
        <v>4360.87255239363</v>
      </c>
      <c r="GV33">
        <f t="shared" si="66"/>
        <v>0</v>
      </c>
      <c r="GW33" s="247">
        <v>1</v>
      </c>
      <c r="GX33" s="218">
        <v>1</v>
      </c>
      <c r="GY33" s="245">
        <v>-24</v>
      </c>
      <c r="GZ33">
        <f t="shared" si="118"/>
        <v>-1</v>
      </c>
      <c r="HA33">
        <f t="shared" si="82"/>
        <v>-1</v>
      </c>
      <c r="HB33" s="251"/>
      <c r="HC33">
        <f t="shared" si="115"/>
        <v>0</v>
      </c>
      <c r="HD33">
        <f t="shared" si="83"/>
        <v>0</v>
      </c>
      <c r="HE33">
        <f t="shared" si="84"/>
        <v>0</v>
      </c>
      <c r="HF33">
        <f t="shared" si="85"/>
        <v>0</v>
      </c>
      <c r="HG33" s="251"/>
      <c r="HH33" s="268">
        <v>42499</v>
      </c>
      <c r="HI33">
        <v>60</v>
      </c>
      <c r="HJ33" t="str">
        <f t="shared" si="67"/>
        <v>TRUE</v>
      </c>
      <c r="HK33">
        <f>VLOOKUP($A33,'FuturesInfo (3)'!$A$2:$V$80,22)</f>
        <v>2</v>
      </c>
      <c r="HL33" s="257"/>
      <c r="HM33">
        <f t="shared" si="86"/>
        <v>2</v>
      </c>
      <c r="HN33" s="139">
        <f>VLOOKUP($A33,'FuturesInfo (3)'!$A$2:$O$80,15)*HM33</f>
        <v>141050</v>
      </c>
      <c r="HO33" s="200">
        <f t="shared" si="87"/>
        <v>0</v>
      </c>
      <c r="HP33" s="200">
        <f t="shared" si="88"/>
        <v>0</v>
      </c>
      <c r="HQ33" s="200">
        <f t="shared" si="89"/>
        <v>0</v>
      </c>
      <c r="HR33" s="200">
        <f t="shared" si="121"/>
        <v>0</v>
      </c>
      <c r="HT33">
        <f t="shared" si="68"/>
        <v>0</v>
      </c>
      <c r="HU33" s="247"/>
      <c r="HV33" s="218"/>
      <c r="HW33" s="245"/>
      <c r="HX33">
        <f t="shared" si="119"/>
        <v>0</v>
      </c>
      <c r="HY33">
        <f t="shared" si="92"/>
        <v>0</v>
      </c>
      <c r="HZ33" s="251"/>
      <c r="IA33">
        <f t="shared" si="116"/>
        <v>1</v>
      </c>
      <c r="IB33">
        <f t="shared" si="93"/>
        <v>1</v>
      </c>
      <c r="IC33">
        <f t="shared" si="94"/>
        <v>1</v>
      </c>
      <c r="ID33">
        <f t="shared" si="95"/>
        <v>1</v>
      </c>
      <c r="IE33" s="251"/>
      <c r="IF33" s="268"/>
      <c r="IG33">
        <v>60</v>
      </c>
      <c r="IH33" t="str">
        <f t="shared" si="69"/>
        <v>FALSE</v>
      </c>
      <c r="II33">
        <f>VLOOKUP($A33,'FuturesInfo (3)'!$A$2:$V$80,22)</f>
        <v>2</v>
      </c>
      <c r="IJ33" s="257"/>
      <c r="IK33">
        <f t="shared" si="96"/>
        <v>2</v>
      </c>
      <c r="IL33" s="139">
        <f>VLOOKUP($A33,'FuturesInfo (3)'!$A$2:$O$80,15)*IK33</f>
        <v>141050</v>
      </c>
      <c r="IM33" s="200">
        <f t="shared" si="97"/>
        <v>0</v>
      </c>
      <c r="IN33" s="200">
        <f t="shared" si="98"/>
        <v>0</v>
      </c>
      <c r="IO33" s="200">
        <f t="shared" si="99"/>
        <v>0</v>
      </c>
      <c r="IP33" s="200">
        <f t="shared" si="122"/>
        <v>0</v>
      </c>
      <c r="IR33">
        <f t="shared" si="70"/>
        <v>1</v>
      </c>
      <c r="IS33" s="247"/>
      <c r="IT33" s="218"/>
      <c r="IU33" s="245"/>
      <c r="IV33">
        <f t="shared" si="120"/>
        <v>0</v>
      </c>
      <c r="IW33">
        <f t="shared" si="102"/>
        <v>0</v>
      </c>
      <c r="IX33" s="251"/>
      <c r="IY33">
        <f t="shared" si="117"/>
        <v>1</v>
      </c>
      <c r="IZ33">
        <f t="shared" si="103"/>
        <v>1</v>
      </c>
      <c r="JA33">
        <f t="shared" si="104"/>
        <v>1</v>
      </c>
      <c r="JB33">
        <f t="shared" si="105"/>
        <v>1</v>
      </c>
      <c r="JC33" s="251"/>
      <c r="JD33" s="268"/>
      <c r="JE33">
        <v>60</v>
      </c>
      <c r="JF33" t="str">
        <f t="shared" si="71"/>
        <v>FALSE</v>
      </c>
      <c r="JG33">
        <f>VLOOKUP($A33,'FuturesInfo (3)'!$A$2:$V$80,22)</f>
        <v>2</v>
      </c>
      <c r="JH33" s="257"/>
      <c r="JI33">
        <f t="shared" si="106"/>
        <v>2</v>
      </c>
      <c r="JJ33" s="139">
        <f>VLOOKUP($A33,'FuturesInfo (3)'!$A$2:$O$80,15)*JI33</f>
        <v>141050</v>
      </c>
      <c r="JK33" s="200">
        <f t="shared" si="107"/>
        <v>0</v>
      </c>
      <c r="JL33" s="200">
        <f t="shared" si="108"/>
        <v>0</v>
      </c>
      <c r="JM33" s="200">
        <f t="shared" si="109"/>
        <v>0</v>
      </c>
      <c r="JN33" s="200">
        <f t="shared" si="123"/>
        <v>0</v>
      </c>
    </row>
    <row r="34" spans="1:274"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4"/>
        <v>TRUE</v>
      </c>
      <c r="N34">
        <f>ROUND(VLOOKUP($B34,MARGIN!$A$42:$P$172,16),0)</f>
        <v>4</v>
      </c>
      <c r="P34">
        <f t="shared" si="125"/>
        <v>0</v>
      </c>
      <c r="Q34">
        <v>-1</v>
      </c>
      <c r="R34">
        <v>1</v>
      </c>
      <c r="S34" s="113" t="s">
        <v>935</v>
      </c>
      <c r="T34" s="2" t="s">
        <v>30</v>
      </c>
      <c r="U34">
        <v>60</v>
      </c>
      <c r="V34" t="str">
        <f t="shared" si="126"/>
        <v>TRUE</v>
      </c>
      <c r="W34">
        <f>ROUND(VLOOKUP($B34,MARGIN!$A$42:$P$172,16),0)</f>
        <v>4</v>
      </c>
      <c r="X34">
        <f t="shared" si="127"/>
        <v>4</v>
      </c>
      <c r="Z34">
        <f t="shared" si="128"/>
        <v>0</v>
      </c>
      <c r="AA34">
        <v>-1</v>
      </c>
      <c r="AB34">
        <v>1</v>
      </c>
      <c r="AC34" s="113" t="s">
        <v>935</v>
      </c>
      <c r="AD34" s="2" t="s">
        <v>30</v>
      </c>
      <c r="AE34">
        <v>60</v>
      </c>
      <c r="AF34" t="str">
        <f t="shared" si="129"/>
        <v>TRUE</v>
      </c>
      <c r="AG34">
        <f>ROUND(VLOOKUP($B34,MARGIN!$A$42:$P$172,16),0)</f>
        <v>4</v>
      </c>
      <c r="AH34">
        <f t="shared" si="130"/>
        <v>3</v>
      </c>
      <c r="AI34" s="139" t="e">
        <f>VLOOKUP($B34,#REF!,2)*AH34</f>
        <v>#REF!</v>
      </c>
      <c r="AK34">
        <f t="shared" si="131"/>
        <v>-2</v>
      </c>
      <c r="AL34">
        <v>-1</v>
      </c>
      <c r="AM34">
        <v>1</v>
      </c>
      <c r="AN34" s="113" t="s">
        <v>935</v>
      </c>
      <c r="AO34" s="2" t="s">
        <v>30</v>
      </c>
      <c r="AP34">
        <v>60</v>
      </c>
      <c r="AQ34" t="str">
        <f t="shared" si="132"/>
        <v>TRUE</v>
      </c>
      <c r="AR34">
        <f>ROUND(VLOOKUP($B34,MARGIN!$A$42:$P$172,16),0)</f>
        <v>4</v>
      </c>
      <c r="AS34">
        <f t="shared" si="133"/>
        <v>3</v>
      </c>
      <c r="AT34" s="139" t="e">
        <f>VLOOKUP($B34,#REF!,2)*AS34</f>
        <v>#REF!</v>
      </c>
      <c r="AV34">
        <f t="shared" si="134"/>
        <v>-2</v>
      </c>
      <c r="AW34">
        <v>-1</v>
      </c>
      <c r="AX34">
        <v>-1</v>
      </c>
      <c r="AY34" s="113">
        <v>-6.6964285714299996E-3</v>
      </c>
      <c r="AZ34" s="2" t="s">
        <v>30</v>
      </c>
      <c r="BA34">
        <v>60</v>
      </c>
      <c r="BB34" t="str">
        <f t="shared" si="135"/>
        <v>TRUE</v>
      </c>
      <c r="BC34">
        <f>ROUND(VLOOKUP($B34,MARGIN!$A$42:$P$172,16),0)</f>
        <v>4</v>
      </c>
      <c r="BD34">
        <f t="shared" si="136"/>
        <v>5</v>
      </c>
      <c r="BE34" s="139" t="e">
        <f>VLOOKUP($B34,#REF!,2)*BD34</f>
        <v>#REF!</v>
      </c>
      <c r="BG34">
        <f t="shared" si="111"/>
        <v>0</v>
      </c>
      <c r="BH34">
        <v>-1</v>
      </c>
      <c r="BI34">
        <v>1</v>
      </c>
      <c r="BJ34">
        <f t="shared" si="72"/>
        <v>0</v>
      </c>
      <c r="BK34" s="1">
        <v>3.37078651685E-4</v>
      </c>
      <c r="BL34" s="2">
        <v>10</v>
      </c>
      <c r="BM34">
        <v>60</v>
      </c>
      <c r="BN34" t="str">
        <f t="shared" si="112"/>
        <v>TRUE</v>
      </c>
      <c r="BO34">
        <f>VLOOKUP($A34,'FuturesInfo (3)'!$A$2:$V$80,22)</f>
        <v>3</v>
      </c>
      <c r="BP34">
        <f t="shared" si="51"/>
        <v>3</v>
      </c>
      <c r="BQ34" s="139">
        <f>VLOOKUP($A34,'FuturesInfo (3)'!$A$2:$O$80,15)*BP34</f>
        <v>141972.61469999998</v>
      </c>
      <c r="BR34" s="145">
        <f t="shared" si="73"/>
        <v>-47.855937539270002</v>
      </c>
      <c r="BT34">
        <f t="shared" si="74"/>
        <v>-1</v>
      </c>
      <c r="BU34">
        <v>-1</v>
      </c>
      <c r="BV34">
        <v>-1</v>
      </c>
      <c r="BW34">
        <v>-1</v>
      </c>
      <c r="BX34">
        <f t="shared" si="52"/>
        <v>1</v>
      </c>
      <c r="BY34">
        <f t="shared" si="53"/>
        <v>1</v>
      </c>
      <c r="BZ34" s="188">
        <v>-9.6596652813699998E-3</v>
      </c>
      <c r="CA34" s="2">
        <v>10</v>
      </c>
      <c r="CB34">
        <v>60</v>
      </c>
      <c r="CC34" t="str">
        <f t="shared" si="54"/>
        <v>TRUE</v>
      </c>
      <c r="CD34">
        <f>VLOOKUP($A34,'FuturesInfo (3)'!$A$2:$V$80,22)</f>
        <v>3</v>
      </c>
      <c r="CE34">
        <f t="shared" si="55"/>
        <v>3</v>
      </c>
      <c r="CF34">
        <f t="shared" si="55"/>
        <v>3</v>
      </c>
      <c r="CG34" s="139">
        <f>VLOOKUP($A34,'FuturesInfo (3)'!$A$2:$O$80,15)*CE34</f>
        <v>141972.61469999998</v>
      </c>
      <c r="CH34" s="145">
        <f t="shared" si="56"/>
        <v>1371.4079371229097</v>
      </c>
      <c r="CI34" s="145">
        <f t="shared" si="75"/>
        <v>1371.4079371229097</v>
      </c>
      <c r="CK34">
        <f t="shared" si="57"/>
        <v>-1</v>
      </c>
      <c r="CL34">
        <v>-1</v>
      </c>
      <c r="CM34">
        <v>-1</v>
      </c>
      <c r="CN34">
        <v>1</v>
      </c>
      <c r="CO34">
        <f t="shared" si="113"/>
        <v>0</v>
      </c>
      <c r="CP34">
        <f t="shared" si="58"/>
        <v>0</v>
      </c>
      <c r="CQ34" s="1">
        <v>2.3817625042500002E-3</v>
      </c>
      <c r="CR34" s="2">
        <v>10</v>
      </c>
      <c r="CS34">
        <v>60</v>
      </c>
      <c r="CT34" t="str">
        <f t="shared" si="59"/>
        <v>TRUE</v>
      </c>
      <c r="CU34">
        <f>VLOOKUP($A34,'FuturesInfo (3)'!$A$2:$V$80,22)</f>
        <v>3</v>
      </c>
      <c r="CV34">
        <f t="shared" si="60"/>
        <v>4</v>
      </c>
      <c r="CW34">
        <f t="shared" si="76"/>
        <v>3</v>
      </c>
      <c r="CX34" s="139">
        <f>VLOOKUP($A34,'FuturesInfo (3)'!$A$2:$O$80,15)*CW34</f>
        <v>141972.61469999998</v>
      </c>
      <c r="CY34" s="200">
        <f t="shared" si="77"/>
        <v>-338.14505032279232</v>
      </c>
      <c r="CZ34" s="200">
        <f t="shared" si="78"/>
        <v>-338.14505032279232</v>
      </c>
      <c r="DB34">
        <f t="shared" si="61"/>
        <v>-1</v>
      </c>
      <c r="DC34">
        <v>1</v>
      </c>
      <c r="DD34">
        <v>-1</v>
      </c>
      <c r="DE34">
        <v>1</v>
      </c>
      <c r="DF34">
        <f t="shared" si="114"/>
        <v>1</v>
      </c>
      <c r="DG34">
        <f t="shared" si="62"/>
        <v>0</v>
      </c>
      <c r="DH34" s="1">
        <v>1.18805159538E-2</v>
      </c>
      <c r="DI34" s="2">
        <v>10</v>
      </c>
      <c r="DJ34">
        <v>60</v>
      </c>
      <c r="DK34" t="str">
        <f t="shared" si="63"/>
        <v>TRUE</v>
      </c>
      <c r="DL34">
        <f>VLOOKUP($A34,'FuturesInfo (3)'!$A$2:$V$80,22)</f>
        <v>3</v>
      </c>
      <c r="DM34">
        <f t="shared" si="64"/>
        <v>2</v>
      </c>
      <c r="DN34">
        <f t="shared" si="79"/>
        <v>3</v>
      </c>
      <c r="DO34" s="139">
        <f>VLOOKUP($A34,'FuturesInfo (3)'!$A$2:$O$80,15)*DN34</f>
        <v>141972.61469999998</v>
      </c>
      <c r="DP34" s="200">
        <f t="shared" si="65"/>
        <v>1686.7079139460502</v>
      </c>
      <c r="DQ34" s="200">
        <f t="shared" si="80"/>
        <v>-1686.7079139460502</v>
      </c>
      <c r="DS34">
        <v>1</v>
      </c>
      <c r="DT34">
        <v>-1</v>
      </c>
      <c r="DU34">
        <v>-1</v>
      </c>
      <c r="DV34">
        <v>-1</v>
      </c>
      <c r="DW34">
        <v>1</v>
      </c>
      <c r="DX34">
        <v>1</v>
      </c>
      <c r="DY34" s="1">
        <v>-6.1500615006200004E-3</v>
      </c>
      <c r="DZ34" s="2">
        <v>10</v>
      </c>
      <c r="EA34">
        <v>60</v>
      </c>
      <c r="EB34" t="s">
        <v>1276</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1276</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1276</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1276</v>
      </c>
      <c r="GM34">
        <v>3</v>
      </c>
      <c r="GN34" s="96">
        <v>0</v>
      </c>
      <c r="GO34">
        <v>3</v>
      </c>
      <c r="GP34" s="139">
        <v>143367.47159999999</v>
      </c>
      <c r="GQ34" s="200">
        <v>2649.090991795576</v>
      </c>
      <c r="GR34" s="200">
        <v>2649.090991795576</v>
      </c>
      <c r="GS34" s="200">
        <v>2649.090991795576</v>
      </c>
      <c r="GT34" s="200">
        <v>-2649.090991795576</v>
      </c>
      <c r="GV34">
        <f t="shared" si="66"/>
        <v>1</v>
      </c>
      <c r="GW34" s="244">
        <v>-1</v>
      </c>
      <c r="GX34" s="218">
        <v>-1</v>
      </c>
      <c r="GY34" s="245">
        <v>10</v>
      </c>
      <c r="GZ34">
        <f t="shared" si="118"/>
        <v>-1</v>
      </c>
      <c r="HA34">
        <f t="shared" si="82"/>
        <v>-1</v>
      </c>
      <c r="HB34" s="218"/>
      <c r="HC34">
        <f t="shared" si="115"/>
        <v>0</v>
      </c>
      <c r="HD34">
        <f t="shared" si="83"/>
        <v>0</v>
      </c>
      <c r="HE34">
        <f t="shared" si="84"/>
        <v>0</v>
      </c>
      <c r="HF34">
        <f t="shared" si="85"/>
        <v>0</v>
      </c>
      <c r="HG34" s="253"/>
      <c r="HH34" s="268">
        <v>42496</v>
      </c>
      <c r="HI34">
        <v>60</v>
      </c>
      <c r="HJ34" t="str">
        <f t="shared" si="67"/>
        <v>TRUE</v>
      </c>
      <c r="HK34">
        <f>VLOOKUP($A34,'FuturesInfo (3)'!$A$2:$V$80,22)</f>
        <v>3</v>
      </c>
      <c r="HL34" s="257"/>
      <c r="HM34">
        <f t="shared" si="86"/>
        <v>3</v>
      </c>
      <c r="HN34" s="139">
        <f>VLOOKUP($A34,'FuturesInfo (3)'!$A$2:$O$80,15)*HM34</f>
        <v>141972.61469999998</v>
      </c>
      <c r="HO34" s="200">
        <f t="shared" si="87"/>
        <v>0</v>
      </c>
      <c r="HP34" s="200">
        <f t="shared" si="88"/>
        <v>0</v>
      </c>
      <c r="HQ34" s="200">
        <f t="shared" si="89"/>
        <v>0</v>
      </c>
      <c r="HR34" s="200">
        <f t="shared" si="121"/>
        <v>0</v>
      </c>
      <c r="HT34">
        <f t="shared" si="68"/>
        <v>0</v>
      </c>
      <c r="HU34" s="244"/>
      <c r="HV34" s="218"/>
      <c r="HW34" s="245"/>
      <c r="HX34">
        <f t="shared" si="119"/>
        <v>0</v>
      </c>
      <c r="HY34">
        <f t="shared" si="92"/>
        <v>0</v>
      </c>
      <c r="HZ34" s="218"/>
      <c r="IA34">
        <f t="shared" si="116"/>
        <v>1</v>
      </c>
      <c r="IB34">
        <f t="shared" si="93"/>
        <v>1</v>
      </c>
      <c r="IC34">
        <f t="shared" si="94"/>
        <v>1</v>
      </c>
      <c r="ID34">
        <f t="shared" si="95"/>
        <v>1</v>
      </c>
      <c r="IE34" s="253"/>
      <c r="IF34" s="268"/>
      <c r="IG34">
        <v>60</v>
      </c>
      <c r="IH34" t="str">
        <f t="shared" si="69"/>
        <v>FALSE</v>
      </c>
      <c r="II34">
        <f>VLOOKUP($A34,'FuturesInfo (3)'!$A$2:$V$80,22)</f>
        <v>3</v>
      </c>
      <c r="IJ34" s="257"/>
      <c r="IK34">
        <f t="shared" si="96"/>
        <v>3</v>
      </c>
      <c r="IL34" s="139">
        <f>VLOOKUP($A34,'FuturesInfo (3)'!$A$2:$O$80,15)*IK34</f>
        <v>141972.61469999998</v>
      </c>
      <c r="IM34" s="200">
        <f t="shared" si="97"/>
        <v>0</v>
      </c>
      <c r="IN34" s="200">
        <f t="shared" si="98"/>
        <v>0</v>
      </c>
      <c r="IO34" s="200">
        <f t="shared" si="99"/>
        <v>0</v>
      </c>
      <c r="IP34" s="200">
        <f t="shared" si="122"/>
        <v>0</v>
      </c>
      <c r="IR34">
        <f t="shared" si="70"/>
        <v>1</v>
      </c>
      <c r="IS34" s="244"/>
      <c r="IT34" s="218"/>
      <c r="IU34" s="245"/>
      <c r="IV34">
        <f t="shared" si="120"/>
        <v>0</v>
      </c>
      <c r="IW34">
        <f t="shared" si="102"/>
        <v>0</v>
      </c>
      <c r="IX34" s="218"/>
      <c r="IY34">
        <f t="shared" si="117"/>
        <v>1</v>
      </c>
      <c r="IZ34">
        <f t="shared" si="103"/>
        <v>1</v>
      </c>
      <c r="JA34">
        <f t="shared" si="104"/>
        <v>1</v>
      </c>
      <c r="JB34">
        <f t="shared" si="105"/>
        <v>1</v>
      </c>
      <c r="JC34" s="253"/>
      <c r="JD34" s="268"/>
      <c r="JE34">
        <v>60</v>
      </c>
      <c r="JF34" t="str">
        <f t="shared" si="71"/>
        <v>FALSE</v>
      </c>
      <c r="JG34">
        <f>VLOOKUP($A34,'FuturesInfo (3)'!$A$2:$V$80,22)</f>
        <v>3</v>
      </c>
      <c r="JH34" s="257"/>
      <c r="JI34">
        <f t="shared" si="106"/>
        <v>3</v>
      </c>
      <c r="JJ34" s="139">
        <f>VLOOKUP($A34,'FuturesInfo (3)'!$A$2:$O$80,15)*JI34</f>
        <v>141972.61469999998</v>
      </c>
      <c r="JK34" s="200">
        <f t="shared" si="107"/>
        <v>0</v>
      </c>
      <c r="JL34" s="200">
        <f t="shared" si="108"/>
        <v>0</v>
      </c>
      <c r="JM34" s="200">
        <f t="shared" si="109"/>
        <v>0</v>
      </c>
      <c r="JN34" s="200">
        <f t="shared" si="123"/>
        <v>0</v>
      </c>
    </row>
    <row r="35" spans="1:274"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4"/>
        <v>TRUE</v>
      </c>
      <c r="N35">
        <f>ROUND(VLOOKUP($B35,MARGIN!$A$42:$P$172,16),0)</f>
        <v>2</v>
      </c>
      <c r="P35">
        <f t="shared" si="125"/>
        <v>2</v>
      </c>
      <c r="Q35">
        <v>1</v>
      </c>
      <c r="R35">
        <v>1</v>
      </c>
      <c r="S35" s="113" t="s">
        <v>938</v>
      </c>
      <c r="T35" s="2" t="s">
        <v>30</v>
      </c>
      <c r="U35">
        <v>90</v>
      </c>
      <c r="V35" t="str">
        <f t="shared" si="126"/>
        <v>TRUE</v>
      </c>
      <c r="W35">
        <f>ROUND(VLOOKUP($B35,MARGIN!$A$42:$P$172,16),0)</f>
        <v>2</v>
      </c>
      <c r="X35">
        <f t="shared" si="127"/>
        <v>3</v>
      </c>
      <c r="Z35">
        <f t="shared" si="128"/>
        <v>0</v>
      </c>
      <c r="AA35">
        <v>1</v>
      </c>
      <c r="AB35">
        <v>1</v>
      </c>
      <c r="AC35" s="113" t="s">
        <v>938</v>
      </c>
      <c r="AD35" s="2" t="s">
        <v>30</v>
      </c>
      <c r="AE35">
        <v>90</v>
      </c>
      <c r="AF35" t="str">
        <f t="shared" si="129"/>
        <v>TRUE</v>
      </c>
      <c r="AG35">
        <f>ROUND(VLOOKUP($B35,MARGIN!$A$42:$P$172,16),0)</f>
        <v>2</v>
      </c>
      <c r="AH35">
        <f t="shared" si="130"/>
        <v>3</v>
      </c>
      <c r="AI35" s="139" t="e">
        <f>VLOOKUP($B35,#REF!,2)*AH35</f>
        <v>#REF!</v>
      </c>
      <c r="AK35">
        <f t="shared" si="131"/>
        <v>0</v>
      </c>
      <c r="AL35">
        <v>1</v>
      </c>
      <c r="AM35">
        <v>1</v>
      </c>
      <c r="AN35" s="113" t="s">
        <v>938</v>
      </c>
      <c r="AO35" s="2" t="s">
        <v>30</v>
      </c>
      <c r="AP35">
        <v>90</v>
      </c>
      <c r="AQ35" t="str">
        <f t="shared" si="132"/>
        <v>TRUE</v>
      </c>
      <c r="AR35">
        <f>ROUND(VLOOKUP($B35,MARGIN!$A$42:$P$172,16),0)</f>
        <v>2</v>
      </c>
      <c r="AS35">
        <f t="shared" si="133"/>
        <v>3</v>
      </c>
      <c r="AT35" s="139" t="e">
        <f>VLOOKUP($B35,#REF!,2)*AS35</f>
        <v>#REF!</v>
      </c>
      <c r="AV35">
        <f t="shared" si="134"/>
        <v>0</v>
      </c>
      <c r="AW35">
        <v>1</v>
      </c>
      <c r="AX35">
        <v>-1</v>
      </c>
      <c r="AY35" s="113">
        <v>-6.6741365031399999E-3</v>
      </c>
      <c r="AZ35" s="2" t="s">
        <v>30</v>
      </c>
      <c r="BA35">
        <v>90</v>
      </c>
      <c r="BB35" t="str">
        <f t="shared" si="135"/>
        <v>TRUE</v>
      </c>
      <c r="BC35">
        <f>ROUND(VLOOKUP($B35,MARGIN!$A$42:$P$172,16),0)</f>
        <v>2</v>
      </c>
      <c r="BD35">
        <f t="shared" si="136"/>
        <v>2</v>
      </c>
      <c r="BE35" s="139" t="e">
        <f>VLOOKUP($B35,#REF!,2)*BD35</f>
        <v>#REF!</v>
      </c>
      <c r="BG35">
        <f t="shared" si="111"/>
        <v>0</v>
      </c>
      <c r="BH35">
        <v>-1</v>
      </c>
      <c r="BI35">
        <v>1</v>
      </c>
      <c r="BJ35">
        <f t="shared" si="72"/>
        <v>0</v>
      </c>
      <c r="BK35" s="1">
        <v>2.4521824423699998E-3</v>
      </c>
      <c r="BL35" s="2">
        <v>10</v>
      </c>
      <c r="BM35">
        <v>60</v>
      </c>
      <c r="BN35" t="str">
        <f t="shared" si="112"/>
        <v>TRUE</v>
      </c>
      <c r="BO35">
        <f>VLOOKUP($A35,'FuturesInfo (3)'!$A$2:$V$80,22)</f>
        <v>2</v>
      </c>
      <c r="BP35">
        <f t="shared" si="51"/>
        <v>2</v>
      </c>
      <c r="BQ35" s="139">
        <f>VLOOKUP($A35,'FuturesInfo (3)'!$A$2:$O$80,15)*BP35</f>
        <v>108521.8092</v>
      </c>
      <c r="BR35" s="145">
        <f t="shared" si="73"/>
        <v>-266.11527513446714</v>
      </c>
      <c r="BT35">
        <f t="shared" si="74"/>
        <v>-1</v>
      </c>
      <c r="BU35">
        <v>-1</v>
      </c>
      <c r="BV35">
        <v>-1</v>
      </c>
      <c r="BW35">
        <v>-1</v>
      </c>
      <c r="BX35">
        <f t="shared" si="52"/>
        <v>1</v>
      </c>
      <c r="BY35">
        <f t="shared" si="53"/>
        <v>1</v>
      </c>
      <c r="BZ35" s="188">
        <v>-1.26712328767E-2</v>
      </c>
      <c r="CA35" s="2">
        <v>10</v>
      </c>
      <c r="CB35">
        <v>60</v>
      </c>
      <c r="CC35" t="str">
        <f t="shared" si="54"/>
        <v>TRUE</v>
      </c>
      <c r="CD35">
        <f>VLOOKUP($A35,'FuturesInfo (3)'!$A$2:$V$80,22)</f>
        <v>2</v>
      </c>
      <c r="CE35">
        <f t="shared" si="55"/>
        <v>2</v>
      </c>
      <c r="CF35">
        <f t="shared" si="55"/>
        <v>2</v>
      </c>
      <c r="CG35" s="139">
        <f>VLOOKUP($A35,'FuturesInfo (3)'!$A$2:$O$80,15)*CE35</f>
        <v>108521.8092</v>
      </c>
      <c r="CH35" s="145">
        <f t="shared" si="56"/>
        <v>1375.1051165740046</v>
      </c>
      <c r="CI35" s="145">
        <f t="shared" si="75"/>
        <v>1375.1051165740046</v>
      </c>
      <c r="CK35">
        <f t="shared" si="57"/>
        <v>-1</v>
      </c>
      <c r="CL35">
        <v>-1</v>
      </c>
      <c r="CM35">
        <v>-1</v>
      </c>
      <c r="CN35">
        <v>1</v>
      </c>
      <c r="CO35">
        <f t="shared" si="113"/>
        <v>0</v>
      </c>
      <c r="CP35">
        <f t="shared" si="58"/>
        <v>0</v>
      </c>
      <c r="CQ35" s="1">
        <v>4.1623309053100003E-3</v>
      </c>
      <c r="CR35" s="2">
        <v>10</v>
      </c>
      <c r="CS35">
        <v>60</v>
      </c>
      <c r="CT35" t="str">
        <f t="shared" si="59"/>
        <v>TRUE</v>
      </c>
      <c r="CU35">
        <f>VLOOKUP($A35,'FuturesInfo (3)'!$A$2:$V$80,22)</f>
        <v>2</v>
      </c>
      <c r="CV35">
        <f t="shared" si="60"/>
        <v>3</v>
      </c>
      <c r="CW35">
        <f t="shared" si="76"/>
        <v>2</v>
      </c>
      <c r="CX35" s="139">
        <f>VLOOKUP($A35,'FuturesInfo (3)'!$A$2:$O$80,15)*CW35</f>
        <v>108521.8092</v>
      </c>
      <c r="CY35" s="200">
        <f t="shared" si="77"/>
        <v>-451.70368033331511</v>
      </c>
      <c r="CZ35" s="200">
        <f t="shared" si="78"/>
        <v>-451.70368033331511</v>
      </c>
      <c r="DB35">
        <f t="shared" si="61"/>
        <v>-1</v>
      </c>
      <c r="DC35">
        <v>-1</v>
      </c>
      <c r="DD35">
        <v>-1</v>
      </c>
      <c r="DE35">
        <v>1</v>
      </c>
      <c r="DF35">
        <f t="shared" si="114"/>
        <v>0</v>
      </c>
      <c r="DG35">
        <f t="shared" si="62"/>
        <v>0</v>
      </c>
      <c r="DH35" s="1">
        <v>1.5396002960799999E-2</v>
      </c>
      <c r="DI35" s="2">
        <v>10</v>
      </c>
      <c r="DJ35">
        <v>60</v>
      </c>
      <c r="DK35" t="str">
        <f t="shared" si="63"/>
        <v>TRUE</v>
      </c>
      <c r="DL35">
        <f>VLOOKUP($A35,'FuturesInfo (3)'!$A$2:$V$80,22)</f>
        <v>2</v>
      </c>
      <c r="DM35">
        <f t="shared" si="64"/>
        <v>3</v>
      </c>
      <c r="DN35">
        <f t="shared" si="79"/>
        <v>2</v>
      </c>
      <c r="DO35" s="139">
        <f>VLOOKUP($A35,'FuturesInfo (3)'!$A$2:$O$80,15)*DN35</f>
        <v>108521.8092</v>
      </c>
      <c r="DP35" s="200">
        <f t="shared" si="65"/>
        <v>-1670.8020957545727</v>
      </c>
      <c r="DQ35" s="200">
        <f t="shared" si="80"/>
        <v>-1670.8020957545727</v>
      </c>
      <c r="DS35">
        <v>-1</v>
      </c>
      <c r="DT35">
        <v>1</v>
      </c>
      <c r="DU35">
        <v>-1</v>
      </c>
      <c r="DV35">
        <v>-1</v>
      </c>
      <c r="DW35">
        <v>0</v>
      </c>
      <c r="DX35">
        <v>1</v>
      </c>
      <c r="DY35" s="1">
        <v>-8.1158575108100008E-3</v>
      </c>
      <c r="DZ35" s="2">
        <v>10</v>
      </c>
      <c r="EA35">
        <v>60</v>
      </c>
      <c r="EB35" t="s">
        <v>1276</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1276</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1276</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1276</v>
      </c>
      <c r="GM35">
        <v>2</v>
      </c>
      <c r="GN35" s="96">
        <v>0</v>
      </c>
      <c r="GO35">
        <v>2</v>
      </c>
      <c r="GP35" s="139">
        <v>109588.01760000001</v>
      </c>
      <c r="GQ35" s="200">
        <v>1693.5114553837254</v>
      </c>
      <c r="GR35" s="200">
        <v>1693.5114553837254</v>
      </c>
      <c r="GS35" s="200">
        <v>1693.5114553837254</v>
      </c>
      <c r="GT35" s="200">
        <v>1693.5114553837254</v>
      </c>
      <c r="GV35">
        <f t="shared" si="66"/>
        <v>1</v>
      </c>
      <c r="GW35" s="244">
        <v>-1</v>
      </c>
      <c r="GX35" s="218">
        <v>-1</v>
      </c>
      <c r="GY35" s="245">
        <v>8</v>
      </c>
      <c r="GZ35">
        <f t="shared" si="118"/>
        <v>-1</v>
      </c>
      <c r="HA35">
        <f t="shared" si="82"/>
        <v>-1</v>
      </c>
      <c r="HB35" s="218"/>
      <c r="HC35">
        <f t="shared" si="115"/>
        <v>0</v>
      </c>
      <c r="HD35">
        <f t="shared" si="83"/>
        <v>0</v>
      </c>
      <c r="HE35">
        <f t="shared" si="84"/>
        <v>0</v>
      </c>
      <c r="HF35">
        <f t="shared" si="85"/>
        <v>0</v>
      </c>
      <c r="HG35" s="253"/>
      <c r="HH35" s="268">
        <v>42509</v>
      </c>
      <c r="HI35">
        <v>60</v>
      </c>
      <c r="HJ35" t="str">
        <f t="shared" si="67"/>
        <v>TRUE</v>
      </c>
      <c r="HK35">
        <f>VLOOKUP($A35,'FuturesInfo (3)'!$A$2:$V$80,22)</f>
        <v>2</v>
      </c>
      <c r="HL35" s="257"/>
      <c r="HM35">
        <f t="shared" si="86"/>
        <v>2</v>
      </c>
      <c r="HN35" s="139">
        <f>VLOOKUP($A35,'FuturesInfo (3)'!$A$2:$O$80,15)*HM35</f>
        <v>108521.8092</v>
      </c>
      <c r="HO35" s="200">
        <f t="shared" si="87"/>
        <v>0</v>
      </c>
      <c r="HP35" s="200">
        <f t="shared" si="88"/>
        <v>0</v>
      </c>
      <c r="HQ35" s="200">
        <f t="shared" si="89"/>
        <v>0</v>
      </c>
      <c r="HR35" s="200">
        <f t="shared" si="121"/>
        <v>0</v>
      </c>
      <c r="HT35">
        <f t="shared" si="68"/>
        <v>0</v>
      </c>
      <c r="HU35" s="244"/>
      <c r="HV35" s="218"/>
      <c r="HW35" s="245"/>
      <c r="HX35">
        <f t="shared" si="119"/>
        <v>0</v>
      </c>
      <c r="HY35">
        <f t="shared" si="92"/>
        <v>0</v>
      </c>
      <c r="HZ35" s="218"/>
      <c r="IA35">
        <f t="shared" si="116"/>
        <v>1</v>
      </c>
      <c r="IB35">
        <f t="shared" si="93"/>
        <v>1</v>
      </c>
      <c r="IC35">
        <f t="shared" si="94"/>
        <v>1</v>
      </c>
      <c r="ID35">
        <f t="shared" si="95"/>
        <v>1</v>
      </c>
      <c r="IE35" s="253"/>
      <c r="IF35" s="268"/>
      <c r="IG35">
        <v>60</v>
      </c>
      <c r="IH35" t="str">
        <f t="shared" si="69"/>
        <v>FALSE</v>
      </c>
      <c r="II35">
        <f>VLOOKUP($A35,'FuturesInfo (3)'!$A$2:$V$80,22)</f>
        <v>2</v>
      </c>
      <c r="IJ35" s="257"/>
      <c r="IK35">
        <f t="shared" si="96"/>
        <v>2</v>
      </c>
      <c r="IL35" s="139">
        <f>VLOOKUP($A35,'FuturesInfo (3)'!$A$2:$O$80,15)*IK35</f>
        <v>108521.8092</v>
      </c>
      <c r="IM35" s="200">
        <f t="shared" si="97"/>
        <v>0</v>
      </c>
      <c r="IN35" s="200">
        <f t="shared" si="98"/>
        <v>0</v>
      </c>
      <c r="IO35" s="200">
        <f t="shared" si="99"/>
        <v>0</v>
      </c>
      <c r="IP35" s="200">
        <f t="shared" si="122"/>
        <v>0</v>
      </c>
      <c r="IR35">
        <f t="shared" si="70"/>
        <v>1</v>
      </c>
      <c r="IS35" s="244"/>
      <c r="IT35" s="218"/>
      <c r="IU35" s="245"/>
      <c r="IV35">
        <f t="shared" si="120"/>
        <v>0</v>
      </c>
      <c r="IW35">
        <f t="shared" si="102"/>
        <v>0</v>
      </c>
      <c r="IX35" s="218"/>
      <c r="IY35">
        <f t="shared" si="117"/>
        <v>1</v>
      </c>
      <c r="IZ35">
        <f t="shared" si="103"/>
        <v>1</v>
      </c>
      <c r="JA35">
        <f t="shared" si="104"/>
        <v>1</v>
      </c>
      <c r="JB35">
        <f t="shared" si="105"/>
        <v>1</v>
      </c>
      <c r="JC35" s="253"/>
      <c r="JD35" s="268"/>
      <c r="JE35">
        <v>60</v>
      </c>
      <c r="JF35" t="str">
        <f t="shared" si="71"/>
        <v>FALSE</v>
      </c>
      <c r="JG35">
        <f>VLOOKUP($A35,'FuturesInfo (3)'!$A$2:$V$80,22)</f>
        <v>2</v>
      </c>
      <c r="JH35" s="257"/>
      <c r="JI35">
        <f t="shared" si="106"/>
        <v>2</v>
      </c>
      <c r="JJ35" s="139">
        <f>VLOOKUP($A35,'FuturesInfo (3)'!$A$2:$O$80,15)*JI35</f>
        <v>108521.8092</v>
      </c>
      <c r="JK35" s="200">
        <f t="shared" si="107"/>
        <v>0</v>
      </c>
      <c r="JL35" s="200">
        <f t="shared" si="108"/>
        <v>0</v>
      </c>
      <c r="JM35" s="200">
        <f t="shared" si="109"/>
        <v>0</v>
      </c>
      <c r="JN35" s="200">
        <f t="shared" si="123"/>
        <v>0</v>
      </c>
    </row>
    <row r="36" spans="1:274"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1"/>
        <v>0</v>
      </c>
      <c r="BH36">
        <v>1</v>
      </c>
      <c r="BI36">
        <v>-1</v>
      </c>
      <c r="BJ36">
        <f t="shared" si="72"/>
        <v>0</v>
      </c>
      <c r="BK36" s="174">
        <v>-4.98554192842E-5</v>
      </c>
      <c r="BL36" s="2">
        <v>10</v>
      </c>
      <c r="BM36">
        <v>60</v>
      </c>
      <c r="BN36" t="str">
        <f t="shared" si="112"/>
        <v>TRUE</v>
      </c>
      <c r="BO36">
        <f>VLOOKUP($A36,'FuturesInfo (3)'!$A$2:$V$80,22)</f>
        <v>0</v>
      </c>
      <c r="BP36">
        <f t="shared" si="51"/>
        <v>0</v>
      </c>
      <c r="BQ36" s="139">
        <f>VLOOKUP($A36,'FuturesInfo (3)'!$A$2:$O$80,15)*BP36</f>
        <v>0</v>
      </c>
      <c r="BR36" s="145">
        <f t="shared" si="73"/>
        <v>0</v>
      </c>
      <c r="BT36">
        <f t="shared" si="74"/>
        <v>1</v>
      </c>
      <c r="BU36">
        <v>-1</v>
      </c>
      <c r="BV36">
        <v>1</v>
      </c>
      <c r="BW36">
        <v>1</v>
      </c>
      <c r="BX36">
        <f t="shared" si="52"/>
        <v>0</v>
      </c>
      <c r="BY36">
        <f t="shared" si="53"/>
        <v>1</v>
      </c>
      <c r="BZ36" s="188">
        <v>0</v>
      </c>
      <c r="CA36" s="2">
        <v>10</v>
      </c>
      <c r="CB36">
        <v>60</v>
      </c>
      <c r="CC36" t="str">
        <f t="shared" si="54"/>
        <v>TRUE</v>
      </c>
      <c r="CD36">
        <f>VLOOKUP($A36,'FuturesInfo (3)'!$A$2:$V$80,22)</f>
        <v>0</v>
      </c>
      <c r="CE36">
        <f t="shared" si="55"/>
        <v>0</v>
      </c>
      <c r="CF36">
        <f t="shared" si="55"/>
        <v>0</v>
      </c>
      <c r="CG36" s="139">
        <f>VLOOKUP($A36,'FuturesInfo (3)'!$A$2:$O$80,15)*CE36</f>
        <v>0</v>
      </c>
      <c r="CH36" s="145">
        <f t="shared" si="56"/>
        <v>0</v>
      </c>
      <c r="CI36" s="145">
        <f t="shared" si="75"/>
        <v>0</v>
      </c>
      <c r="CK36">
        <f t="shared" si="57"/>
        <v>-1</v>
      </c>
      <c r="CL36">
        <v>-1</v>
      </c>
      <c r="CM36">
        <v>1</v>
      </c>
      <c r="CN36">
        <v>1</v>
      </c>
      <c r="CO36">
        <f t="shared" si="113"/>
        <v>0</v>
      </c>
      <c r="CP36">
        <f t="shared" si="58"/>
        <v>1</v>
      </c>
      <c r="CQ36" s="174">
        <v>0</v>
      </c>
      <c r="CR36" s="2">
        <v>10</v>
      </c>
      <c r="CS36">
        <v>60</v>
      </c>
      <c r="CT36" t="str">
        <f t="shared" si="59"/>
        <v>TRUE</v>
      </c>
      <c r="CU36">
        <f>VLOOKUP($A36,'FuturesInfo (3)'!$A$2:$V$80,22)</f>
        <v>0</v>
      </c>
      <c r="CV36">
        <f t="shared" si="60"/>
        <v>0</v>
      </c>
      <c r="CW36">
        <f t="shared" si="76"/>
        <v>0</v>
      </c>
      <c r="CX36" s="139">
        <f>VLOOKUP($A36,'FuturesInfo (3)'!$A$2:$O$80,15)*CW36</f>
        <v>0</v>
      </c>
      <c r="CY36" s="200">
        <f t="shared" si="77"/>
        <v>0</v>
      </c>
      <c r="CZ36" s="200">
        <f t="shared" si="78"/>
        <v>0</v>
      </c>
      <c r="DB36">
        <f t="shared" si="61"/>
        <v>-1</v>
      </c>
      <c r="DC36">
        <v>-1</v>
      </c>
      <c r="DD36">
        <v>1</v>
      </c>
      <c r="DE36">
        <v>1</v>
      </c>
      <c r="DF36">
        <f t="shared" si="114"/>
        <v>0</v>
      </c>
      <c r="DG36">
        <f t="shared" si="62"/>
        <v>1</v>
      </c>
      <c r="DH36" s="174">
        <v>0</v>
      </c>
      <c r="DI36" s="2">
        <v>10</v>
      </c>
      <c r="DJ36">
        <v>60</v>
      </c>
      <c r="DK36" t="str">
        <f t="shared" si="63"/>
        <v>TRUE</v>
      </c>
      <c r="DL36">
        <f>VLOOKUP($A36,'FuturesInfo (3)'!$A$2:$V$80,22)</f>
        <v>0</v>
      </c>
      <c r="DM36">
        <f t="shared" si="64"/>
        <v>0</v>
      </c>
      <c r="DN36">
        <f t="shared" si="79"/>
        <v>0</v>
      </c>
      <c r="DO36" s="139">
        <f>VLOOKUP($A36,'FuturesInfo (3)'!$A$2:$O$80,15)*DN36</f>
        <v>0</v>
      </c>
      <c r="DP36" s="200">
        <f t="shared" si="65"/>
        <v>0</v>
      </c>
      <c r="DQ36" s="200">
        <f t="shared" si="80"/>
        <v>0</v>
      </c>
      <c r="DS36">
        <v>-1</v>
      </c>
      <c r="DT36">
        <v>-1</v>
      </c>
      <c r="DU36">
        <v>1</v>
      </c>
      <c r="DV36">
        <v>-1</v>
      </c>
      <c r="DW36">
        <v>1</v>
      </c>
      <c r="DX36">
        <v>0</v>
      </c>
      <c r="DY36" s="174">
        <v>-4.9857904970799999E-5</v>
      </c>
      <c r="DZ36" s="2">
        <v>10</v>
      </c>
      <c r="EA36">
        <v>60</v>
      </c>
      <c r="EB36" t="s">
        <v>1276</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1276</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1276</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1276</v>
      </c>
      <c r="GM36">
        <v>0</v>
      </c>
      <c r="GN36" s="96">
        <v>0</v>
      </c>
      <c r="GO36">
        <v>0</v>
      </c>
      <c r="GP36" s="139">
        <v>0</v>
      </c>
      <c r="GQ36" s="200">
        <v>0</v>
      </c>
      <c r="GR36" s="200">
        <v>0</v>
      </c>
      <c r="GS36" s="200">
        <v>0</v>
      </c>
      <c r="GT36" s="200">
        <v>0</v>
      </c>
      <c r="GV36">
        <f t="shared" si="66"/>
        <v>0</v>
      </c>
      <c r="GW36" s="244">
        <v>-1</v>
      </c>
      <c r="GX36" s="218">
        <v>-1</v>
      </c>
      <c r="GY36" s="245">
        <v>13</v>
      </c>
      <c r="GZ36">
        <f t="shared" si="118"/>
        <v>-1</v>
      </c>
      <c r="HA36">
        <f t="shared" si="82"/>
        <v>-1</v>
      </c>
      <c r="HB36" s="218"/>
      <c r="HC36">
        <f t="shared" si="115"/>
        <v>0</v>
      </c>
      <c r="HD36">
        <f t="shared" si="83"/>
        <v>0</v>
      </c>
      <c r="HE36">
        <f t="shared" si="84"/>
        <v>0</v>
      </c>
      <c r="HF36">
        <f t="shared" si="85"/>
        <v>0</v>
      </c>
      <c r="HG36" s="254"/>
      <c r="HH36" s="268">
        <v>42509</v>
      </c>
      <c r="HI36">
        <v>60</v>
      </c>
      <c r="HJ36" t="str">
        <f t="shared" si="67"/>
        <v>TRUE</v>
      </c>
      <c r="HK36">
        <f>VLOOKUP($A36,'FuturesInfo (3)'!$A$2:$V$80,22)</f>
        <v>0</v>
      </c>
      <c r="HL36" s="257"/>
      <c r="HM36">
        <f t="shared" si="86"/>
        <v>0</v>
      </c>
      <c r="HN36" s="139">
        <f>VLOOKUP($A36,'FuturesInfo (3)'!$A$2:$O$80,15)*HM36</f>
        <v>0</v>
      </c>
      <c r="HO36" s="200">
        <f t="shared" si="87"/>
        <v>0</v>
      </c>
      <c r="HP36" s="200">
        <f t="shared" si="88"/>
        <v>0</v>
      </c>
      <c r="HQ36" s="200">
        <f t="shared" si="89"/>
        <v>0</v>
      </c>
      <c r="HR36" s="200">
        <f t="shared" si="121"/>
        <v>0</v>
      </c>
      <c r="HT36">
        <f t="shared" si="68"/>
        <v>0</v>
      </c>
      <c r="HU36" s="244"/>
      <c r="HV36" s="218"/>
      <c r="HW36" s="245"/>
      <c r="HX36">
        <f t="shared" si="119"/>
        <v>0</v>
      </c>
      <c r="HY36">
        <f t="shared" si="92"/>
        <v>0</v>
      </c>
      <c r="HZ36" s="218"/>
      <c r="IA36">
        <f t="shared" si="116"/>
        <v>1</v>
      </c>
      <c r="IB36">
        <f t="shared" si="93"/>
        <v>1</v>
      </c>
      <c r="IC36">
        <f t="shared" si="94"/>
        <v>1</v>
      </c>
      <c r="ID36">
        <f t="shared" si="95"/>
        <v>1</v>
      </c>
      <c r="IE36" s="254"/>
      <c r="IF36" s="268"/>
      <c r="IG36">
        <v>60</v>
      </c>
      <c r="IH36" t="str">
        <f t="shared" si="69"/>
        <v>FALSE</v>
      </c>
      <c r="II36">
        <f>VLOOKUP($A36,'FuturesInfo (3)'!$A$2:$V$80,22)</f>
        <v>0</v>
      </c>
      <c r="IJ36" s="257"/>
      <c r="IK36">
        <f t="shared" si="96"/>
        <v>0</v>
      </c>
      <c r="IL36" s="139">
        <f>VLOOKUP($A36,'FuturesInfo (3)'!$A$2:$O$80,15)*IK36</f>
        <v>0</v>
      </c>
      <c r="IM36" s="200">
        <f t="shared" si="97"/>
        <v>0</v>
      </c>
      <c r="IN36" s="200">
        <f t="shared" si="98"/>
        <v>0</v>
      </c>
      <c r="IO36" s="200">
        <f t="shared" si="99"/>
        <v>0</v>
      </c>
      <c r="IP36" s="200">
        <f t="shared" si="122"/>
        <v>0</v>
      </c>
      <c r="IR36">
        <f t="shared" si="70"/>
        <v>1</v>
      </c>
      <c r="IS36" s="244"/>
      <c r="IT36" s="218"/>
      <c r="IU36" s="245"/>
      <c r="IV36">
        <f t="shared" si="120"/>
        <v>0</v>
      </c>
      <c r="IW36">
        <f t="shared" si="102"/>
        <v>0</v>
      </c>
      <c r="IX36" s="218"/>
      <c r="IY36">
        <f t="shared" si="117"/>
        <v>1</v>
      </c>
      <c r="IZ36">
        <f t="shared" si="103"/>
        <v>1</v>
      </c>
      <c r="JA36">
        <f t="shared" si="104"/>
        <v>1</v>
      </c>
      <c r="JB36">
        <f t="shared" si="105"/>
        <v>1</v>
      </c>
      <c r="JC36" s="254"/>
      <c r="JD36" s="268"/>
      <c r="JE36">
        <v>60</v>
      </c>
      <c r="JF36" t="str">
        <f t="shared" si="71"/>
        <v>FALSE</v>
      </c>
      <c r="JG36">
        <f>VLOOKUP($A36,'FuturesInfo (3)'!$A$2:$V$80,22)</f>
        <v>0</v>
      </c>
      <c r="JH36" s="257"/>
      <c r="JI36">
        <f t="shared" si="106"/>
        <v>0</v>
      </c>
      <c r="JJ36" s="139">
        <f>VLOOKUP($A36,'FuturesInfo (3)'!$A$2:$O$80,15)*JI36</f>
        <v>0</v>
      </c>
      <c r="JK36" s="200">
        <f t="shared" si="107"/>
        <v>0</v>
      </c>
      <c r="JL36" s="200">
        <f t="shared" si="108"/>
        <v>0</v>
      </c>
      <c r="JM36" s="200">
        <f t="shared" si="109"/>
        <v>0</v>
      </c>
      <c r="JN36" s="200">
        <f t="shared" si="123"/>
        <v>0</v>
      </c>
    </row>
    <row r="37" spans="1:274"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1"/>
        <v>0</v>
      </c>
      <c r="BH37">
        <v>-1</v>
      </c>
      <c r="BI37">
        <v>1</v>
      </c>
      <c r="BJ37">
        <f t="shared" si="72"/>
        <v>0</v>
      </c>
      <c r="BK37" s="1">
        <v>2.59361322743E-3</v>
      </c>
      <c r="BL37" s="2">
        <v>10</v>
      </c>
      <c r="BM37">
        <v>60</v>
      </c>
      <c r="BN37" t="str">
        <f t="shared" si="112"/>
        <v>TRUE</v>
      </c>
      <c r="BO37">
        <f>VLOOKUP($A37,'FuturesInfo (3)'!$A$2:$V$80,22)</f>
        <v>2</v>
      </c>
      <c r="BP37">
        <f t="shared" si="51"/>
        <v>2</v>
      </c>
      <c r="BQ37" s="139">
        <f>VLOOKUP($A37,'FuturesInfo (3)'!$A$2:$O$80,15)*BP37</f>
        <v>170984.5472</v>
      </c>
      <c r="BR37" s="145">
        <f t="shared" si="73"/>
        <v>-443.46778330404919</v>
      </c>
      <c r="BT37">
        <f t="shared" si="74"/>
        <v>-1</v>
      </c>
      <c r="BU37">
        <v>-1</v>
      </c>
      <c r="BV37">
        <v>-1</v>
      </c>
      <c r="BW37">
        <v>1</v>
      </c>
      <c r="BX37">
        <f t="shared" si="52"/>
        <v>0</v>
      </c>
      <c r="BY37">
        <f t="shared" si="53"/>
        <v>0</v>
      </c>
      <c r="BZ37" s="188">
        <v>1.6168148747E-3</v>
      </c>
      <c r="CA37" s="2">
        <v>10</v>
      </c>
      <c r="CB37">
        <v>60</v>
      </c>
      <c r="CC37" t="str">
        <f t="shared" si="54"/>
        <v>TRUE</v>
      </c>
      <c r="CD37">
        <f>VLOOKUP($A37,'FuturesInfo (3)'!$A$2:$V$80,22)</f>
        <v>2</v>
      </c>
      <c r="CE37">
        <f t="shared" si="55"/>
        <v>2</v>
      </c>
      <c r="CF37">
        <f t="shared" si="55"/>
        <v>2</v>
      </c>
      <c r="CG37" s="139">
        <f>VLOOKUP($A37,'FuturesInfo (3)'!$A$2:$O$80,15)*CE37</f>
        <v>170984.5472</v>
      </c>
      <c r="CH37" s="145">
        <f t="shared" si="56"/>
        <v>-276.45035925680423</v>
      </c>
      <c r="CI37" s="145">
        <f t="shared" si="75"/>
        <v>-276.45035925680423</v>
      </c>
      <c r="CK37">
        <f t="shared" si="57"/>
        <v>-1</v>
      </c>
      <c r="CL37">
        <v>-1</v>
      </c>
      <c r="CM37">
        <v>-1</v>
      </c>
      <c r="CN37">
        <v>1</v>
      </c>
      <c r="CO37">
        <f t="shared" si="113"/>
        <v>0</v>
      </c>
      <c r="CP37">
        <f t="shared" si="58"/>
        <v>0</v>
      </c>
      <c r="CQ37" s="1">
        <v>1.30750605327E-2</v>
      </c>
      <c r="CR37" s="2">
        <v>10</v>
      </c>
      <c r="CS37">
        <v>60</v>
      </c>
      <c r="CT37" t="str">
        <f t="shared" si="59"/>
        <v>TRUE</v>
      </c>
      <c r="CU37">
        <f>VLOOKUP($A37,'FuturesInfo (3)'!$A$2:$V$80,22)</f>
        <v>2</v>
      </c>
      <c r="CV37">
        <f t="shared" si="60"/>
        <v>3</v>
      </c>
      <c r="CW37">
        <f t="shared" si="76"/>
        <v>2</v>
      </c>
      <c r="CX37" s="139">
        <f>VLOOKUP($A37,'FuturesInfo (3)'!$A$2:$O$80,15)*CW37</f>
        <v>170984.5472</v>
      </c>
      <c r="CY37" s="200">
        <f t="shared" si="77"/>
        <v>-2235.6333047963003</v>
      </c>
      <c r="CZ37" s="200">
        <f t="shared" si="78"/>
        <v>-2235.6333047963003</v>
      </c>
      <c r="DB37">
        <f t="shared" si="61"/>
        <v>-1</v>
      </c>
      <c r="DC37">
        <v>1</v>
      </c>
      <c r="DD37">
        <v>-1</v>
      </c>
      <c r="DE37">
        <v>-1</v>
      </c>
      <c r="DF37">
        <f t="shared" si="114"/>
        <v>0</v>
      </c>
      <c r="DG37">
        <f t="shared" si="62"/>
        <v>1</v>
      </c>
      <c r="DH37" s="1">
        <v>-1.2746972593999999E-3</v>
      </c>
      <c r="DI37" s="2">
        <v>10</v>
      </c>
      <c r="DJ37">
        <v>60</v>
      </c>
      <c r="DK37" t="str">
        <f t="shared" si="63"/>
        <v>TRUE</v>
      </c>
      <c r="DL37">
        <f>VLOOKUP($A37,'FuturesInfo (3)'!$A$2:$V$80,22)</f>
        <v>2</v>
      </c>
      <c r="DM37">
        <f t="shared" si="64"/>
        <v>2</v>
      </c>
      <c r="DN37">
        <f t="shared" si="79"/>
        <v>2</v>
      </c>
      <c r="DO37" s="139">
        <f>VLOOKUP($A37,'FuturesInfo (3)'!$A$2:$O$80,15)*DN37</f>
        <v>170984.5472</v>
      </c>
      <c r="DP37" s="200">
        <f t="shared" si="65"/>
        <v>-217.95353371558994</v>
      </c>
      <c r="DQ37" s="200">
        <f t="shared" si="80"/>
        <v>217.95353371558994</v>
      </c>
      <c r="DS37">
        <v>1</v>
      </c>
      <c r="DT37">
        <v>1</v>
      </c>
      <c r="DU37">
        <v>-1</v>
      </c>
      <c r="DV37">
        <v>1</v>
      </c>
      <c r="DW37">
        <v>1</v>
      </c>
      <c r="DX37">
        <v>0</v>
      </c>
      <c r="DY37" s="1">
        <v>3.9087428206800003E-3</v>
      </c>
      <c r="DZ37" s="2">
        <v>10</v>
      </c>
      <c r="EA37">
        <v>60</v>
      </c>
      <c r="EB37" t="s">
        <v>1276</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1276</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1276</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1276</v>
      </c>
      <c r="GM37">
        <v>2</v>
      </c>
      <c r="GN37" s="96">
        <v>0</v>
      </c>
      <c r="GO37">
        <v>2</v>
      </c>
      <c r="GP37" s="139">
        <v>175184.9926</v>
      </c>
      <c r="GQ37" s="200">
        <v>1731.8124268459355</v>
      </c>
      <c r="GR37" s="200">
        <v>1731.8124268459355</v>
      </c>
      <c r="GS37" s="200">
        <v>1731.8124268459355</v>
      </c>
      <c r="GT37" s="200">
        <v>-1731.8124268459355</v>
      </c>
      <c r="GV37">
        <f t="shared" si="66"/>
        <v>1</v>
      </c>
      <c r="GW37" s="244">
        <v>-1</v>
      </c>
      <c r="GX37" s="218">
        <v>-1</v>
      </c>
      <c r="GY37" s="245">
        <v>3</v>
      </c>
      <c r="GZ37">
        <f t="shared" si="118"/>
        <v>-1</v>
      </c>
      <c r="HA37">
        <f t="shared" si="82"/>
        <v>-1</v>
      </c>
      <c r="HB37" s="218"/>
      <c r="HC37">
        <f t="shared" si="115"/>
        <v>0</v>
      </c>
      <c r="HD37">
        <f t="shared" si="83"/>
        <v>0</v>
      </c>
      <c r="HE37">
        <f t="shared" si="84"/>
        <v>0</v>
      </c>
      <c r="HF37">
        <f t="shared" si="85"/>
        <v>0</v>
      </c>
      <c r="HG37" s="253"/>
      <c r="HH37" s="268">
        <v>42509</v>
      </c>
      <c r="HI37">
        <v>60</v>
      </c>
      <c r="HJ37" t="str">
        <f t="shared" si="67"/>
        <v>TRUE</v>
      </c>
      <c r="HK37">
        <f>VLOOKUP($A37,'FuturesInfo (3)'!$A$2:$V$80,22)</f>
        <v>2</v>
      </c>
      <c r="HL37" s="257"/>
      <c r="HM37">
        <f t="shared" si="86"/>
        <v>2</v>
      </c>
      <c r="HN37" s="139">
        <f>VLOOKUP($A37,'FuturesInfo (3)'!$A$2:$O$80,15)*HM37</f>
        <v>170984.5472</v>
      </c>
      <c r="HO37" s="200">
        <f t="shared" si="87"/>
        <v>0</v>
      </c>
      <c r="HP37" s="200">
        <f t="shared" si="88"/>
        <v>0</v>
      </c>
      <c r="HQ37" s="200">
        <f t="shared" si="89"/>
        <v>0</v>
      </c>
      <c r="HR37" s="200">
        <f t="shared" si="121"/>
        <v>0</v>
      </c>
      <c r="HT37">
        <f t="shared" si="68"/>
        <v>0</v>
      </c>
      <c r="HU37" s="244"/>
      <c r="HV37" s="218"/>
      <c r="HW37" s="245"/>
      <c r="HX37">
        <f t="shared" si="119"/>
        <v>0</v>
      </c>
      <c r="HY37">
        <f t="shared" si="92"/>
        <v>0</v>
      </c>
      <c r="HZ37" s="218"/>
      <c r="IA37">
        <f t="shared" si="116"/>
        <v>1</v>
      </c>
      <c r="IB37">
        <f t="shared" si="93"/>
        <v>1</v>
      </c>
      <c r="IC37">
        <f t="shared" si="94"/>
        <v>1</v>
      </c>
      <c r="ID37">
        <f t="shared" si="95"/>
        <v>1</v>
      </c>
      <c r="IE37" s="253"/>
      <c r="IF37" s="268"/>
      <c r="IG37">
        <v>60</v>
      </c>
      <c r="IH37" t="str">
        <f t="shared" si="69"/>
        <v>FALSE</v>
      </c>
      <c r="II37">
        <f>VLOOKUP($A37,'FuturesInfo (3)'!$A$2:$V$80,22)</f>
        <v>2</v>
      </c>
      <c r="IJ37" s="257"/>
      <c r="IK37">
        <f t="shared" si="96"/>
        <v>2</v>
      </c>
      <c r="IL37" s="139">
        <f>VLOOKUP($A37,'FuturesInfo (3)'!$A$2:$O$80,15)*IK37</f>
        <v>170984.5472</v>
      </c>
      <c r="IM37" s="200">
        <f t="shared" si="97"/>
        <v>0</v>
      </c>
      <c r="IN37" s="200">
        <f t="shared" si="98"/>
        <v>0</v>
      </c>
      <c r="IO37" s="200">
        <f t="shared" si="99"/>
        <v>0</v>
      </c>
      <c r="IP37" s="200">
        <f t="shared" si="122"/>
        <v>0</v>
      </c>
      <c r="IR37">
        <f t="shared" si="70"/>
        <v>1</v>
      </c>
      <c r="IS37" s="244"/>
      <c r="IT37" s="218"/>
      <c r="IU37" s="245"/>
      <c r="IV37">
        <f t="shared" si="120"/>
        <v>0</v>
      </c>
      <c r="IW37">
        <f t="shared" si="102"/>
        <v>0</v>
      </c>
      <c r="IX37" s="218"/>
      <c r="IY37">
        <f t="shared" si="117"/>
        <v>1</v>
      </c>
      <c r="IZ37">
        <f t="shared" si="103"/>
        <v>1</v>
      </c>
      <c r="JA37">
        <f t="shared" si="104"/>
        <v>1</v>
      </c>
      <c r="JB37">
        <f t="shared" si="105"/>
        <v>1</v>
      </c>
      <c r="JC37" s="253"/>
      <c r="JD37" s="268"/>
      <c r="JE37">
        <v>60</v>
      </c>
      <c r="JF37" t="str">
        <f t="shared" si="71"/>
        <v>FALSE</v>
      </c>
      <c r="JG37">
        <f>VLOOKUP($A37,'FuturesInfo (3)'!$A$2:$V$80,22)</f>
        <v>2</v>
      </c>
      <c r="JH37" s="257"/>
      <c r="JI37">
        <f t="shared" si="106"/>
        <v>2</v>
      </c>
      <c r="JJ37" s="139">
        <f>VLOOKUP($A37,'FuturesInfo (3)'!$A$2:$O$80,15)*JI37</f>
        <v>170984.5472</v>
      </c>
      <c r="JK37" s="200">
        <f t="shared" si="107"/>
        <v>0</v>
      </c>
      <c r="JL37" s="200">
        <f t="shared" si="108"/>
        <v>0</v>
      </c>
      <c r="JM37" s="200">
        <f t="shared" si="109"/>
        <v>0</v>
      </c>
      <c r="JN37" s="200">
        <f t="shared" si="123"/>
        <v>0</v>
      </c>
    </row>
    <row r="38" spans="1:274"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1"/>
        <v>0</v>
      </c>
      <c r="BH38">
        <v>1</v>
      </c>
      <c r="BI38">
        <v>1</v>
      </c>
      <c r="BJ38">
        <f t="shared" si="72"/>
        <v>1</v>
      </c>
      <c r="BK38" s="1">
        <v>2.4305274244499999E-3</v>
      </c>
      <c r="BL38" s="2">
        <v>10</v>
      </c>
      <c r="BM38">
        <v>60</v>
      </c>
      <c r="BN38" t="str">
        <f t="shared" si="112"/>
        <v>TRUE</v>
      </c>
      <c r="BO38">
        <f>VLOOKUP($A38,'FuturesInfo (3)'!$A$2:$V$80,22)</f>
        <v>3</v>
      </c>
      <c r="BP38">
        <f t="shared" si="51"/>
        <v>3</v>
      </c>
      <c r="BQ38" s="139">
        <f>VLOOKUP($A38,'FuturesInfo (3)'!$A$2:$O$80,15)*BP38</f>
        <v>529841.87520000001</v>
      </c>
      <c r="BR38" s="145">
        <f t="shared" si="73"/>
        <v>1287.7952082956142</v>
      </c>
      <c r="BT38">
        <f t="shared" si="74"/>
        <v>1</v>
      </c>
      <c r="BU38">
        <v>1</v>
      </c>
      <c r="BV38">
        <v>1</v>
      </c>
      <c r="BW38">
        <v>1</v>
      </c>
      <c r="BX38">
        <f t="shared" si="52"/>
        <v>1</v>
      </c>
      <c r="BY38">
        <f t="shared" si="53"/>
        <v>1</v>
      </c>
      <c r="BZ38" s="188">
        <v>6.0615857108199996E-3</v>
      </c>
      <c r="CA38" s="2">
        <v>10</v>
      </c>
      <c r="CB38">
        <v>60</v>
      </c>
      <c r="CC38" t="str">
        <f t="shared" si="54"/>
        <v>TRUE</v>
      </c>
      <c r="CD38">
        <f>VLOOKUP($A38,'FuturesInfo (3)'!$A$2:$V$80,22)</f>
        <v>3</v>
      </c>
      <c r="CE38">
        <f t="shared" si="55"/>
        <v>3</v>
      </c>
      <c r="CF38">
        <f t="shared" si="55"/>
        <v>3</v>
      </c>
      <c r="CG38" s="139">
        <f>VLOOKUP($A38,'FuturesInfo (3)'!$A$2:$O$80,15)*CE38</f>
        <v>529841.87520000001</v>
      </c>
      <c r="CH38" s="145">
        <f t="shared" si="56"/>
        <v>3211.6819397063937</v>
      </c>
      <c r="CI38" s="145">
        <f t="shared" si="75"/>
        <v>3211.6819397063937</v>
      </c>
      <c r="CK38">
        <f t="shared" si="57"/>
        <v>1</v>
      </c>
      <c r="CL38">
        <v>1</v>
      </c>
      <c r="CM38">
        <v>1</v>
      </c>
      <c r="CN38">
        <v>-1</v>
      </c>
      <c r="CO38">
        <f t="shared" si="113"/>
        <v>0</v>
      </c>
      <c r="CP38">
        <f t="shared" si="58"/>
        <v>0</v>
      </c>
      <c r="CQ38" s="1">
        <v>-4.8200514138800003E-4</v>
      </c>
      <c r="CR38" s="2">
        <v>10</v>
      </c>
      <c r="CS38">
        <v>60</v>
      </c>
      <c r="CT38" t="str">
        <f t="shared" si="59"/>
        <v>TRUE</v>
      </c>
      <c r="CU38">
        <f>VLOOKUP($A38,'FuturesInfo (3)'!$A$2:$V$80,22)</f>
        <v>3</v>
      </c>
      <c r="CV38">
        <f t="shared" si="60"/>
        <v>4</v>
      </c>
      <c r="CW38">
        <f t="shared" si="76"/>
        <v>3</v>
      </c>
      <c r="CX38" s="139">
        <f>VLOOKUP($A38,'FuturesInfo (3)'!$A$2:$O$80,15)*CW38</f>
        <v>529841.87520000001</v>
      </c>
      <c r="CY38" s="200">
        <f t="shared" si="77"/>
        <v>-255.38650796905907</v>
      </c>
      <c r="CZ38" s="200">
        <f t="shared" si="78"/>
        <v>-255.38650796905907</v>
      </c>
      <c r="DB38">
        <f t="shared" si="61"/>
        <v>1</v>
      </c>
      <c r="DC38">
        <v>-1</v>
      </c>
      <c r="DD38">
        <v>1</v>
      </c>
      <c r="DE38">
        <v>1</v>
      </c>
      <c r="DF38">
        <f t="shared" si="114"/>
        <v>0</v>
      </c>
      <c r="DG38">
        <f t="shared" si="62"/>
        <v>1</v>
      </c>
      <c r="DH38" s="1">
        <v>1.84857739913E-3</v>
      </c>
      <c r="DI38" s="2">
        <v>10</v>
      </c>
      <c r="DJ38">
        <v>60</v>
      </c>
      <c r="DK38" t="str">
        <f t="shared" si="63"/>
        <v>TRUE</v>
      </c>
      <c r="DL38">
        <f>VLOOKUP($A38,'FuturesInfo (3)'!$A$2:$V$80,22)</f>
        <v>3</v>
      </c>
      <c r="DM38">
        <f t="shared" si="64"/>
        <v>2</v>
      </c>
      <c r="DN38">
        <f t="shared" si="79"/>
        <v>3</v>
      </c>
      <c r="DO38" s="139">
        <f>VLOOKUP($A38,'FuturesInfo (3)'!$A$2:$O$80,15)*DN38</f>
        <v>529841.87520000001</v>
      </c>
      <c r="DP38" s="200">
        <f t="shared" si="65"/>
        <v>-979.45371560737806</v>
      </c>
      <c r="DQ38" s="200">
        <f t="shared" si="80"/>
        <v>979.45371560737806</v>
      </c>
      <c r="DS38">
        <v>-1</v>
      </c>
      <c r="DT38">
        <v>1</v>
      </c>
      <c r="DU38">
        <v>1</v>
      </c>
      <c r="DV38">
        <v>1</v>
      </c>
      <c r="DW38">
        <v>1</v>
      </c>
      <c r="DX38">
        <v>1</v>
      </c>
      <c r="DY38" s="1">
        <v>8.0224628961099995E-4</v>
      </c>
      <c r="DZ38" s="2">
        <v>10</v>
      </c>
      <c r="EA38">
        <v>60</v>
      </c>
      <c r="EB38" t="s">
        <v>1276</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1276</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1276</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1276</v>
      </c>
      <c r="GM38">
        <v>3</v>
      </c>
      <c r="GN38" s="96">
        <v>0</v>
      </c>
      <c r="GO38">
        <v>3</v>
      </c>
      <c r="GP38" s="139">
        <v>542858.09159999993</v>
      </c>
      <c r="GQ38" s="200">
        <v>434.00870770684003</v>
      </c>
      <c r="GR38" s="200">
        <v>434.00870770684003</v>
      </c>
      <c r="GS38" s="200">
        <v>434.00870770684003</v>
      </c>
      <c r="GT38" s="200">
        <v>-434.00870770684003</v>
      </c>
      <c r="GV38">
        <f t="shared" si="66"/>
        <v>1</v>
      </c>
      <c r="GW38" s="244">
        <v>1</v>
      </c>
      <c r="GX38" s="218">
        <v>-1</v>
      </c>
      <c r="GY38" s="245">
        <v>-7</v>
      </c>
      <c r="GZ38">
        <f t="shared" si="118"/>
        <v>-1</v>
      </c>
      <c r="HA38">
        <f t="shared" si="82"/>
        <v>1</v>
      </c>
      <c r="HB38" s="218"/>
      <c r="HC38">
        <f t="shared" si="115"/>
        <v>0</v>
      </c>
      <c r="HD38">
        <f t="shared" si="83"/>
        <v>0</v>
      </c>
      <c r="HE38">
        <f t="shared" si="84"/>
        <v>0</v>
      </c>
      <c r="HF38">
        <f t="shared" si="85"/>
        <v>0</v>
      </c>
      <c r="HG38" s="253"/>
      <c r="HH38" s="268">
        <v>42486</v>
      </c>
      <c r="HI38">
        <v>60</v>
      </c>
      <c r="HJ38" t="str">
        <f t="shared" si="67"/>
        <v>TRUE</v>
      </c>
      <c r="HK38">
        <f>VLOOKUP($A38,'FuturesInfo (3)'!$A$2:$V$80,22)</f>
        <v>3</v>
      </c>
      <c r="HL38" s="257"/>
      <c r="HM38">
        <f t="shared" si="86"/>
        <v>3</v>
      </c>
      <c r="HN38" s="139">
        <f>VLOOKUP($A38,'FuturesInfo (3)'!$A$2:$O$80,15)*HM38</f>
        <v>529841.87520000001</v>
      </c>
      <c r="HO38" s="200">
        <f t="shared" si="87"/>
        <v>0</v>
      </c>
      <c r="HP38" s="200">
        <f t="shared" si="88"/>
        <v>0</v>
      </c>
      <c r="HQ38" s="200">
        <f t="shared" si="89"/>
        <v>0</v>
      </c>
      <c r="HR38" s="200">
        <f t="shared" si="121"/>
        <v>0</v>
      </c>
      <c r="HT38">
        <f t="shared" si="68"/>
        <v>0</v>
      </c>
      <c r="HU38" s="244"/>
      <c r="HV38" s="218"/>
      <c r="HW38" s="245"/>
      <c r="HX38">
        <f t="shared" si="119"/>
        <v>0</v>
      </c>
      <c r="HY38">
        <f t="shared" si="92"/>
        <v>0</v>
      </c>
      <c r="HZ38" s="218"/>
      <c r="IA38">
        <f t="shared" si="116"/>
        <v>1</v>
      </c>
      <c r="IB38">
        <f t="shared" si="93"/>
        <v>1</v>
      </c>
      <c r="IC38">
        <f t="shared" si="94"/>
        <v>1</v>
      </c>
      <c r="ID38">
        <f t="shared" si="95"/>
        <v>1</v>
      </c>
      <c r="IE38" s="253"/>
      <c r="IF38" s="268"/>
      <c r="IG38">
        <v>60</v>
      </c>
      <c r="IH38" t="str">
        <f t="shared" si="69"/>
        <v>FALSE</v>
      </c>
      <c r="II38">
        <f>VLOOKUP($A38,'FuturesInfo (3)'!$A$2:$V$80,22)</f>
        <v>3</v>
      </c>
      <c r="IJ38" s="257"/>
      <c r="IK38">
        <f t="shared" si="96"/>
        <v>3</v>
      </c>
      <c r="IL38" s="139">
        <f>VLOOKUP($A38,'FuturesInfo (3)'!$A$2:$O$80,15)*IK38</f>
        <v>529841.87520000001</v>
      </c>
      <c r="IM38" s="200">
        <f t="shared" si="97"/>
        <v>0</v>
      </c>
      <c r="IN38" s="200">
        <f t="shared" si="98"/>
        <v>0</v>
      </c>
      <c r="IO38" s="200">
        <f t="shared" si="99"/>
        <v>0</v>
      </c>
      <c r="IP38" s="200">
        <f t="shared" si="122"/>
        <v>0</v>
      </c>
      <c r="IR38">
        <f t="shared" si="70"/>
        <v>1</v>
      </c>
      <c r="IS38" s="244"/>
      <c r="IT38" s="218"/>
      <c r="IU38" s="245"/>
      <c r="IV38">
        <f t="shared" si="120"/>
        <v>0</v>
      </c>
      <c r="IW38">
        <f t="shared" si="102"/>
        <v>0</v>
      </c>
      <c r="IX38" s="218"/>
      <c r="IY38">
        <f t="shared" si="117"/>
        <v>1</v>
      </c>
      <c r="IZ38">
        <f t="shared" si="103"/>
        <v>1</v>
      </c>
      <c r="JA38">
        <f t="shared" si="104"/>
        <v>1</v>
      </c>
      <c r="JB38">
        <f t="shared" si="105"/>
        <v>1</v>
      </c>
      <c r="JC38" s="253"/>
      <c r="JD38" s="268"/>
      <c r="JE38">
        <v>60</v>
      </c>
      <c r="JF38" t="str">
        <f t="shared" si="71"/>
        <v>FALSE</v>
      </c>
      <c r="JG38">
        <f>VLOOKUP($A38,'FuturesInfo (3)'!$A$2:$V$80,22)</f>
        <v>3</v>
      </c>
      <c r="JH38" s="257"/>
      <c r="JI38">
        <f t="shared" si="106"/>
        <v>3</v>
      </c>
      <c r="JJ38" s="139">
        <f>VLOOKUP($A38,'FuturesInfo (3)'!$A$2:$O$80,15)*JI38</f>
        <v>529841.87520000001</v>
      </c>
      <c r="JK38" s="200">
        <f t="shared" si="107"/>
        <v>0</v>
      </c>
      <c r="JL38" s="200">
        <f t="shared" si="108"/>
        <v>0</v>
      </c>
      <c r="JM38" s="200">
        <f t="shared" si="109"/>
        <v>0</v>
      </c>
      <c r="JN38" s="200">
        <f t="shared" si="123"/>
        <v>0</v>
      </c>
    </row>
    <row r="39" spans="1:274"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1"/>
        <v>0</v>
      </c>
      <c r="BH39">
        <v>1</v>
      </c>
      <c r="BI39">
        <v>1</v>
      </c>
      <c r="BJ39">
        <f t="shared" si="72"/>
        <v>1</v>
      </c>
      <c r="BK39" s="1">
        <v>2.0116676724999999E-4</v>
      </c>
      <c r="BL39" s="2">
        <v>10</v>
      </c>
      <c r="BM39">
        <v>60</v>
      </c>
      <c r="BN39" t="str">
        <f t="shared" si="112"/>
        <v>TRUE</v>
      </c>
      <c r="BO39">
        <f>VLOOKUP($A39,'FuturesInfo (3)'!$A$2:$V$80,22)</f>
        <v>0</v>
      </c>
      <c r="BP39">
        <f t="shared" si="51"/>
        <v>0</v>
      </c>
      <c r="BQ39" s="139">
        <f>VLOOKUP($A39,'FuturesInfo (3)'!$A$2:$O$80,15)*BP39</f>
        <v>0</v>
      </c>
      <c r="BR39" s="145">
        <f t="shared" si="73"/>
        <v>0</v>
      </c>
      <c r="BT39">
        <f t="shared" si="74"/>
        <v>1</v>
      </c>
      <c r="BU39">
        <v>1</v>
      </c>
      <c r="BV39">
        <v>1</v>
      </c>
      <c r="BW39">
        <v>1</v>
      </c>
      <c r="BX39">
        <f t="shared" si="52"/>
        <v>1</v>
      </c>
      <c r="BY39">
        <f t="shared" si="53"/>
        <v>1</v>
      </c>
      <c r="BZ39" s="188">
        <v>2.0112630732100001E-4</v>
      </c>
      <c r="CA39" s="2">
        <v>10</v>
      </c>
      <c r="CB39">
        <v>60</v>
      </c>
      <c r="CC39" t="str">
        <f t="shared" si="54"/>
        <v>TRUE</v>
      </c>
      <c r="CD39">
        <f>VLOOKUP($A39,'FuturesInfo (3)'!$A$2:$V$80,22)</f>
        <v>0</v>
      </c>
      <c r="CE39">
        <f t="shared" si="55"/>
        <v>0</v>
      </c>
      <c r="CF39">
        <f t="shared" si="55"/>
        <v>0</v>
      </c>
      <c r="CG39" s="139">
        <f>VLOOKUP($A39,'FuturesInfo (3)'!$A$2:$O$80,15)*CE39</f>
        <v>0</v>
      </c>
      <c r="CH39" s="145">
        <f t="shared" si="56"/>
        <v>0</v>
      </c>
      <c r="CI39" s="145">
        <f t="shared" si="75"/>
        <v>0</v>
      </c>
      <c r="CK39">
        <f t="shared" si="57"/>
        <v>1</v>
      </c>
      <c r="CL39">
        <v>1</v>
      </c>
      <c r="CM39">
        <v>1</v>
      </c>
      <c r="CN39">
        <v>1</v>
      </c>
      <c r="CO39">
        <f t="shared" si="113"/>
        <v>1</v>
      </c>
      <c r="CP39">
        <f t="shared" si="58"/>
        <v>1</v>
      </c>
      <c r="CQ39" s="1">
        <v>1.00542931832E-4</v>
      </c>
      <c r="CR39" s="2">
        <v>10</v>
      </c>
      <c r="CS39">
        <v>60</v>
      </c>
      <c r="CT39" t="str">
        <f t="shared" si="59"/>
        <v>TRUE</v>
      </c>
      <c r="CU39">
        <f>VLOOKUP($A39,'FuturesInfo (3)'!$A$2:$V$80,22)</f>
        <v>0</v>
      </c>
      <c r="CV39">
        <f t="shared" si="60"/>
        <v>0</v>
      </c>
      <c r="CW39">
        <f t="shared" si="76"/>
        <v>0</v>
      </c>
      <c r="CX39" s="139">
        <f>VLOOKUP($A39,'FuturesInfo (3)'!$A$2:$O$80,15)*CW39</f>
        <v>0</v>
      </c>
      <c r="CY39" s="200">
        <f t="shared" si="77"/>
        <v>0</v>
      </c>
      <c r="CZ39" s="200">
        <f t="shared" si="78"/>
        <v>0</v>
      </c>
      <c r="DB39">
        <f t="shared" si="61"/>
        <v>1</v>
      </c>
      <c r="DC39">
        <v>1</v>
      </c>
      <c r="DD39">
        <v>1</v>
      </c>
      <c r="DE39">
        <v>1</v>
      </c>
      <c r="DF39">
        <f t="shared" si="114"/>
        <v>1</v>
      </c>
      <c r="DG39">
        <f t="shared" si="62"/>
        <v>1</v>
      </c>
      <c r="DH39" s="1">
        <v>0</v>
      </c>
      <c r="DI39" s="2">
        <v>10</v>
      </c>
      <c r="DJ39">
        <v>60</v>
      </c>
      <c r="DK39" t="str">
        <f t="shared" si="63"/>
        <v>TRUE</v>
      </c>
      <c r="DL39">
        <f>VLOOKUP($A39,'FuturesInfo (3)'!$A$2:$V$80,22)</f>
        <v>0</v>
      </c>
      <c r="DM39">
        <f t="shared" si="64"/>
        <v>0</v>
      </c>
      <c r="DN39">
        <f t="shared" si="79"/>
        <v>0</v>
      </c>
      <c r="DO39" s="139">
        <f>VLOOKUP($A39,'FuturesInfo (3)'!$A$2:$O$80,15)*DN39</f>
        <v>0</v>
      </c>
      <c r="DP39" s="200">
        <f t="shared" si="65"/>
        <v>0</v>
      </c>
      <c r="DQ39" s="200">
        <f t="shared" si="80"/>
        <v>0</v>
      </c>
      <c r="DS39">
        <v>1</v>
      </c>
      <c r="DT39">
        <v>1</v>
      </c>
      <c r="DU39">
        <v>1</v>
      </c>
      <c r="DV39">
        <v>-1</v>
      </c>
      <c r="DW39">
        <v>0</v>
      </c>
      <c r="DX39">
        <v>0</v>
      </c>
      <c r="DY39" s="1">
        <v>-2.0106564793399999E-4</v>
      </c>
      <c r="DZ39" s="2">
        <v>10</v>
      </c>
      <c r="EA39">
        <v>60</v>
      </c>
      <c r="EB39" t="s">
        <v>1276</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1276</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1276</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1276</v>
      </c>
      <c r="GM39">
        <v>0</v>
      </c>
      <c r="GN39" s="96">
        <v>0</v>
      </c>
      <c r="GO39">
        <v>0</v>
      </c>
      <c r="GP39" s="139">
        <v>0</v>
      </c>
      <c r="GQ39" s="200">
        <v>0</v>
      </c>
      <c r="GR39" s="200">
        <v>0</v>
      </c>
      <c r="GS39" s="200">
        <v>0</v>
      </c>
      <c r="GT39" s="200">
        <v>0</v>
      </c>
      <c r="GV39">
        <f t="shared" si="66"/>
        <v>0</v>
      </c>
      <c r="GW39" s="244">
        <v>-1</v>
      </c>
      <c r="GX39" s="218">
        <v>-1</v>
      </c>
      <c r="GY39" s="245">
        <v>-23</v>
      </c>
      <c r="GZ39">
        <f t="shared" si="118"/>
        <v>-1</v>
      </c>
      <c r="HA39">
        <f t="shared" si="82"/>
        <v>1</v>
      </c>
      <c r="HB39" s="218"/>
      <c r="HC39">
        <f t="shared" si="115"/>
        <v>0</v>
      </c>
      <c r="HD39">
        <f t="shared" si="83"/>
        <v>0</v>
      </c>
      <c r="HE39">
        <f t="shared" si="84"/>
        <v>0</v>
      </c>
      <c r="HF39">
        <f t="shared" si="85"/>
        <v>0</v>
      </c>
      <c r="HG39" s="253"/>
      <c r="HH39" s="268">
        <v>42500</v>
      </c>
      <c r="HI39">
        <v>60</v>
      </c>
      <c r="HJ39" t="str">
        <f t="shared" si="67"/>
        <v>TRUE</v>
      </c>
      <c r="HK39">
        <f>VLOOKUP($A39,'FuturesInfo (3)'!$A$2:$V$80,22)</f>
        <v>0</v>
      </c>
      <c r="HL39" s="257"/>
      <c r="HM39">
        <f t="shared" si="86"/>
        <v>0</v>
      </c>
      <c r="HN39" s="139">
        <f>VLOOKUP($A39,'FuturesInfo (3)'!$A$2:$O$80,15)*HM39</f>
        <v>0</v>
      </c>
      <c r="HO39" s="200">
        <f t="shared" si="87"/>
        <v>0</v>
      </c>
      <c r="HP39" s="200">
        <f t="shared" si="88"/>
        <v>0</v>
      </c>
      <c r="HQ39" s="200">
        <f t="shared" si="89"/>
        <v>0</v>
      </c>
      <c r="HR39" s="200">
        <f t="shared" si="121"/>
        <v>0</v>
      </c>
      <c r="HT39">
        <f t="shared" si="68"/>
        <v>0</v>
      </c>
      <c r="HU39" s="244"/>
      <c r="HV39" s="218"/>
      <c r="HW39" s="245"/>
      <c r="HX39">
        <f t="shared" si="119"/>
        <v>0</v>
      </c>
      <c r="HY39">
        <f t="shared" si="92"/>
        <v>0</v>
      </c>
      <c r="HZ39" s="218"/>
      <c r="IA39">
        <f t="shared" si="116"/>
        <v>1</v>
      </c>
      <c r="IB39">
        <f t="shared" si="93"/>
        <v>1</v>
      </c>
      <c r="IC39">
        <f t="shared" si="94"/>
        <v>1</v>
      </c>
      <c r="ID39">
        <f t="shared" si="95"/>
        <v>1</v>
      </c>
      <c r="IE39" s="253"/>
      <c r="IF39" s="268"/>
      <c r="IG39">
        <v>60</v>
      </c>
      <c r="IH39" t="str">
        <f t="shared" si="69"/>
        <v>FALSE</v>
      </c>
      <c r="II39">
        <f>VLOOKUP($A39,'FuturesInfo (3)'!$A$2:$V$80,22)</f>
        <v>0</v>
      </c>
      <c r="IJ39" s="257"/>
      <c r="IK39">
        <f t="shared" si="96"/>
        <v>0</v>
      </c>
      <c r="IL39" s="139">
        <f>VLOOKUP($A39,'FuturesInfo (3)'!$A$2:$O$80,15)*IK39</f>
        <v>0</v>
      </c>
      <c r="IM39" s="200">
        <f t="shared" si="97"/>
        <v>0</v>
      </c>
      <c r="IN39" s="200">
        <f t="shared" si="98"/>
        <v>0</v>
      </c>
      <c r="IO39" s="200">
        <f t="shared" si="99"/>
        <v>0</v>
      </c>
      <c r="IP39" s="200">
        <f t="shared" si="122"/>
        <v>0</v>
      </c>
      <c r="IR39">
        <f t="shared" si="70"/>
        <v>1</v>
      </c>
      <c r="IS39" s="244"/>
      <c r="IT39" s="218"/>
      <c r="IU39" s="245"/>
      <c r="IV39">
        <f t="shared" si="120"/>
        <v>0</v>
      </c>
      <c r="IW39">
        <f t="shared" si="102"/>
        <v>0</v>
      </c>
      <c r="IX39" s="218"/>
      <c r="IY39">
        <f t="shared" si="117"/>
        <v>1</v>
      </c>
      <c r="IZ39">
        <f t="shared" si="103"/>
        <v>1</v>
      </c>
      <c r="JA39">
        <f t="shared" si="104"/>
        <v>1</v>
      </c>
      <c r="JB39">
        <f t="shared" si="105"/>
        <v>1</v>
      </c>
      <c r="JC39" s="253"/>
      <c r="JD39" s="268"/>
      <c r="JE39">
        <v>60</v>
      </c>
      <c r="JF39" t="str">
        <f t="shared" si="71"/>
        <v>FALSE</v>
      </c>
      <c r="JG39">
        <f>VLOOKUP($A39,'FuturesInfo (3)'!$A$2:$V$80,22)</f>
        <v>0</v>
      </c>
      <c r="JH39" s="257"/>
      <c r="JI39">
        <f t="shared" si="106"/>
        <v>0</v>
      </c>
      <c r="JJ39" s="139">
        <f>VLOOKUP($A39,'FuturesInfo (3)'!$A$2:$O$80,15)*JI39</f>
        <v>0</v>
      </c>
      <c r="JK39" s="200">
        <f t="shared" si="107"/>
        <v>0</v>
      </c>
      <c r="JL39" s="200">
        <f t="shared" si="108"/>
        <v>0</v>
      </c>
      <c r="JM39" s="200">
        <f t="shared" si="109"/>
        <v>0</v>
      </c>
      <c r="JN39" s="200">
        <f t="shared" si="123"/>
        <v>0</v>
      </c>
    </row>
    <row r="40" spans="1:274"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1"/>
        <v>0</v>
      </c>
      <c r="BH40">
        <v>-1</v>
      </c>
      <c r="BI40">
        <v>1</v>
      </c>
      <c r="BJ40">
        <f t="shared" si="72"/>
        <v>0</v>
      </c>
      <c r="BK40" s="1">
        <v>1.36754363115E-3</v>
      </c>
      <c r="BL40" s="2">
        <v>10</v>
      </c>
      <c r="BM40">
        <v>60</v>
      </c>
      <c r="BN40" t="str">
        <f t="shared" si="112"/>
        <v>TRUE</v>
      </c>
      <c r="BO40">
        <f>VLOOKUP($A40,'FuturesInfo (3)'!$A$2:$V$80,22)</f>
        <v>7</v>
      </c>
      <c r="BP40">
        <f t="shared" si="51"/>
        <v>7</v>
      </c>
      <c r="BQ40" s="139">
        <f>VLOOKUP($A40,'FuturesInfo (3)'!$A$2:$O$80,15)*BP40</f>
        <v>849679.6875</v>
      </c>
      <c r="BR40" s="145">
        <f t="shared" si="73"/>
        <v>-1161.9740451581472</v>
      </c>
      <c r="BT40">
        <f t="shared" si="74"/>
        <v>-1</v>
      </c>
      <c r="BU40">
        <v>1</v>
      </c>
      <c r="BV40">
        <v>1</v>
      </c>
      <c r="BW40">
        <v>1</v>
      </c>
      <c r="BX40">
        <f t="shared" si="52"/>
        <v>1</v>
      </c>
      <c r="BY40">
        <f t="shared" si="53"/>
        <v>1</v>
      </c>
      <c r="BZ40" s="188">
        <v>5.6578006113000004E-3</v>
      </c>
      <c r="CA40" s="2">
        <v>10</v>
      </c>
      <c r="CB40">
        <v>60</v>
      </c>
      <c r="CC40" t="str">
        <f t="shared" si="54"/>
        <v>TRUE</v>
      </c>
      <c r="CD40">
        <f>VLOOKUP($A40,'FuturesInfo (3)'!$A$2:$V$80,22)</f>
        <v>7</v>
      </c>
      <c r="CE40">
        <f t="shared" si="55"/>
        <v>7</v>
      </c>
      <c r="CF40">
        <f t="shared" si="55"/>
        <v>7</v>
      </c>
      <c r="CG40" s="139">
        <f>VLOOKUP($A40,'FuturesInfo (3)'!$A$2:$O$80,15)*CE40</f>
        <v>849679.6875</v>
      </c>
      <c r="CH40" s="145">
        <f t="shared" si="56"/>
        <v>4807.3182553466931</v>
      </c>
      <c r="CI40" s="145">
        <f t="shared" si="75"/>
        <v>4807.3182553466931</v>
      </c>
      <c r="CK40">
        <f t="shared" si="57"/>
        <v>1</v>
      </c>
      <c r="CL40">
        <v>-1</v>
      </c>
      <c r="CM40">
        <v>1</v>
      </c>
      <c r="CN40">
        <v>-1</v>
      </c>
      <c r="CO40">
        <f t="shared" si="113"/>
        <v>1</v>
      </c>
      <c r="CP40">
        <f t="shared" si="58"/>
        <v>0</v>
      </c>
      <c r="CQ40" s="1">
        <v>-1.93998965339E-4</v>
      </c>
      <c r="CR40" s="2">
        <v>10</v>
      </c>
      <c r="CS40">
        <v>60</v>
      </c>
      <c r="CT40" t="str">
        <f t="shared" si="59"/>
        <v>TRUE</v>
      </c>
      <c r="CU40">
        <f>VLOOKUP($A40,'FuturesInfo (3)'!$A$2:$V$80,22)</f>
        <v>7</v>
      </c>
      <c r="CV40">
        <f t="shared" si="60"/>
        <v>5</v>
      </c>
      <c r="CW40">
        <f t="shared" si="76"/>
        <v>7</v>
      </c>
      <c r="CX40" s="139">
        <f>VLOOKUP($A40,'FuturesInfo (3)'!$A$2:$O$80,15)*CW40</f>
        <v>849679.6875</v>
      </c>
      <c r="CY40" s="200">
        <f t="shared" si="77"/>
        <v>164.83698024456484</v>
      </c>
      <c r="CZ40" s="200">
        <f t="shared" si="78"/>
        <v>-164.83698024456484</v>
      </c>
      <c r="DB40">
        <f t="shared" si="61"/>
        <v>-1</v>
      </c>
      <c r="DC40">
        <v>1</v>
      </c>
      <c r="DD40">
        <v>1</v>
      </c>
      <c r="DE40">
        <v>1</v>
      </c>
      <c r="DF40">
        <f t="shared" si="114"/>
        <v>1</v>
      </c>
      <c r="DG40">
        <f t="shared" si="62"/>
        <v>1</v>
      </c>
      <c r="DH40" s="1">
        <v>5.1743095530699999E-4</v>
      </c>
      <c r="DI40" s="2">
        <v>10</v>
      </c>
      <c r="DJ40">
        <v>60</v>
      </c>
      <c r="DK40" t="str">
        <f t="shared" si="63"/>
        <v>TRUE</v>
      </c>
      <c r="DL40">
        <f>VLOOKUP($A40,'FuturesInfo (3)'!$A$2:$V$80,22)</f>
        <v>7</v>
      </c>
      <c r="DM40">
        <f t="shared" si="64"/>
        <v>9</v>
      </c>
      <c r="DN40">
        <f t="shared" si="79"/>
        <v>7</v>
      </c>
      <c r="DO40" s="139">
        <f>VLOOKUP($A40,'FuturesInfo (3)'!$A$2:$O$80,15)*DN40</f>
        <v>849679.6875</v>
      </c>
      <c r="DP40" s="200">
        <f t="shared" si="65"/>
        <v>439.65057240807823</v>
      </c>
      <c r="DQ40" s="200">
        <f t="shared" si="80"/>
        <v>439.65057240807823</v>
      </c>
      <c r="DS40">
        <v>1</v>
      </c>
      <c r="DT40">
        <v>-1</v>
      </c>
      <c r="DU40">
        <v>1</v>
      </c>
      <c r="DV40">
        <v>-1</v>
      </c>
      <c r="DW40">
        <v>1</v>
      </c>
      <c r="DX40">
        <v>0</v>
      </c>
      <c r="DY40" s="1">
        <v>-1.2929083974400001E-4</v>
      </c>
      <c r="DZ40" s="2">
        <v>10</v>
      </c>
      <c r="EA40">
        <v>60</v>
      </c>
      <c r="EB40" t="s">
        <v>1276</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1276</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1276</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1276</v>
      </c>
      <c r="GM40">
        <v>7</v>
      </c>
      <c r="GN40" s="96">
        <v>0</v>
      </c>
      <c r="GO40">
        <v>7</v>
      </c>
      <c r="GP40" s="139">
        <v>849679.6875</v>
      </c>
      <c r="GQ40" s="200">
        <v>1259.677247159648</v>
      </c>
      <c r="GR40" s="200">
        <v>1259.677247159648</v>
      </c>
      <c r="GS40" s="200">
        <v>1259.677247159648</v>
      </c>
      <c r="GT40" s="200">
        <v>1259.677247159648</v>
      </c>
      <c r="GV40">
        <f t="shared" si="66"/>
        <v>1</v>
      </c>
      <c r="GW40" s="244">
        <v>1</v>
      </c>
      <c r="GX40" s="218">
        <v>1</v>
      </c>
      <c r="GY40" s="245">
        <v>17</v>
      </c>
      <c r="GZ40">
        <f t="shared" si="118"/>
        <v>1</v>
      </c>
      <c r="HA40">
        <f t="shared" si="82"/>
        <v>1</v>
      </c>
      <c r="HB40" s="218"/>
      <c r="HC40">
        <f t="shared" si="115"/>
        <v>0</v>
      </c>
      <c r="HD40">
        <f t="shared" si="83"/>
        <v>0</v>
      </c>
      <c r="HE40">
        <f t="shared" si="84"/>
        <v>0</v>
      </c>
      <c r="HF40">
        <f t="shared" si="85"/>
        <v>0</v>
      </c>
      <c r="HG40" s="253"/>
      <c r="HH40" s="268">
        <v>42508</v>
      </c>
      <c r="HI40">
        <v>60</v>
      </c>
      <c r="HJ40" t="str">
        <f t="shared" si="67"/>
        <v>TRUE</v>
      </c>
      <c r="HK40">
        <f>VLOOKUP($A40,'FuturesInfo (3)'!$A$2:$V$80,22)</f>
        <v>7</v>
      </c>
      <c r="HL40" s="257"/>
      <c r="HM40">
        <f t="shared" si="86"/>
        <v>7</v>
      </c>
      <c r="HN40" s="139">
        <f>VLOOKUP($A40,'FuturesInfo (3)'!$A$2:$O$80,15)*HM40</f>
        <v>849679.6875</v>
      </c>
      <c r="HO40" s="200">
        <f t="shared" si="87"/>
        <v>0</v>
      </c>
      <c r="HP40" s="200">
        <f t="shared" si="88"/>
        <v>0</v>
      </c>
      <c r="HQ40" s="200">
        <f t="shared" si="89"/>
        <v>0</v>
      </c>
      <c r="HR40" s="200">
        <f t="shared" si="121"/>
        <v>0</v>
      </c>
      <c r="HT40">
        <f t="shared" si="68"/>
        <v>0</v>
      </c>
      <c r="HU40" s="244"/>
      <c r="HV40" s="218"/>
      <c r="HW40" s="245"/>
      <c r="HX40">
        <f t="shared" si="119"/>
        <v>0</v>
      </c>
      <c r="HY40">
        <f t="shared" si="92"/>
        <v>0</v>
      </c>
      <c r="HZ40" s="218"/>
      <c r="IA40">
        <f t="shared" si="116"/>
        <v>1</v>
      </c>
      <c r="IB40">
        <f t="shared" si="93"/>
        <v>1</v>
      </c>
      <c r="IC40">
        <f t="shared" si="94"/>
        <v>1</v>
      </c>
      <c r="ID40">
        <f t="shared" si="95"/>
        <v>1</v>
      </c>
      <c r="IE40" s="253"/>
      <c r="IF40" s="268"/>
      <c r="IG40">
        <v>60</v>
      </c>
      <c r="IH40" t="str">
        <f t="shared" si="69"/>
        <v>FALSE</v>
      </c>
      <c r="II40">
        <f>VLOOKUP($A40,'FuturesInfo (3)'!$A$2:$V$80,22)</f>
        <v>7</v>
      </c>
      <c r="IJ40" s="257"/>
      <c r="IK40">
        <f t="shared" si="96"/>
        <v>7</v>
      </c>
      <c r="IL40" s="139">
        <f>VLOOKUP($A40,'FuturesInfo (3)'!$A$2:$O$80,15)*IK40</f>
        <v>849679.6875</v>
      </c>
      <c r="IM40" s="200">
        <f t="shared" si="97"/>
        <v>0</v>
      </c>
      <c r="IN40" s="200">
        <f t="shared" si="98"/>
        <v>0</v>
      </c>
      <c r="IO40" s="200">
        <f t="shared" si="99"/>
        <v>0</v>
      </c>
      <c r="IP40" s="200">
        <f t="shared" si="122"/>
        <v>0</v>
      </c>
      <c r="IR40">
        <f t="shared" si="70"/>
        <v>1</v>
      </c>
      <c r="IS40" s="244"/>
      <c r="IT40" s="218"/>
      <c r="IU40" s="245"/>
      <c r="IV40">
        <f t="shared" si="120"/>
        <v>0</v>
      </c>
      <c r="IW40">
        <f t="shared" si="102"/>
        <v>0</v>
      </c>
      <c r="IX40" s="218"/>
      <c r="IY40">
        <f t="shared" si="117"/>
        <v>1</v>
      </c>
      <c r="IZ40">
        <f t="shared" si="103"/>
        <v>1</v>
      </c>
      <c r="JA40">
        <f t="shared" si="104"/>
        <v>1</v>
      </c>
      <c r="JB40">
        <f t="shared" si="105"/>
        <v>1</v>
      </c>
      <c r="JC40" s="253"/>
      <c r="JD40" s="268"/>
      <c r="JE40">
        <v>60</v>
      </c>
      <c r="JF40" t="str">
        <f t="shared" si="71"/>
        <v>FALSE</v>
      </c>
      <c r="JG40">
        <f>VLOOKUP($A40,'FuturesInfo (3)'!$A$2:$V$80,22)</f>
        <v>7</v>
      </c>
      <c r="JH40" s="257"/>
      <c r="JI40">
        <f t="shared" si="106"/>
        <v>7</v>
      </c>
      <c r="JJ40" s="139">
        <f>VLOOKUP($A40,'FuturesInfo (3)'!$A$2:$O$80,15)*JI40</f>
        <v>849679.6875</v>
      </c>
      <c r="JK40" s="200">
        <f t="shared" si="107"/>
        <v>0</v>
      </c>
      <c r="JL40" s="200">
        <f t="shared" si="108"/>
        <v>0</v>
      </c>
      <c r="JM40" s="200">
        <f t="shared" si="109"/>
        <v>0</v>
      </c>
      <c r="JN40" s="200">
        <f t="shared" si="123"/>
        <v>0</v>
      </c>
    </row>
    <row r="41" spans="1:274"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1"/>
        <v>0</v>
      </c>
      <c r="BH41">
        <v>-1</v>
      </c>
      <c r="BI41">
        <v>-1</v>
      </c>
      <c r="BJ41">
        <f t="shared" si="72"/>
        <v>1</v>
      </c>
      <c r="BK41" s="1">
        <v>-1.7288219313400001E-3</v>
      </c>
      <c r="BL41" s="2">
        <v>10</v>
      </c>
      <c r="BM41">
        <v>60</v>
      </c>
      <c r="BN41" t="str">
        <f t="shared" si="112"/>
        <v>TRUE</v>
      </c>
      <c r="BO41">
        <f>VLOOKUP($A41,'FuturesInfo (3)'!$A$2:$V$80,22)</f>
        <v>1</v>
      </c>
      <c r="BP41">
        <f t="shared" ref="BP41:BP83" si="137">BO41</f>
        <v>1</v>
      </c>
      <c r="BQ41" s="139">
        <f>VLOOKUP($A41,'FuturesInfo (3)'!$A$2:$O$80,15)*BP41</f>
        <v>128690.00000000001</v>
      </c>
      <c r="BR41" s="145">
        <f t="shared" si="73"/>
        <v>222.48209434414463</v>
      </c>
      <c r="BT41">
        <f t="shared" si="74"/>
        <v>-1</v>
      </c>
      <c r="BU41">
        <v>-1</v>
      </c>
      <c r="BV41">
        <v>1</v>
      </c>
      <c r="BW41">
        <v>1</v>
      </c>
      <c r="BX41">
        <f t="shared" si="52"/>
        <v>0</v>
      </c>
      <c r="BY41">
        <f t="shared" si="53"/>
        <v>1</v>
      </c>
      <c r="BZ41" s="188">
        <v>2.49876298862E-2</v>
      </c>
      <c r="CA41" s="2">
        <v>10</v>
      </c>
      <c r="CB41">
        <v>60</v>
      </c>
      <c r="CC41" t="str">
        <f t="shared" si="54"/>
        <v>TRUE</v>
      </c>
      <c r="CD41">
        <f>VLOOKUP($A41,'FuturesInfo (3)'!$A$2:$V$80,22)</f>
        <v>1</v>
      </c>
      <c r="CE41">
        <f t="shared" si="55"/>
        <v>1</v>
      </c>
      <c r="CF41">
        <f t="shared" si="55"/>
        <v>1</v>
      </c>
      <c r="CG41" s="139">
        <f>VLOOKUP($A41,'FuturesInfo (3)'!$A$2:$O$80,15)*CE41</f>
        <v>128690.00000000001</v>
      </c>
      <c r="CH41" s="145">
        <f t="shared" si="56"/>
        <v>-3215.6580900550784</v>
      </c>
      <c r="CI41" s="145">
        <f t="shared" si="75"/>
        <v>3215.6580900550784</v>
      </c>
      <c r="CK41">
        <f t="shared" si="57"/>
        <v>-1</v>
      </c>
      <c r="CL41">
        <v>1</v>
      </c>
      <c r="CM41">
        <v>1</v>
      </c>
      <c r="CN41">
        <v>1</v>
      </c>
      <c r="CO41">
        <f t="shared" si="113"/>
        <v>1</v>
      </c>
      <c r="CP41">
        <f t="shared" si="58"/>
        <v>1</v>
      </c>
      <c r="CQ41" s="1">
        <v>3.6205648081100001E-3</v>
      </c>
      <c r="CR41" s="2">
        <v>10</v>
      </c>
      <c r="CS41">
        <v>60</v>
      </c>
      <c r="CT41" t="str">
        <f t="shared" si="59"/>
        <v>TRUE</v>
      </c>
      <c r="CU41">
        <f>VLOOKUP($A41,'FuturesInfo (3)'!$A$2:$V$80,22)</f>
        <v>1</v>
      </c>
      <c r="CV41">
        <f t="shared" si="60"/>
        <v>1</v>
      </c>
      <c r="CW41">
        <f t="shared" si="76"/>
        <v>1</v>
      </c>
      <c r="CX41" s="139">
        <f>VLOOKUP($A41,'FuturesInfo (3)'!$A$2:$O$80,15)*CW41</f>
        <v>128690.00000000001</v>
      </c>
      <c r="CY41" s="200">
        <f t="shared" si="77"/>
        <v>465.93048515567597</v>
      </c>
      <c r="CZ41" s="200">
        <f t="shared" si="78"/>
        <v>465.93048515567597</v>
      </c>
      <c r="DB41">
        <f t="shared" si="61"/>
        <v>1</v>
      </c>
      <c r="DC41">
        <v>1</v>
      </c>
      <c r="DD41">
        <v>1</v>
      </c>
      <c r="DE41">
        <v>-1</v>
      </c>
      <c r="DF41">
        <f t="shared" si="114"/>
        <v>0</v>
      </c>
      <c r="DG41">
        <f t="shared" si="62"/>
        <v>0</v>
      </c>
      <c r="DH41" s="1">
        <v>-3.2066698733399998E-4</v>
      </c>
      <c r="DI41" s="2">
        <v>10</v>
      </c>
      <c r="DJ41">
        <v>60</v>
      </c>
      <c r="DK41" t="str">
        <f t="shared" si="63"/>
        <v>TRUE</v>
      </c>
      <c r="DL41">
        <f>VLOOKUP($A41,'FuturesInfo (3)'!$A$2:$V$80,22)</f>
        <v>1</v>
      </c>
      <c r="DM41">
        <f t="shared" si="64"/>
        <v>1</v>
      </c>
      <c r="DN41">
        <f t="shared" si="79"/>
        <v>1</v>
      </c>
      <c r="DO41" s="139">
        <f>VLOOKUP($A41,'FuturesInfo (3)'!$A$2:$O$80,15)*DN41</f>
        <v>128690.00000000001</v>
      </c>
      <c r="DP41" s="200">
        <f t="shared" si="65"/>
        <v>-41.266634600012459</v>
      </c>
      <c r="DQ41" s="200">
        <f t="shared" si="80"/>
        <v>-41.266634600012459</v>
      </c>
      <c r="DS41">
        <v>1</v>
      </c>
      <c r="DT41">
        <v>-1</v>
      </c>
      <c r="DU41">
        <v>1</v>
      </c>
      <c r="DV41">
        <v>1</v>
      </c>
      <c r="DW41">
        <v>0</v>
      </c>
      <c r="DX41">
        <v>1</v>
      </c>
      <c r="DY41" s="1">
        <v>1.2269446672000001E-2</v>
      </c>
      <c r="DZ41" s="2">
        <v>10</v>
      </c>
      <c r="EA41">
        <v>60</v>
      </c>
      <c r="EB41" t="s">
        <v>1276</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1276</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1276</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1276</v>
      </c>
      <c r="GM41">
        <v>1</v>
      </c>
      <c r="GN41" s="96">
        <v>0</v>
      </c>
      <c r="GO41">
        <v>1</v>
      </c>
      <c r="GP41" s="139">
        <v>128690.00000000001</v>
      </c>
      <c r="GQ41" s="200">
        <v>-1109.4835018417045</v>
      </c>
      <c r="GR41" s="200">
        <v>1109.4835018417045</v>
      </c>
      <c r="GS41" s="200">
        <v>1109.4835018417045</v>
      </c>
      <c r="GT41" s="200">
        <v>-1109.4835018417045</v>
      </c>
      <c r="GV41">
        <f t="shared" si="66"/>
        <v>1</v>
      </c>
      <c r="GW41" s="244">
        <v>-1</v>
      </c>
      <c r="GX41" s="218">
        <v>1</v>
      </c>
      <c r="GY41" s="245">
        <v>-7</v>
      </c>
      <c r="GZ41">
        <f t="shared" si="118"/>
        <v>-1</v>
      </c>
      <c r="HA41">
        <f t="shared" si="82"/>
        <v>-1</v>
      </c>
      <c r="HB41" s="218"/>
      <c r="HC41">
        <f t="shared" si="115"/>
        <v>0</v>
      </c>
      <c r="HD41">
        <f t="shared" si="83"/>
        <v>0</v>
      </c>
      <c r="HE41">
        <f t="shared" si="84"/>
        <v>0</v>
      </c>
      <c r="HF41">
        <f t="shared" si="85"/>
        <v>0</v>
      </c>
      <c r="HG41" s="253"/>
      <c r="HH41" s="268">
        <v>42494</v>
      </c>
      <c r="HI41">
        <v>60</v>
      </c>
      <c r="HJ41" t="str">
        <f t="shared" si="67"/>
        <v>TRUE</v>
      </c>
      <c r="HK41">
        <f>VLOOKUP($A41,'FuturesInfo (3)'!$A$2:$V$80,22)</f>
        <v>1</v>
      </c>
      <c r="HL41" s="257"/>
      <c r="HM41">
        <f t="shared" si="86"/>
        <v>1</v>
      </c>
      <c r="HN41" s="139">
        <f>VLOOKUP($A41,'FuturesInfo (3)'!$A$2:$O$80,15)*HM41</f>
        <v>128690.00000000001</v>
      </c>
      <c r="HO41" s="200">
        <f t="shared" si="87"/>
        <v>0</v>
      </c>
      <c r="HP41" s="200">
        <f t="shared" si="88"/>
        <v>0</v>
      </c>
      <c r="HQ41" s="200">
        <f t="shared" si="89"/>
        <v>0</v>
      </c>
      <c r="HR41" s="200">
        <f t="shared" si="121"/>
        <v>0</v>
      </c>
      <c r="HT41">
        <f t="shared" si="68"/>
        <v>0</v>
      </c>
      <c r="HU41" s="244"/>
      <c r="HV41" s="218"/>
      <c r="HW41" s="245"/>
      <c r="HX41">
        <f t="shared" si="119"/>
        <v>0</v>
      </c>
      <c r="HY41">
        <f t="shared" si="92"/>
        <v>0</v>
      </c>
      <c r="HZ41" s="218"/>
      <c r="IA41">
        <f t="shared" si="116"/>
        <v>1</v>
      </c>
      <c r="IB41">
        <f t="shared" si="93"/>
        <v>1</v>
      </c>
      <c r="IC41">
        <f t="shared" si="94"/>
        <v>1</v>
      </c>
      <c r="ID41">
        <f t="shared" si="95"/>
        <v>1</v>
      </c>
      <c r="IE41" s="253"/>
      <c r="IF41" s="268"/>
      <c r="IG41">
        <v>60</v>
      </c>
      <c r="IH41" t="str">
        <f t="shared" si="69"/>
        <v>FALSE</v>
      </c>
      <c r="II41">
        <f>VLOOKUP($A41,'FuturesInfo (3)'!$A$2:$V$80,22)</f>
        <v>1</v>
      </c>
      <c r="IJ41" s="257"/>
      <c r="IK41">
        <f t="shared" si="96"/>
        <v>1</v>
      </c>
      <c r="IL41" s="139">
        <f>VLOOKUP($A41,'FuturesInfo (3)'!$A$2:$O$80,15)*IK41</f>
        <v>128690.00000000001</v>
      </c>
      <c r="IM41" s="200">
        <f t="shared" si="97"/>
        <v>0</v>
      </c>
      <c r="IN41" s="200">
        <f t="shared" si="98"/>
        <v>0</v>
      </c>
      <c r="IO41" s="200">
        <f t="shared" si="99"/>
        <v>0</v>
      </c>
      <c r="IP41" s="200">
        <f t="shared" si="122"/>
        <v>0</v>
      </c>
      <c r="IR41">
        <f t="shared" si="70"/>
        <v>1</v>
      </c>
      <c r="IS41" s="244"/>
      <c r="IT41" s="218"/>
      <c r="IU41" s="245"/>
      <c r="IV41">
        <f t="shared" si="120"/>
        <v>0</v>
      </c>
      <c r="IW41">
        <f t="shared" si="102"/>
        <v>0</v>
      </c>
      <c r="IX41" s="218"/>
      <c r="IY41">
        <f t="shared" si="117"/>
        <v>1</v>
      </c>
      <c r="IZ41">
        <f t="shared" si="103"/>
        <v>1</v>
      </c>
      <c r="JA41">
        <f t="shared" si="104"/>
        <v>1</v>
      </c>
      <c r="JB41">
        <f t="shared" si="105"/>
        <v>1</v>
      </c>
      <c r="JC41" s="253"/>
      <c r="JD41" s="268"/>
      <c r="JE41">
        <v>60</v>
      </c>
      <c r="JF41" t="str">
        <f t="shared" si="71"/>
        <v>FALSE</v>
      </c>
      <c r="JG41">
        <f>VLOOKUP($A41,'FuturesInfo (3)'!$A$2:$V$80,22)</f>
        <v>1</v>
      </c>
      <c r="JH41" s="257"/>
      <c r="JI41">
        <f t="shared" si="106"/>
        <v>1</v>
      </c>
      <c r="JJ41" s="139">
        <f>VLOOKUP($A41,'FuturesInfo (3)'!$A$2:$O$80,15)*JI41</f>
        <v>128690.00000000001</v>
      </c>
      <c r="JK41" s="200">
        <f t="shared" si="107"/>
        <v>0</v>
      </c>
      <c r="JL41" s="200">
        <f t="shared" si="108"/>
        <v>0</v>
      </c>
      <c r="JM41" s="200">
        <f t="shared" si="109"/>
        <v>0</v>
      </c>
      <c r="JN41" s="200">
        <f t="shared" si="123"/>
        <v>0</v>
      </c>
    </row>
    <row r="42" spans="1:274"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1"/>
        <v>0</v>
      </c>
      <c r="BH42">
        <v>1</v>
      </c>
      <c r="BI42">
        <v>-1</v>
      </c>
      <c r="BJ42">
        <f t="shared" si="72"/>
        <v>0</v>
      </c>
      <c r="BK42" s="1">
        <v>-3.5348179568800003E-4</v>
      </c>
      <c r="BL42" s="2">
        <v>10</v>
      </c>
      <c r="BM42">
        <v>60</v>
      </c>
      <c r="BN42" t="str">
        <f t="shared" si="112"/>
        <v>TRUE</v>
      </c>
      <c r="BO42">
        <f>VLOOKUP($A42,'FuturesInfo (3)'!$A$2:$V$80,22)</f>
        <v>2</v>
      </c>
      <c r="BP42">
        <f t="shared" si="137"/>
        <v>2</v>
      </c>
      <c r="BQ42" s="139">
        <f>VLOOKUP($A42,'FuturesInfo (3)'!$A$2:$O$80,15)*BP42</f>
        <v>108056.62805662806</v>
      </c>
      <c r="BR42" s="145">
        <f t="shared" si="73"/>
        <v>-38.19605092144721</v>
      </c>
      <c r="BT42">
        <f t="shared" si="74"/>
        <v>1</v>
      </c>
      <c r="BU42">
        <v>1</v>
      </c>
      <c r="BV42">
        <v>-1</v>
      </c>
      <c r="BW42">
        <v>1</v>
      </c>
      <c r="BX42">
        <f t="shared" si="52"/>
        <v>1</v>
      </c>
      <c r="BY42">
        <f t="shared" si="53"/>
        <v>0</v>
      </c>
      <c r="BZ42" s="188">
        <v>9.5473833097600002E-3</v>
      </c>
      <c r="CA42" s="2">
        <v>10</v>
      </c>
      <c r="CB42">
        <v>60</v>
      </c>
      <c r="CC42" t="str">
        <f t="shared" si="54"/>
        <v>TRUE</v>
      </c>
      <c r="CD42">
        <f>VLOOKUP($A42,'FuturesInfo (3)'!$A$2:$V$80,22)</f>
        <v>2</v>
      </c>
      <c r="CE42">
        <f t="shared" si="55"/>
        <v>2</v>
      </c>
      <c r="CF42">
        <f t="shared" si="55"/>
        <v>2</v>
      </c>
      <c r="CG42" s="139">
        <f>VLOOKUP($A42,'FuturesInfo (3)'!$A$2:$O$80,15)*CE42</f>
        <v>108056.62805662806</v>
      </c>
      <c r="CH42" s="145">
        <f t="shared" si="56"/>
        <v>1031.658047216795</v>
      </c>
      <c r="CI42" s="145">
        <f t="shared" si="75"/>
        <v>-1031.658047216795</v>
      </c>
      <c r="CK42">
        <f t="shared" si="57"/>
        <v>1</v>
      </c>
      <c r="CL42">
        <v>1</v>
      </c>
      <c r="CM42">
        <v>-1</v>
      </c>
      <c r="CN42">
        <v>1</v>
      </c>
      <c r="CO42">
        <f t="shared" si="113"/>
        <v>1</v>
      </c>
      <c r="CP42">
        <f t="shared" si="58"/>
        <v>0</v>
      </c>
      <c r="CQ42" s="1">
        <v>6.4214827787500003E-3</v>
      </c>
      <c r="CR42" s="2">
        <v>10</v>
      </c>
      <c r="CS42">
        <v>60</v>
      </c>
      <c r="CT42" t="str">
        <f t="shared" si="59"/>
        <v>TRUE</v>
      </c>
      <c r="CU42">
        <f>VLOOKUP($A42,'FuturesInfo (3)'!$A$2:$V$80,22)</f>
        <v>2</v>
      </c>
      <c r="CV42">
        <f t="shared" si="60"/>
        <v>2</v>
      </c>
      <c r="CW42">
        <f t="shared" si="76"/>
        <v>2</v>
      </c>
      <c r="CX42" s="139">
        <f>VLOOKUP($A42,'FuturesInfo (3)'!$A$2:$O$80,15)*CW42</f>
        <v>108056.62805662806</v>
      </c>
      <c r="CY42" s="200">
        <f t="shared" si="77"/>
        <v>693.88377619543121</v>
      </c>
      <c r="CZ42" s="200">
        <f t="shared" si="78"/>
        <v>-693.88377619543121</v>
      </c>
      <c r="DB42">
        <f t="shared" si="61"/>
        <v>1</v>
      </c>
      <c r="DC42">
        <v>1</v>
      </c>
      <c r="DD42">
        <v>-1</v>
      </c>
      <c r="DE42">
        <v>1</v>
      </c>
      <c r="DF42">
        <f t="shared" si="114"/>
        <v>1</v>
      </c>
      <c r="DG42">
        <f t="shared" si="62"/>
        <v>0</v>
      </c>
      <c r="DH42" s="1">
        <v>1.99535962877E-2</v>
      </c>
      <c r="DI42" s="2">
        <v>10</v>
      </c>
      <c r="DJ42">
        <v>60</v>
      </c>
      <c r="DK42" t="str">
        <f t="shared" si="63"/>
        <v>TRUE</v>
      </c>
      <c r="DL42">
        <f>VLOOKUP($A42,'FuturesInfo (3)'!$A$2:$V$80,22)</f>
        <v>2</v>
      </c>
      <c r="DM42">
        <f t="shared" si="64"/>
        <v>2</v>
      </c>
      <c r="DN42">
        <f t="shared" si="79"/>
        <v>2</v>
      </c>
      <c r="DO42" s="139">
        <f>VLOOKUP($A42,'FuturesInfo (3)'!$A$2:$O$80,15)*DN42</f>
        <v>108056.62805662806</v>
      </c>
      <c r="DP42" s="200">
        <f t="shared" si="65"/>
        <v>2156.1183324521135</v>
      </c>
      <c r="DQ42" s="200">
        <f t="shared" si="80"/>
        <v>-2156.1183324521135</v>
      </c>
      <c r="DS42">
        <v>1</v>
      </c>
      <c r="DT42">
        <v>1</v>
      </c>
      <c r="DU42">
        <v>-1</v>
      </c>
      <c r="DV42">
        <v>1</v>
      </c>
      <c r="DW42">
        <v>1</v>
      </c>
      <c r="DX42">
        <v>0</v>
      </c>
      <c r="DY42" s="1">
        <v>6.8243858052799997E-4</v>
      </c>
      <c r="DZ42" s="2">
        <v>10</v>
      </c>
      <c r="EA42">
        <v>60</v>
      </c>
      <c r="EB42" t="s">
        <v>1276</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1276</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1276</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1276</v>
      </c>
      <c r="GM42">
        <v>2</v>
      </c>
      <c r="GN42" s="96">
        <v>0</v>
      </c>
      <c r="GO42">
        <v>2</v>
      </c>
      <c r="GP42" s="139">
        <v>108056.62805662806</v>
      </c>
      <c r="GQ42" s="200">
        <v>2243.3029850797893</v>
      </c>
      <c r="GR42" s="200">
        <v>-2243.3029850797893</v>
      </c>
      <c r="GS42" s="200">
        <v>-2243.3029850797893</v>
      </c>
      <c r="GT42" s="200">
        <v>2243.3029850797893</v>
      </c>
      <c r="GV42">
        <f t="shared" si="66"/>
        <v>0</v>
      </c>
      <c r="GW42" s="244">
        <v>-1</v>
      </c>
      <c r="GX42" s="218">
        <v>1</v>
      </c>
      <c r="GY42" s="245">
        <v>-5</v>
      </c>
      <c r="GZ42">
        <f t="shared" si="118"/>
        <v>1</v>
      </c>
      <c r="HA42">
        <f t="shared" si="82"/>
        <v>-1</v>
      </c>
      <c r="HB42" s="218"/>
      <c r="HC42">
        <f t="shared" si="115"/>
        <v>0</v>
      </c>
      <c r="HD42">
        <f t="shared" si="83"/>
        <v>0</v>
      </c>
      <c r="HE42">
        <f t="shared" si="84"/>
        <v>0</v>
      </c>
      <c r="HF42">
        <f t="shared" si="85"/>
        <v>0</v>
      </c>
      <c r="HG42" s="253"/>
      <c r="HH42" s="268">
        <v>42513</v>
      </c>
      <c r="HI42">
        <v>60</v>
      </c>
      <c r="HJ42" t="str">
        <f t="shared" si="67"/>
        <v>TRUE</v>
      </c>
      <c r="HK42">
        <f>VLOOKUP($A42,'FuturesInfo (3)'!$A$2:$V$80,22)</f>
        <v>2</v>
      </c>
      <c r="HL42" s="257"/>
      <c r="HM42">
        <f t="shared" si="86"/>
        <v>2</v>
      </c>
      <c r="HN42" s="139">
        <f>VLOOKUP($A42,'FuturesInfo (3)'!$A$2:$O$80,15)*HM42</f>
        <v>108056.62805662806</v>
      </c>
      <c r="HO42" s="200">
        <f t="shared" si="87"/>
        <v>0</v>
      </c>
      <c r="HP42" s="200">
        <f t="shared" si="88"/>
        <v>0</v>
      </c>
      <c r="HQ42" s="200">
        <f t="shared" si="89"/>
        <v>0</v>
      </c>
      <c r="HR42" s="200">
        <f t="shared" si="121"/>
        <v>0</v>
      </c>
      <c r="HT42">
        <f t="shared" si="68"/>
        <v>0</v>
      </c>
      <c r="HU42" s="244"/>
      <c r="HV42" s="218"/>
      <c r="HW42" s="245"/>
      <c r="HX42">
        <f t="shared" si="119"/>
        <v>0</v>
      </c>
      <c r="HY42">
        <f t="shared" si="92"/>
        <v>0</v>
      </c>
      <c r="HZ42" s="218"/>
      <c r="IA42">
        <f t="shared" si="116"/>
        <v>1</v>
      </c>
      <c r="IB42">
        <f t="shared" si="93"/>
        <v>1</v>
      </c>
      <c r="IC42">
        <f t="shared" si="94"/>
        <v>1</v>
      </c>
      <c r="ID42">
        <f t="shared" si="95"/>
        <v>1</v>
      </c>
      <c r="IE42" s="253"/>
      <c r="IF42" s="268"/>
      <c r="IG42">
        <v>60</v>
      </c>
      <c r="IH42" t="str">
        <f t="shared" si="69"/>
        <v>FALSE</v>
      </c>
      <c r="II42">
        <f>VLOOKUP($A42,'FuturesInfo (3)'!$A$2:$V$80,22)</f>
        <v>2</v>
      </c>
      <c r="IJ42" s="257"/>
      <c r="IK42">
        <f t="shared" si="96"/>
        <v>2</v>
      </c>
      <c r="IL42" s="139">
        <f>VLOOKUP($A42,'FuturesInfo (3)'!$A$2:$O$80,15)*IK42</f>
        <v>108056.62805662806</v>
      </c>
      <c r="IM42" s="200">
        <f t="shared" si="97"/>
        <v>0</v>
      </c>
      <c r="IN42" s="200">
        <f t="shared" si="98"/>
        <v>0</v>
      </c>
      <c r="IO42" s="200">
        <f t="shared" si="99"/>
        <v>0</v>
      </c>
      <c r="IP42" s="200">
        <f t="shared" si="122"/>
        <v>0</v>
      </c>
      <c r="IR42">
        <f t="shared" si="70"/>
        <v>1</v>
      </c>
      <c r="IS42" s="244"/>
      <c r="IT42" s="218"/>
      <c r="IU42" s="245"/>
      <c r="IV42">
        <f t="shared" si="120"/>
        <v>0</v>
      </c>
      <c r="IW42">
        <f t="shared" si="102"/>
        <v>0</v>
      </c>
      <c r="IX42" s="218"/>
      <c r="IY42">
        <f t="shared" si="117"/>
        <v>1</v>
      </c>
      <c r="IZ42">
        <f t="shared" si="103"/>
        <v>1</v>
      </c>
      <c r="JA42">
        <f t="shared" si="104"/>
        <v>1</v>
      </c>
      <c r="JB42">
        <f t="shared" si="105"/>
        <v>1</v>
      </c>
      <c r="JC42" s="253"/>
      <c r="JD42" s="268"/>
      <c r="JE42">
        <v>60</v>
      </c>
      <c r="JF42" t="str">
        <f t="shared" si="71"/>
        <v>FALSE</v>
      </c>
      <c r="JG42">
        <f>VLOOKUP($A42,'FuturesInfo (3)'!$A$2:$V$80,22)</f>
        <v>2</v>
      </c>
      <c r="JH42" s="257"/>
      <c r="JI42">
        <f t="shared" si="106"/>
        <v>2</v>
      </c>
      <c r="JJ42" s="139">
        <f>VLOOKUP($A42,'FuturesInfo (3)'!$A$2:$O$80,15)*JI42</f>
        <v>108056.62805662806</v>
      </c>
      <c r="JK42" s="200">
        <f t="shared" si="107"/>
        <v>0</v>
      </c>
      <c r="JL42" s="200">
        <f t="shared" si="108"/>
        <v>0</v>
      </c>
      <c r="JM42" s="200">
        <f t="shared" si="109"/>
        <v>0</v>
      </c>
      <c r="JN42" s="200">
        <f t="shared" si="123"/>
        <v>0</v>
      </c>
    </row>
    <row r="43" spans="1:274"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1"/>
        <v>0</v>
      </c>
      <c r="BH43">
        <v>-1</v>
      </c>
      <c r="BI43">
        <v>-1</v>
      </c>
      <c r="BJ43">
        <f t="shared" si="72"/>
        <v>1</v>
      </c>
      <c r="BK43" s="1">
        <v>-1.44717800289E-3</v>
      </c>
      <c r="BL43" s="2">
        <v>10</v>
      </c>
      <c r="BM43">
        <v>60</v>
      </c>
      <c r="BN43" t="str">
        <f t="shared" si="112"/>
        <v>TRUE</v>
      </c>
      <c r="BO43">
        <f>VLOOKUP($A43,'FuturesInfo (3)'!$A$2:$V$80,22)</f>
        <v>2</v>
      </c>
      <c r="BP43">
        <f t="shared" si="137"/>
        <v>2</v>
      </c>
      <c r="BQ43" s="139">
        <f>VLOOKUP($A43,'FuturesInfo (3)'!$A$2:$O$80,15)*BP43</f>
        <v>102675</v>
      </c>
      <c r="BR43" s="145">
        <f t="shared" si="73"/>
        <v>148.58900144673075</v>
      </c>
      <c r="BT43">
        <f t="shared" si="74"/>
        <v>-1</v>
      </c>
      <c r="BU43">
        <v>-1</v>
      </c>
      <c r="BV43">
        <v>1</v>
      </c>
      <c r="BW43">
        <v>1</v>
      </c>
      <c r="BX43">
        <f t="shared" si="52"/>
        <v>0</v>
      </c>
      <c r="BY43">
        <f t="shared" si="53"/>
        <v>1</v>
      </c>
      <c r="BZ43" s="188">
        <v>2.0772946859899999E-2</v>
      </c>
      <c r="CA43" s="2">
        <v>10</v>
      </c>
      <c r="CB43">
        <v>60</v>
      </c>
      <c r="CC43" t="str">
        <f t="shared" si="54"/>
        <v>TRUE</v>
      </c>
      <c r="CD43">
        <f>VLOOKUP($A43,'FuturesInfo (3)'!$A$2:$V$80,22)</f>
        <v>2</v>
      </c>
      <c r="CE43">
        <f t="shared" si="55"/>
        <v>2</v>
      </c>
      <c r="CF43">
        <f t="shared" si="55"/>
        <v>2</v>
      </c>
      <c r="CG43" s="139">
        <f>VLOOKUP($A43,'FuturesInfo (3)'!$A$2:$O$80,15)*CE43</f>
        <v>102675</v>
      </c>
      <c r="CH43" s="145">
        <f t="shared" si="56"/>
        <v>-2132.8623188402325</v>
      </c>
      <c r="CI43" s="145">
        <f t="shared" si="75"/>
        <v>2132.8623188402325</v>
      </c>
      <c r="CK43">
        <f t="shared" si="57"/>
        <v>-1</v>
      </c>
      <c r="CL43">
        <v>1</v>
      </c>
      <c r="CM43">
        <v>1</v>
      </c>
      <c r="CN43">
        <v>1</v>
      </c>
      <c r="CO43">
        <f t="shared" si="113"/>
        <v>1</v>
      </c>
      <c r="CP43">
        <f t="shared" si="58"/>
        <v>1</v>
      </c>
      <c r="CQ43" s="1">
        <v>2.1296734500699998E-3</v>
      </c>
      <c r="CR43" s="2">
        <v>10</v>
      </c>
      <c r="CS43">
        <v>60</v>
      </c>
      <c r="CT43" t="str">
        <f t="shared" si="59"/>
        <v>TRUE</v>
      </c>
      <c r="CU43">
        <f>VLOOKUP($A43,'FuturesInfo (3)'!$A$2:$V$80,22)</f>
        <v>2</v>
      </c>
      <c r="CV43">
        <f t="shared" si="60"/>
        <v>3</v>
      </c>
      <c r="CW43">
        <f t="shared" si="76"/>
        <v>2</v>
      </c>
      <c r="CX43" s="139">
        <f>VLOOKUP($A43,'FuturesInfo (3)'!$A$2:$O$80,15)*CW43</f>
        <v>102675</v>
      </c>
      <c r="CY43" s="200">
        <f t="shared" si="77"/>
        <v>218.66422148593722</v>
      </c>
      <c r="CZ43" s="200">
        <f t="shared" si="78"/>
        <v>218.66422148593722</v>
      </c>
      <c r="DB43">
        <f t="shared" si="61"/>
        <v>1</v>
      </c>
      <c r="DC43">
        <v>1</v>
      </c>
      <c r="DD43">
        <v>1</v>
      </c>
      <c r="DE43">
        <v>-1</v>
      </c>
      <c r="DF43">
        <f t="shared" si="114"/>
        <v>0</v>
      </c>
      <c r="DG43">
        <f t="shared" si="62"/>
        <v>0</v>
      </c>
      <c r="DH43" s="1">
        <v>-3.1404958677699997E-2</v>
      </c>
      <c r="DI43" s="2">
        <v>10</v>
      </c>
      <c r="DJ43">
        <v>60</v>
      </c>
      <c r="DK43" t="str">
        <f t="shared" si="63"/>
        <v>TRUE</v>
      </c>
      <c r="DL43">
        <f>VLOOKUP($A43,'FuturesInfo (3)'!$A$2:$V$80,22)</f>
        <v>2</v>
      </c>
      <c r="DM43">
        <f t="shared" si="64"/>
        <v>3</v>
      </c>
      <c r="DN43">
        <f t="shared" si="79"/>
        <v>2</v>
      </c>
      <c r="DO43" s="139">
        <f>VLOOKUP($A43,'FuturesInfo (3)'!$A$2:$O$80,15)*DN43</f>
        <v>102675</v>
      </c>
      <c r="DP43" s="200">
        <f t="shared" si="65"/>
        <v>-3224.504132232847</v>
      </c>
      <c r="DQ43" s="200">
        <f t="shared" si="80"/>
        <v>-3224.504132232847</v>
      </c>
      <c r="DS43">
        <v>1</v>
      </c>
      <c r="DT43">
        <v>-1</v>
      </c>
      <c r="DU43">
        <v>1</v>
      </c>
      <c r="DV43">
        <v>1</v>
      </c>
      <c r="DW43">
        <v>0</v>
      </c>
      <c r="DX43">
        <v>1</v>
      </c>
      <c r="DY43" s="1">
        <v>5.1194539249099997E-3</v>
      </c>
      <c r="DZ43" s="2">
        <v>10</v>
      </c>
      <c r="EA43">
        <v>60</v>
      </c>
      <c r="EB43" t="s">
        <v>1276</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1276</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1276</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1276</v>
      </c>
      <c r="GM43">
        <v>2</v>
      </c>
      <c r="GN43" s="96">
        <v>0</v>
      </c>
      <c r="GO43">
        <v>2</v>
      </c>
      <c r="GP43" s="139">
        <v>102675</v>
      </c>
      <c r="GQ43" s="200">
        <v>-1163.0263481859974</v>
      </c>
      <c r="GR43" s="200">
        <v>-1163.0263481859974</v>
      </c>
      <c r="GS43" s="200">
        <v>-1163.0263481859974</v>
      </c>
      <c r="GT43" s="200">
        <v>-1163.0263481859974</v>
      </c>
      <c r="GV43">
        <f t="shared" si="66"/>
        <v>0</v>
      </c>
      <c r="GW43" s="244">
        <v>1</v>
      </c>
      <c r="GX43" s="218">
        <v>1</v>
      </c>
      <c r="GY43" s="245">
        <v>6</v>
      </c>
      <c r="GZ43">
        <f t="shared" si="118"/>
        <v>-1</v>
      </c>
      <c r="HA43">
        <f t="shared" si="82"/>
        <v>1</v>
      </c>
      <c r="HB43" s="218"/>
      <c r="HC43">
        <f t="shared" si="115"/>
        <v>0</v>
      </c>
      <c r="HD43">
        <f t="shared" si="83"/>
        <v>0</v>
      </c>
      <c r="HE43">
        <f t="shared" si="84"/>
        <v>0</v>
      </c>
      <c r="HF43">
        <f t="shared" si="85"/>
        <v>0</v>
      </c>
      <c r="HG43" s="253"/>
      <c r="HH43" s="268">
        <v>42509</v>
      </c>
      <c r="HI43">
        <v>60</v>
      </c>
      <c r="HJ43" t="str">
        <f t="shared" si="67"/>
        <v>TRUE</v>
      </c>
      <c r="HK43">
        <f>VLOOKUP($A43,'FuturesInfo (3)'!$A$2:$V$80,22)</f>
        <v>2</v>
      </c>
      <c r="HL43" s="257"/>
      <c r="HM43">
        <f t="shared" si="86"/>
        <v>2</v>
      </c>
      <c r="HN43" s="139">
        <f>VLOOKUP($A43,'FuturesInfo (3)'!$A$2:$O$80,15)*HM43</f>
        <v>102675</v>
      </c>
      <c r="HO43" s="200">
        <f t="shared" si="87"/>
        <v>0</v>
      </c>
      <c r="HP43" s="200">
        <f t="shared" si="88"/>
        <v>0</v>
      </c>
      <c r="HQ43" s="200">
        <f t="shared" si="89"/>
        <v>0</v>
      </c>
      <c r="HR43" s="200">
        <f t="shared" si="121"/>
        <v>0</v>
      </c>
      <c r="HT43">
        <f t="shared" si="68"/>
        <v>0</v>
      </c>
      <c r="HU43" s="244"/>
      <c r="HV43" s="218"/>
      <c r="HW43" s="245"/>
      <c r="HX43">
        <f t="shared" si="119"/>
        <v>0</v>
      </c>
      <c r="HY43">
        <f t="shared" si="92"/>
        <v>0</v>
      </c>
      <c r="HZ43" s="218"/>
      <c r="IA43">
        <f t="shared" si="116"/>
        <v>1</v>
      </c>
      <c r="IB43">
        <f t="shared" si="93"/>
        <v>1</v>
      </c>
      <c r="IC43">
        <f t="shared" si="94"/>
        <v>1</v>
      </c>
      <c r="ID43">
        <f t="shared" si="95"/>
        <v>1</v>
      </c>
      <c r="IE43" s="253"/>
      <c r="IF43" s="268"/>
      <c r="IG43">
        <v>60</v>
      </c>
      <c r="IH43" t="str">
        <f t="shared" si="69"/>
        <v>FALSE</v>
      </c>
      <c r="II43">
        <f>VLOOKUP($A43,'FuturesInfo (3)'!$A$2:$V$80,22)</f>
        <v>2</v>
      </c>
      <c r="IJ43" s="257"/>
      <c r="IK43">
        <f t="shared" si="96"/>
        <v>2</v>
      </c>
      <c r="IL43" s="139">
        <f>VLOOKUP($A43,'FuturesInfo (3)'!$A$2:$O$80,15)*IK43</f>
        <v>102675</v>
      </c>
      <c r="IM43" s="200">
        <f t="shared" si="97"/>
        <v>0</v>
      </c>
      <c r="IN43" s="200">
        <f t="shared" si="98"/>
        <v>0</v>
      </c>
      <c r="IO43" s="200">
        <f t="shared" si="99"/>
        <v>0</v>
      </c>
      <c r="IP43" s="200">
        <f t="shared" si="122"/>
        <v>0</v>
      </c>
      <c r="IR43">
        <f t="shared" si="70"/>
        <v>1</v>
      </c>
      <c r="IS43" s="244"/>
      <c r="IT43" s="218"/>
      <c r="IU43" s="245"/>
      <c r="IV43">
        <f t="shared" si="120"/>
        <v>0</v>
      </c>
      <c r="IW43">
        <f t="shared" si="102"/>
        <v>0</v>
      </c>
      <c r="IX43" s="218"/>
      <c r="IY43">
        <f t="shared" si="117"/>
        <v>1</v>
      </c>
      <c r="IZ43">
        <f t="shared" si="103"/>
        <v>1</v>
      </c>
      <c r="JA43">
        <f t="shared" si="104"/>
        <v>1</v>
      </c>
      <c r="JB43">
        <f t="shared" si="105"/>
        <v>1</v>
      </c>
      <c r="JC43" s="253"/>
      <c r="JD43" s="268"/>
      <c r="JE43">
        <v>60</v>
      </c>
      <c r="JF43" t="str">
        <f t="shared" si="71"/>
        <v>FALSE</v>
      </c>
      <c r="JG43">
        <f>VLOOKUP($A43,'FuturesInfo (3)'!$A$2:$V$80,22)</f>
        <v>2</v>
      </c>
      <c r="JH43" s="257"/>
      <c r="JI43">
        <f t="shared" si="106"/>
        <v>2</v>
      </c>
      <c r="JJ43" s="139">
        <f>VLOOKUP($A43,'FuturesInfo (3)'!$A$2:$O$80,15)*JI43</f>
        <v>102675</v>
      </c>
      <c r="JK43" s="200">
        <f t="shared" si="107"/>
        <v>0</v>
      </c>
      <c r="JL43" s="200">
        <f t="shared" si="108"/>
        <v>0</v>
      </c>
      <c r="JM43" s="200">
        <f t="shared" si="109"/>
        <v>0</v>
      </c>
      <c r="JN43" s="200">
        <f t="shared" si="123"/>
        <v>0</v>
      </c>
    </row>
    <row r="44" spans="1:274"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1"/>
        <v>0</v>
      </c>
      <c r="BH44">
        <v>1</v>
      </c>
      <c r="BI44">
        <v>1</v>
      </c>
      <c r="BJ44">
        <f t="shared" si="72"/>
        <v>1</v>
      </c>
      <c r="BK44" s="1">
        <v>3.8476524449599999E-3</v>
      </c>
      <c r="BL44" s="2">
        <v>10</v>
      </c>
      <c r="BM44">
        <v>60</v>
      </c>
      <c r="BN44" t="str">
        <f t="shared" si="112"/>
        <v>TRUE</v>
      </c>
      <c r="BO44">
        <f>VLOOKUP($A44,'FuturesInfo (3)'!$A$2:$V$80,22)</f>
        <v>1</v>
      </c>
      <c r="BP44">
        <f t="shared" si="137"/>
        <v>1</v>
      </c>
      <c r="BQ44" s="139">
        <f>VLOOKUP($A44,'FuturesInfo (3)'!$A$2:$O$80,15)*BP44</f>
        <v>131132.56113256115</v>
      </c>
      <c r="BR44" s="145">
        <f t="shared" si="73"/>
        <v>504.55251945556557</v>
      </c>
      <c r="BT44">
        <f t="shared" si="74"/>
        <v>1</v>
      </c>
      <c r="BU44">
        <v>1</v>
      </c>
      <c r="BV44">
        <v>-1</v>
      </c>
      <c r="BW44">
        <v>1</v>
      </c>
      <c r="BX44">
        <f t="shared" si="52"/>
        <v>1</v>
      </c>
      <c r="BY44">
        <f t="shared" si="53"/>
        <v>0</v>
      </c>
      <c r="BZ44" s="188">
        <v>4.8517781767000003E-3</v>
      </c>
      <c r="CA44" s="2">
        <v>10</v>
      </c>
      <c r="CB44">
        <v>60</v>
      </c>
      <c r="CC44" t="str">
        <f t="shared" si="54"/>
        <v>TRUE</v>
      </c>
      <c r="CD44">
        <f>VLOOKUP($A44,'FuturesInfo (3)'!$A$2:$V$80,22)</f>
        <v>1</v>
      </c>
      <c r="CE44">
        <f t="shared" si="55"/>
        <v>1</v>
      </c>
      <c r="CF44">
        <f t="shared" si="55"/>
        <v>1</v>
      </c>
      <c r="CG44" s="139">
        <f>VLOOKUP($A44,'FuturesInfo (3)'!$A$2:$O$80,15)*CE44</f>
        <v>131132.56113256115</v>
      </c>
      <c r="CH44" s="145">
        <f t="shared" si="56"/>
        <v>636.22609835773892</v>
      </c>
      <c r="CI44" s="145">
        <f t="shared" si="75"/>
        <v>-636.22609835773892</v>
      </c>
      <c r="CK44">
        <f t="shared" si="57"/>
        <v>1</v>
      </c>
      <c r="CL44">
        <v>1</v>
      </c>
      <c r="CM44">
        <v>-1</v>
      </c>
      <c r="CN44">
        <v>1</v>
      </c>
      <c r="CO44">
        <f t="shared" si="113"/>
        <v>1</v>
      </c>
      <c r="CP44">
        <f t="shared" si="58"/>
        <v>0</v>
      </c>
      <c r="CQ44" s="1">
        <v>3.1384288542300001E-3</v>
      </c>
      <c r="CR44" s="2">
        <v>10</v>
      </c>
      <c r="CS44">
        <v>60</v>
      </c>
      <c r="CT44" t="str">
        <f t="shared" si="59"/>
        <v>TRUE</v>
      </c>
      <c r="CU44">
        <f>VLOOKUP($A44,'FuturesInfo (3)'!$A$2:$V$80,22)</f>
        <v>1</v>
      </c>
      <c r="CV44">
        <f t="shared" si="60"/>
        <v>1</v>
      </c>
      <c r="CW44">
        <f t="shared" si="76"/>
        <v>1</v>
      </c>
      <c r="CX44" s="139">
        <f>VLOOKUP($A44,'FuturesInfo (3)'!$A$2:$O$80,15)*CW44</f>
        <v>131132.56113256115</v>
      </c>
      <c r="CY44" s="200">
        <f t="shared" si="77"/>
        <v>411.55021358750935</v>
      </c>
      <c r="CZ44" s="200">
        <f t="shared" si="78"/>
        <v>-411.55021358750935</v>
      </c>
      <c r="DB44">
        <f t="shared" si="61"/>
        <v>1</v>
      </c>
      <c r="DC44">
        <v>1</v>
      </c>
      <c r="DD44">
        <v>-1</v>
      </c>
      <c r="DE44">
        <v>1</v>
      </c>
      <c r="DF44">
        <f t="shared" si="114"/>
        <v>1</v>
      </c>
      <c r="DG44">
        <f t="shared" si="62"/>
        <v>0</v>
      </c>
      <c r="DH44" s="1">
        <v>1.57393145938E-2</v>
      </c>
      <c r="DI44" s="2">
        <v>10</v>
      </c>
      <c r="DJ44">
        <v>60</v>
      </c>
      <c r="DK44" t="str">
        <f t="shared" si="63"/>
        <v>TRUE</v>
      </c>
      <c r="DL44">
        <f>VLOOKUP($A44,'FuturesInfo (3)'!$A$2:$V$80,22)</f>
        <v>1</v>
      </c>
      <c r="DM44">
        <f t="shared" si="64"/>
        <v>1</v>
      </c>
      <c r="DN44">
        <f t="shared" si="79"/>
        <v>1</v>
      </c>
      <c r="DO44" s="139">
        <f>VLOOKUP($A44,'FuturesInfo (3)'!$A$2:$O$80,15)*DN44</f>
        <v>131132.56113256115</v>
      </c>
      <c r="DP44" s="200">
        <f t="shared" si="65"/>
        <v>2063.9366331560905</v>
      </c>
      <c r="DQ44" s="200">
        <f t="shared" si="80"/>
        <v>-2063.9366331560905</v>
      </c>
      <c r="DS44">
        <v>1</v>
      </c>
      <c r="DT44">
        <v>1</v>
      </c>
      <c r="DU44">
        <v>-1</v>
      </c>
      <c r="DV44">
        <v>1</v>
      </c>
      <c r="DW44">
        <v>1</v>
      </c>
      <c r="DX44">
        <v>0</v>
      </c>
      <c r="DY44" s="1">
        <v>5.2125290243099998E-4</v>
      </c>
      <c r="DZ44" s="2">
        <v>10</v>
      </c>
      <c r="EA44">
        <v>60</v>
      </c>
      <c r="EB44" t="s">
        <v>1276</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1276</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1276</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1276</v>
      </c>
      <c r="GM44">
        <v>1</v>
      </c>
      <c r="GN44" s="96">
        <v>0</v>
      </c>
      <c r="GO44">
        <v>1</v>
      </c>
      <c r="GP44" s="139">
        <v>131132.56113256115</v>
      </c>
      <c r="GQ44" s="200">
        <v>2709.8712652323993</v>
      </c>
      <c r="GR44" s="200">
        <v>2709.8712652323993</v>
      </c>
      <c r="GS44" s="200">
        <v>2709.8712652323993</v>
      </c>
      <c r="GT44" s="200">
        <v>2709.8712652323993</v>
      </c>
      <c r="GV44">
        <f t="shared" si="66"/>
        <v>1</v>
      </c>
      <c r="GW44" s="244">
        <v>-1</v>
      </c>
      <c r="GX44" s="218">
        <v>1</v>
      </c>
      <c r="GY44" s="245">
        <v>14</v>
      </c>
      <c r="GZ44">
        <f t="shared" si="118"/>
        <v>1</v>
      </c>
      <c r="HA44">
        <f t="shared" si="82"/>
        <v>1</v>
      </c>
      <c r="HB44" s="218"/>
      <c r="HC44">
        <f t="shared" si="115"/>
        <v>0</v>
      </c>
      <c r="HD44">
        <f t="shared" si="83"/>
        <v>0</v>
      </c>
      <c r="HE44">
        <f t="shared" si="84"/>
        <v>0</v>
      </c>
      <c r="HF44">
        <f t="shared" si="85"/>
        <v>0</v>
      </c>
      <c r="HG44" s="253"/>
      <c r="HH44" s="268">
        <v>42513</v>
      </c>
      <c r="HI44">
        <v>60</v>
      </c>
      <c r="HJ44" t="str">
        <f t="shared" si="67"/>
        <v>TRUE</v>
      </c>
      <c r="HK44">
        <f>VLOOKUP($A44,'FuturesInfo (3)'!$A$2:$V$80,22)</f>
        <v>1</v>
      </c>
      <c r="HL44" s="257"/>
      <c r="HM44">
        <f t="shared" si="86"/>
        <v>1</v>
      </c>
      <c r="HN44" s="139">
        <f>VLOOKUP($A44,'FuturesInfo (3)'!$A$2:$O$80,15)*HM44</f>
        <v>131132.56113256115</v>
      </c>
      <c r="HO44" s="200">
        <f t="shared" si="87"/>
        <v>0</v>
      </c>
      <c r="HP44" s="200">
        <f t="shared" si="88"/>
        <v>0</v>
      </c>
      <c r="HQ44" s="200">
        <f t="shared" si="89"/>
        <v>0</v>
      </c>
      <c r="HR44" s="200">
        <f t="shared" si="121"/>
        <v>0</v>
      </c>
      <c r="HT44">
        <f t="shared" si="68"/>
        <v>0</v>
      </c>
      <c r="HU44" s="244"/>
      <c r="HV44" s="218"/>
      <c r="HW44" s="245"/>
      <c r="HX44">
        <f t="shared" si="119"/>
        <v>0</v>
      </c>
      <c r="HY44">
        <f t="shared" si="92"/>
        <v>0</v>
      </c>
      <c r="HZ44" s="218"/>
      <c r="IA44">
        <f t="shared" si="116"/>
        <v>1</v>
      </c>
      <c r="IB44">
        <f t="shared" si="93"/>
        <v>1</v>
      </c>
      <c r="IC44">
        <f t="shared" si="94"/>
        <v>1</v>
      </c>
      <c r="ID44">
        <f t="shared" si="95"/>
        <v>1</v>
      </c>
      <c r="IE44" s="253"/>
      <c r="IF44" s="268"/>
      <c r="IG44">
        <v>60</v>
      </c>
      <c r="IH44" t="str">
        <f t="shared" si="69"/>
        <v>FALSE</v>
      </c>
      <c r="II44">
        <f>VLOOKUP($A44,'FuturesInfo (3)'!$A$2:$V$80,22)</f>
        <v>1</v>
      </c>
      <c r="IJ44" s="257"/>
      <c r="IK44">
        <f t="shared" si="96"/>
        <v>1</v>
      </c>
      <c r="IL44" s="139">
        <f>VLOOKUP($A44,'FuturesInfo (3)'!$A$2:$O$80,15)*IK44</f>
        <v>131132.56113256115</v>
      </c>
      <c r="IM44" s="200">
        <f t="shared" si="97"/>
        <v>0</v>
      </c>
      <c r="IN44" s="200">
        <f t="shared" si="98"/>
        <v>0</v>
      </c>
      <c r="IO44" s="200">
        <f t="shared" si="99"/>
        <v>0</v>
      </c>
      <c r="IP44" s="200">
        <f t="shared" si="122"/>
        <v>0</v>
      </c>
      <c r="IR44">
        <f t="shared" si="70"/>
        <v>1</v>
      </c>
      <c r="IS44" s="244"/>
      <c r="IT44" s="218"/>
      <c r="IU44" s="245"/>
      <c r="IV44">
        <f t="shared" si="120"/>
        <v>0</v>
      </c>
      <c r="IW44">
        <f t="shared" si="102"/>
        <v>0</v>
      </c>
      <c r="IX44" s="218"/>
      <c r="IY44">
        <f t="shared" si="117"/>
        <v>1</v>
      </c>
      <c r="IZ44">
        <f t="shared" si="103"/>
        <v>1</v>
      </c>
      <c r="JA44">
        <f t="shared" si="104"/>
        <v>1</v>
      </c>
      <c r="JB44">
        <f t="shared" si="105"/>
        <v>1</v>
      </c>
      <c r="JC44" s="253"/>
      <c r="JD44" s="268"/>
      <c r="JE44">
        <v>60</v>
      </c>
      <c r="JF44" t="str">
        <f t="shared" si="71"/>
        <v>FALSE</v>
      </c>
      <c r="JG44">
        <f>VLOOKUP($A44,'FuturesInfo (3)'!$A$2:$V$80,22)</f>
        <v>1</v>
      </c>
      <c r="JH44" s="257"/>
      <c r="JI44">
        <f t="shared" si="106"/>
        <v>1</v>
      </c>
      <c r="JJ44" s="139">
        <f>VLOOKUP($A44,'FuturesInfo (3)'!$A$2:$O$80,15)*JI44</f>
        <v>131132.56113256115</v>
      </c>
      <c r="JK44" s="200">
        <f t="shared" si="107"/>
        <v>0</v>
      </c>
      <c r="JL44" s="200">
        <f t="shared" si="108"/>
        <v>0</v>
      </c>
      <c r="JM44" s="200">
        <f t="shared" si="109"/>
        <v>0</v>
      </c>
      <c r="JN44" s="200">
        <f t="shared" si="123"/>
        <v>0</v>
      </c>
    </row>
    <row r="45" spans="1:274"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1"/>
        <v>0</v>
      </c>
      <c r="BH45">
        <v>1</v>
      </c>
      <c r="BI45">
        <v>1</v>
      </c>
      <c r="BJ45">
        <f t="shared" si="72"/>
        <v>1</v>
      </c>
      <c r="BK45" s="1">
        <v>6.6048435519399998E-3</v>
      </c>
      <c r="BL45" s="2">
        <v>10</v>
      </c>
      <c r="BM45">
        <v>60</v>
      </c>
      <c r="BN45" t="str">
        <f t="shared" si="112"/>
        <v>TRUE</v>
      </c>
      <c r="BO45">
        <f>VLOOKUP($A45,'FuturesInfo (3)'!$A$2:$V$80,22)</f>
        <v>1</v>
      </c>
      <c r="BP45">
        <f t="shared" si="137"/>
        <v>1</v>
      </c>
      <c r="BQ45" s="139">
        <f>VLOOKUP($A45,'FuturesInfo (3)'!$A$2:$O$80,15)*BP45</f>
        <v>63609</v>
      </c>
      <c r="BR45" s="145">
        <f t="shared" si="73"/>
        <v>420.12749349535147</v>
      </c>
      <c r="BT45">
        <f t="shared" si="74"/>
        <v>1</v>
      </c>
      <c r="BU45">
        <v>1</v>
      </c>
      <c r="BV45">
        <v>-1</v>
      </c>
      <c r="BW45">
        <v>-1</v>
      </c>
      <c r="BX45">
        <f t="shared" si="52"/>
        <v>0</v>
      </c>
      <c r="BY45">
        <f t="shared" si="53"/>
        <v>1</v>
      </c>
      <c r="BZ45" s="188">
        <v>-1.37195121951E-2</v>
      </c>
      <c r="CA45" s="2">
        <v>10</v>
      </c>
      <c r="CB45">
        <v>60</v>
      </c>
      <c r="CC45" t="str">
        <f t="shared" si="54"/>
        <v>TRUE</v>
      </c>
      <c r="CD45">
        <f>VLOOKUP($A45,'FuturesInfo (3)'!$A$2:$V$80,22)</f>
        <v>1</v>
      </c>
      <c r="CE45">
        <f t="shared" si="55"/>
        <v>1</v>
      </c>
      <c r="CF45">
        <f t="shared" si="55"/>
        <v>1</v>
      </c>
      <c r="CG45" s="139">
        <f>VLOOKUP($A45,'FuturesInfo (3)'!$A$2:$O$80,15)*CE45</f>
        <v>63609</v>
      </c>
      <c r="CH45" s="145">
        <f t="shared" si="56"/>
        <v>-872.6844512181159</v>
      </c>
      <c r="CI45" s="145">
        <f t="shared" si="75"/>
        <v>872.6844512181159</v>
      </c>
      <c r="CK45">
        <f t="shared" si="57"/>
        <v>1</v>
      </c>
      <c r="CL45">
        <v>-1</v>
      </c>
      <c r="CM45">
        <v>-1</v>
      </c>
      <c r="CN45">
        <v>1</v>
      </c>
      <c r="CO45">
        <f t="shared" si="113"/>
        <v>0</v>
      </c>
      <c r="CP45">
        <f t="shared" si="58"/>
        <v>0</v>
      </c>
      <c r="CQ45" s="1">
        <v>1.0079967744100001E-2</v>
      </c>
      <c r="CR45" s="2">
        <v>10</v>
      </c>
      <c r="CS45">
        <v>60</v>
      </c>
      <c r="CT45" t="str">
        <f t="shared" si="59"/>
        <v>TRUE</v>
      </c>
      <c r="CU45">
        <f>VLOOKUP($A45,'FuturesInfo (3)'!$A$2:$V$80,22)</f>
        <v>1</v>
      </c>
      <c r="CV45">
        <f t="shared" si="60"/>
        <v>1</v>
      </c>
      <c r="CW45">
        <f t="shared" si="76"/>
        <v>1</v>
      </c>
      <c r="CX45" s="139">
        <f>VLOOKUP($A45,'FuturesInfo (3)'!$A$2:$O$80,15)*CW45</f>
        <v>63609</v>
      </c>
      <c r="CY45" s="200">
        <f t="shared" si="77"/>
        <v>-641.176668234457</v>
      </c>
      <c r="CZ45" s="200">
        <f t="shared" si="78"/>
        <v>-641.176668234457</v>
      </c>
      <c r="DB45">
        <f t="shared" si="61"/>
        <v>-1</v>
      </c>
      <c r="DC45">
        <v>1</v>
      </c>
      <c r="DD45">
        <v>-1</v>
      </c>
      <c r="DE45">
        <v>1</v>
      </c>
      <c r="DF45">
        <f t="shared" si="114"/>
        <v>1</v>
      </c>
      <c r="DG45">
        <f t="shared" si="62"/>
        <v>0</v>
      </c>
      <c r="DH45" s="1">
        <v>2.5547202448299999E-2</v>
      </c>
      <c r="DI45" s="2">
        <v>10</v>
      </c>
      <c r="DJ45">
        <v>60</v>
      </c>
      <c r="DK45" t="str">
        <f t="shared" si="63"/>
        <v>TRUE</v>
      </c>
      <c r="DL45">
        <f>VLOOKUP($A45,'FuturesInfo (3)'!$A$2:$V$80,22)</f>
        <v>1</v>
      </c>
      <c r="DM45">
        <f t="shared" si="64"/>
        <v>1</v>
      </c>
      <c r="DN45">
        <f t="shared" si="79"/>
        <v>1</v>
      </c>
      <c r="DO45" s="139">
        <f>VLOOKUP($A45,'FuturesInfo (3)'!$A$2:$O$80,15)*DN45</f>
        <v>63609</v>
      </c>
      <c r="DP45" s="200">
        <f t="shared" si="65"/>
        <v>1625.0320005339147</v>
      </c>
      <c r="DQ45" s="200">
        <f t="shared" si="80"/>
        <v>-1625.0320005339147</v>
      </c>
      <c r="DS45">
        <v>1</v>
      </c>
      <c r="DT45">
        <v>1</v>
      </c>
      <c r="DU45">
        <v>-1</v>
      </c>
      <c r="DV45">
        <v>1</v>
      </c>
      <c r="DW45">
        <v>1</v>
      </c>
      <c r="DX45">
        <v>0</v>
      </c>
      <c r="DY45" s="1">
        <v>1.88128446319E-2</v>
      </c>
      <c r="DZ45" s="2">
        <v>10</v>
      </c>
      <c r="EA45">
        <v>60</v>
      </c>
      <c r="EB45" t="s">
        <v>1276</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1276</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1276</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1276</v>
      </c>
      <c r="GM45">
        <v>1</v>
      </c>
      <c r="GN45" s="96">
        <v>0</v>
      </c>
      <c r="GO45">
        <v>1</v>
      </c>
      <c r="GP45" s="139">
        <v>63609</v>
      </c>
      <c r="GQ45" s="200">
        <v>-62.937664907636616</v>
      </c>
      <c r="GR45" s="200">
        <v>-62.937664907636616</v>
      </c>
      <c r="GS45" s="200">
        <v>-62.937664907636616</v>
      </c>
      <c r="GT45" s="200">
        <v>62.937664907636616</v>
      </c>
      <c r="GV45">
        <f t="shared" si="66"/>
        <v>0</v>
      </c>
      <c r="GW45" s="244">
        <v>-1</v>
      </c>
      <c r="GX45" s="218">
        <v>-1</v>
      </c>
      <c r="GY45" s="245">
        <v>-24</v>
      </c>
      <c r="GZ45">
        <f t="shared" si="118"/>
        <v>-1</v>
      </c>
      <c r="HA45">
        <f t="shared" si="82"/>
        <v>1</v>
      </c>
      <c r="HB45" s="218"/>
      <c r="HC45">
        <f t="shared" si="115"/>
        <v>0</v>
      </c>
      <c r="HD45">
        <f t="shared" si="83"/>
        <v>0</v>
      </c>
      <c r="HE45">
        <f t="shared" si="84"/>
        <v>0</v>
      </c>
      <c r="HF45">
        <f t="shared" si="85"/>
        <v>0</v>
      </c>
      <c r="HG45" s="253"/>
      <c r="HH45" s="268">
        <v>42499</v>
      </c>
      <c r="HI45">
        <v>60</v>
      </c>
      <c r="HJ45" t="str">
        <f t="shared" si="67"/>
        <v>TRUE</v>
      </c>
      <c r="HK45">
        <f>VLOOKUP($A45,'FuturesInfo (3)'!$A$2:$V$80,22)</f>
        <v>1</v>
      </c>
      <c r="HL45" s="257"/>
      <c r="HM45">
        <f t="shared" si="86"/>
        <v>1</v>
      </c>
      <c r="HN45" s="139">
        <f>VLOOKUP($A45,'FuturesInfo (3)'!$A$2:$O$80,15)*HM45</f>
        <v>63609</v>
      </c>
      <c r="HO45" s="200">
        <f t="shared" si="87"/>
        <v>0</v>
      </c>
      <c r="HP45" s="200">
        <f t="shared" si="88"/>
        <v>0</v>
      </c>
      <c r="HQ45" s="200">
        <f t="shared" si="89"/>
        <v>0</v>
      </c>
      <c r="HR45" s="200">
        <f t="shared" si="121"/>
        <v>0</v>
      </c>
      <c r="HT45">
        <f t="shared" si="68"/>
        <v>0</v>
      </c>
      <c r="HU45" s="244"/>
      <c r="HV45" s="218"/>
      <c r="HW45" s="245"/>
      <c r="HX45">
        <f t="shared" si="119"/>
        <v>0</v>
      </c>
      <c r="HY45">
        <f t="shared" si="92"/>
        <v>0</v>
      </c>
      <c r="HZ45" s="218"/>
      <c r="IA45">
        <f t="shared" si="116"/>
        <v>1</v>
      </c>
      <c r="IB45">
        <f t="shared" si="93"/>
        <v>1</v>
      </c>
      <c r="IC45">
        <f t="shared" si="94"/>
        <v>1</v>
      </c>
      <c r="ID45">
        <f t="shared" si="95"/>
        <v>1</v>
      </c>
      <c r="IE45" s="253"/>
      <c r="IF45" s="268"/>
      <c r="IG45">
        <v>60</v>
      </c>
      <c r="IH45" t="str">
        <f t="shared" si="69"/>
        <v>FALSE</v>
      </c>
      <c r="II45">
        <f>VLOOKUP($A45,'FuturesInfo (3)'!$A$2:$V$80,22)</f>
        <v>1</v>
      </c>
      <c r="IJ45" s="257"/>
      <c r="IK45">
        <f t="shared" si="96"/>
        <v>1</v>
      </c>
      <c r="IL45" s="139">
        <f>VLOOKUP($A45,'FuturesInfo (3)'!$A$2:$O$80,15)*IK45</f>
        <v>63609</v>
      </c>
      <c r="IM45" s="200">
        <f t="shared" si="97"/>
        <v>0</v>
      </c>
      <c r="IN45" s="200">
        <f t="shared" si="98"/>
        <v>0</v>
      </c>
      <c r="IO45" s="200">
        <f t="shared" si="99"/>
        <v>0</v>
      </c>
      <c r="IP45" s="200">
        <f t="shared" si="122"/>
        <v>0</v>
      </c>
      <c r="IR45">
        <f t="shared" si="70"/>
        <v>1</v>
      </c>
      <c r="IS45" s="244"/>
      <c r="IT45" s="218"/>
      <c r="IU45" s="245"/>
      <c r="IV45">
        <f t="shared" si="120"/>
        <v>0</v>
      </c>
      <c r="IW45">
        <f t="shared" si="102"/>
        <v>0</v>
      </c>
      <c r="IX45" s="218"/>
      <c r="IY45">
        <f t="shared" si="117"/>
        <v>1</v>
      </c>
      <c r="IZ45">
        <f t="shared" si="103"/>
        <v>1</v>
      </c>
      <c r="JA45">
        <f t="shared" si="104"/>
        <v>1</v>
      </c>
      <c r="JB45">
        <f t="shared" si="105"/>
        <v>1</v>
      </c>
      <c r="JC45" s="253"/>
      <c r="JD45" s="268"/>
      <c r="JE45">
        <v>60</v>
      </c>
      <c r="JF45" t="str">
        <f t="shared" si="71"/>
        <v>FALSE</v>
      </c>
      <c r="JG45">
        <f>VLOOKUP($A45,'FuturesInfo (3)'!$A$2:$V$80,22)</f>
        <v>1</v>
      </c>
      <c r="JH45" s="257"/>
      <c r="JI45">
        <f t="shared" si="106"/>
        <v>1</v>
      </c>
      <c r="JJ45" s="139">
        <f>VLOOKUP($A45,'FuturesInfo (3)'!$A$2:$O$80,15)*JI45</f>
        <v>63609</v>
      </c>
      <c r="JK45" s="200">
        <f t="shared" si="107"/>
        <v>0</v>
      </c>
      <c r="JL45" s="200">
        <f t="shared" si="108"/>
        <v>0</v>
      </c>
      <c r="JM45" s="200">
        <f t="shared" si="109"/>
        <v>0</v>
      </c>
      <c r="JN45" s="200">
        <f t="shared" si="123"/>
        <v>0</v>
      </c>
    </row>
    <row r="46" spans="1:274"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1"/>
        <v>-2</v>
      </c>
      <c r="BH46">
        <v>-1</v>
      </c>
      <c r="BI46">
        <v>1</v>
      </c>
      <c r="BJ46">
        <f t="shared" si="72"/>
        <v>0</v>
      </c>
      <c r="BK46" s="1">
        <v>6.1894068028700002E-3</v>
      </c>
      <c r="BL46" s="2">
        <v>10</v>
      </c>
      <c r="BM46">
        <v>60</v>
      </c>
      <c r="BN46" t="str">
        <f t="shared" si="112"/>
        <v>TRUE</v>
      </c>
      <c r="BO46">
        <f>VLOOKUP($A46,'FuturesInfo (3)'!$A$2:$V$80,22)</f>
        <v>2</v>
      </c>
      <c r="BP46">
        <f t="shared" si="137"/>
        <v>2</v>
      </c>
      <c r="BQ46" s="139">
        <f>VLOOKUP($A46,'FuturesInfo (3)'!$A$2:$O$80,15)*BP46</f>
        <v>236275</v>
      </c>
      <c r="BR46" s="145">
        <f t="shared" si="73"/>
        <v>-1462.4020923481094</v>
      </c>
      <c r="BT46">
        <f t="shared" si="74"/>
        <v>-1</v>
      </c>
      <c r="BU46">
        <v>1</v>
      </c>
      <c r="BV46">
        <v>1</v>
      </c>
      <c r="BW46">
        <v>1</v>
      </c>
      <c r="BX46">
        <f t="shared" ref="BX46:BX77" si="138">IF(BU46=BW46,1,0)</f>
        <v>1</v>
      </c>
      <c r="BY46">
        <f t="shared" ref="BY46:BY77" si="139">IF(BW46=BV46,1,0)</f>
        <v>1</v>
      </c>
      <c r="BZ46" s="188">
        <v>2.0577027762700002E-2</v>
      </c>
      <c r="CA46" s="2">
        <v>10</v>
      </c>
      <c r="CB46">
        <v>60</v>
      </c>
      <c r="CC46" t="str">
        <f t="shared" ref="CC46:CC77" si="140">IF(BU46="","FALSE","TRUE")</f>
        <v>TRUE</v>
      </c>
      <c r="CD46">
        <f>VLOOKUP($A46,'FuturesInfo (3)'!$A$2:$V$80,22)</f>
        <v>2</v>
      </c>
      <c r="CE46">
        <f t="shared" si="55"/>
        <v>2</v>
      </c>
      <c r="CF46">
        <f t="shared" si="55"/>
        <v>2</v>
      </c>
      <c r="CG46" s="139">
        <f>VLOOKUP($A46,'FuturesInfo (3)'!$A$2:$O$80,15)*CE46</f>
        <v>236275</v>
      </c>
      <c r="CH46" s="145">
        <f t="shared" ref="CH46:CH77" si="141">IF(BX46=1,ABS(CG46*BZ46),-ABS(CG46*BZ46))</f>
        <v>4861.8372346319429</v>
      </c>
      <c r="CI46" s="145">
        <f t="shared" si="75"/>
        <v>4861.8372346319429</v>
      </c>
      <c r="CK46">
        <f t="shared" ref="CK46:CK77" si="142">BU46</f>
        <v>1</v>
      </c>
      <c r="CL46">
        <v>1</v>
      </c>
      <c r="CM46">
        <v>1</v>
      </c>
      <c r="CN46">
        <v>-1</v>
      </c>
      <c r="CO46">
        <f t="shared" si="113"/>
        <v>0</v>
      </c>
      <c r="CP46">
        <f t="shared" ref="CP46:CP77" si="143">IF(CN46=CM46,1,0)</f>
        <v>0</v>
      </c>
      <c r="CQ46" s="1">
        <v>-6.40068273949E-3</v>
      </c>
      <c r="CR46" s="2">
        <v>10</v>
      </c>
      <c r="CS46">
        <v>60</v>
      </c>
      <c r="CT46" t="str">
        <f t="shared" ref="CT46:CT77" si="144">IF(CL46="","FALSE","TRUE")</f>
        <v>TRUE</v>
      </c>
      <c r="CU46">
        <f>VLOOKUP($A46,'FuturesInfo (3)'!$A$2:$V$80,22)</f>
        <v>2</v>
      </c>
      <c r="CV46">
        <f t="shared" ref="CV46:CV77" si="145">ROUND(IF(CL46=CM46,CU46*(1+$CV$95),CU46*(1-$CV$95)),0)</f>
        <v>3</v>
      </c>
      <c r="CW46">
        <f t="shared" si="76"/>
        <v>2</v>
      </c>
      <c r="CX46" s="139">
        <f>VLOOKUP($A46,'FuturesInfo (3)'!$A$2:$O$80,15)*CW46</f>
        <v>236275</v>
      </c>
      <c r="CY46" s="200">
        <f t="shared" ref="CY46:CY77" si="146">IF(CO46=1,ABS(CX46*CQ46),-ABS(CX46*CQ46))</f>
        <v>-1512.3213142729999</v>
      </c>
      <c r="CZ46" s="200">
        <f t="shared" si="78"/>
        <v>-1512.3213142729999</v>
      </c>
      <c r="DB46">
        <f t="shared" si="61"/>
        <v>1</v>
      </c>
      <c r="DC46">
        <v>-1</v>
      </c>
      <c r="DD46">
        <v>1</v>
      </c>
      <c r="DE46">
        <v>1</v>
      </c>
      <c r="DF46">
        <f t="shared" si="114"/>
        <v>0</v>
      </c>
      <c r="DG46">
        <f t="shared" si="62"/>
        <v>1</v>
      </c>
      <c r="DH46" s="1">
        <v>6.9787416791900001E-4</v>
      </c>
      <c r="DI46" s="2">
        <v>10</v>
      </c>
      <c r="DJ46">
        <v>60</v>
      </c>
      <c r="DK46" t="str">
        <f t="shared" si="63"/>
        <v>TRUE</v>
      </c>
      <c r="DL46">
        <f>VLOOKUP($A46,'FuturesInfo (3)'!$A$2:$V$80,22)</f>
        <v>2</v>
      </c>
      <c r="DM46">
        <f t="shared" si="64"/>
        <v>2</v>
      </c>
      <c r="DN46">
        <f t="shared" si="79"/>
        <v>2</v>
      </c>
      <c r="DO46" s="139">
        <f>VLOOKUP($A46,'FuturesInfo (3)'!$A$2:$O$80,15)*DN46</f>
        <v>236275</v>
      </c>
      <c r="DP46" s="200">
        <f t="shared" si="65"/>
        <v>-164.89021902506173</v>
      </c>
      <c r="DQ46" s="200">
        <f t="shared" si="80"/>
        <v>164.89021902506173</v>
      </c>
      <c r="DS46">
        <v>-1</v>
      </c>
      <c r="DT46">
        <v>-1</v>
      </c>
      <c r="DU46">
        <v>1</v>
      </c>
      <c r="DV46">
        <v>1</v>
      </c>
      <c r="DW46">
        <v>0</v>
      </c>
      <c r="DX46">
        <v>1</v>
      </c>
      <c r="DY46" s="1">
        <v>3.2187114425200002E-3</v>
      </c>
      <c r="DZ46" s="2">
        <v>10</v>
      </c>
      <c r="EA46">
        <v>60</v>
      </c>
      <c r="EB46" t="s">
        <v>1276</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1276</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1276</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1276</v>
      </c>
      <c r="GM46">
        <v>2</v>
      </c>
      <c r="GN46" s="96">
        <v>0</v>
      </c>
      <c r="GO46">
        <v>2</v>
      </c>
      <c r="GP46" s="139">
        <v>236275</v>
      </c>
      <c r="GQ46" s="200">
        <v>-756.84662384275759</v>
      </c>
      <c r="GR46" s="200">
        <v>-756.84662384275759</v>
      </c>
      <c r="GS46" s="200">
        <v>756.84662384275759</v>
      </c>
      <c r="GT46" s="200">
        <v>756.84662384275759</v>
      </c>
      <c r="GV46">
        <f t="shared" si="66"/>
        <v>0</v>
      </c>
      <c r="GW46" s="244">
        <v>1</v>
      </c>
      <c r="GX46" s="218">
        <v>1</v>
      </c>
      <c r="GY46" s="245">
        <v>-3</v>
      </c>
      <c r="GZ46">
        <f t="shared" si="118"/>
        <v>-1</v>
      </c>
      <c r="HA46">
        <f t="shared" si="82"/>
        <v>-1</v>
      </c>
      <c r="HB46" s="218"/>
      <c r="HC46">
        <f t="shared" si="115"/>
        <v>0</v>
      </c>
      <c r="HD46">
        <f t="shared" si="83"/>
        <v>0</v>
      </c>
      <c r="HE46">
        <f t="shared" si="84"/>
        <v>0</v>
      </c>
      <c r="HF46">
        <f t="shared" si="85"/>
        <v>0</v>
      </c>
      <c r="HG46" s="253"/>
      <c r="HH46" s="268">
        <v>42508</v>
      </c>
      <c r="HI46">
        <v>60</v>
      </c>
      <c r="HJ46" t="str">
        <f t="shared" si="67"/>
        <v>TRUE</v>
      </c>
      <c r="HK46">
        <f>VLOOKUP($A46,'FuturesInfo (3)'!$A$2:$V$80,22)</f>
        <v>2</v>
      </c>
      <c r="HL46" s="257"/>
      <c r="HM46">
        <f t="shared" si="86"/>
        <v>2</v>
      </c>
      <c r="HN46" s="139">
        <f>VLOOKUP($A46,'FuturesInfo (3)'!$A$2:$O$80,15)*HM46</f>
        <v>236275</v>
      </c>
      <c r="HO46" s="200">
        <f t="shared" si="87"/>
        <v>0</v>
      </c>
      <c r="HP46" s="200">
        <f t="shared" si="88"/>
        <v>0</v>
      </c>
      <c r="HQ46" s="200">
        <f t="shared" si="89"/>
        <v>0</v>
      </c>
      <c r="HR46" s="200">
        <f t="shared" si="121"/>
        <v>0</v>
      </c>
      <c r="HT46">
        <f t="shared" si="68"/>
        <v>0</v>
      </c>
      <c r="HU46" s="244"/>
      <c r="HV46" s="218"/>
      <c r="HW46" s="245"/>
      <c r="HX46">
        <f t="shared" si="119"/>
        <v>0</v>
      </c>
      <c r="HY46">
        <f t="shared" si="92"/>
        <v>0</v>
      </c>
      <c r="HZ46" s="218"/>
      <c r="IA46">
        <f t="shared" si="116"/>
        <v>1</v>
      </c>
      <c r="IB46">
        <f t="shared" si="93"/>
        <v>1</v>
      </c>
      <c r="IC46">
        <f t="shared" si="94"/>
        <v>1</v>
      </c>
      <c r="ID46">
        <f t="shared" si="95"/>
        <v>1</v>
      </c>
      <c r="IE46" s="253"/>
      <c r="IF46" s="268"/>
      <c r="IG46">
        <v>60</v>
      </c>
      <c r="IH46" t="str">
        <f t="shared" si="69"/>
        <v>FALSE</v>
      </c>
      <c r="II46">
        <f>VLOOKUP($A46,'FuturesInfo (3)'!$A$2:$V$80,22)</f>
        <v>2</v>
      </c>
      <c r="IJ46" s="257"/>
      <c r="IK46">
        <f t="shared" si="96"/>
        <v>2</v>
      </c>
      <c r="IL46" s="139">
        <f>VLOOKUP($A46,'FuturesInfo (3)'!$A$2:$O$80,15)*IK46</f>
        <v>236275</v>
      </c>
      <c r="IM46" s="200">
        <f t="shared" si="97"/>
        <v>0</v>
      </c>
      <c r="IN46" s="200">
        <f t="shared" si="98"/>
        <v>0</v>
      </c>
      <c r="IO46" s="200">
        <f t="shared" si="99"/>
        <v>0</v>
      </c>
      <c r="IP46" s="200">
        <f t="shared" si="122"/>
        <v>0</v>
      </c>
      <c r="IR46">
        <f t="shared" si="70"/>
        <v>1</v>
      </c>
      <c r="IS46" s="244"/>
      <c r="IT46" s="218"/>
      <c r="IU46" s="245"/>
      <c r="IV46">
        <f t="shared" si="120"/>
        <v>0</v>
      </c>
      <c r="IW46">
        <f t="shared" si="102"/>
        <v>0</v>
      </c>
      <c r="IX46" s="218"/>
      <c r="IY46">
        <f t="shared" si="117"/>
        <v>1</v>
      </c>
      <c r="IZ46">
        <f t="shared" si="103"/>
        <v>1</v>
      </c>
      <c r="JA46">
        <f t="shared" si="104"/>
        <v>1</v>
      </c>
      <c r="JB46">
        <f t="shared" si="105"/>
        <v>1</v>
      </c>
      <c r="JC46" s="253"/>
      <c r="JD46" s="268"/>
      <c r="JE46">
        <v>60</v>
      </c>
      <c r="JF46" t="str">
        <f t="shared" si="71"/>
        <v>FALSE</v>
      </c>
      <c r="JG46">
        <f>VLOOKUP($A46,'FuturesInfo (3)'!$A$2:$V$80,22)</f>
        <v>2</v>
      </c>
      <c r="JH46" s="257"/>
      <c r="JI46">
        <f t="shared" si="106"/>
        <v>2</v>
      </c>
      <c r="JJ46" s="139">
        <f>VLOOKUP($A46,'FuturesInfo (3)'!$A$2:$O$80,15)*JI46</f>
        <v>236275</v>
      </c>
      <c r="JK46" s="200">
        <f t="shared" si="107"/>
        <v>0</v>
      </c>
      <c r="JL46" s="200">
        <f t="shared" si="108"/>
        <v>0</v>
      </c>
      <c r="JM46" s="200">
        <f t="shared" si="109"/>
        <v>0</v>
      </c>
      <c r="JN46" s="200">
        <f t="shared" si="123"/>
        <v>0</v>
      </c>
    </row>
    <row r="47" spans="1:274"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1"/>
        <v>-2</v>
      </c>
      <c r="BH47">
        <v>-1</v>
      </c>
      <c r="BI47">
        <v>1</v>
      </c>
      <c r="BJ47">
        <f t="shared" si="72"/>
        <v>0</v>
      </c>
      <c r="BK47" s="1">
        <v>9.0237899918000006E-3</v>
      </c>
      <c r="BL47" s="2">
        <v>10</v>
      </c>
      <c r="BM47">
        <v>60</v>
      </c>
      <c r="BN47" t="str">
        <f t="shared" si="112"/>
        <v>TRUE</v>
      </c>
      <c r="BO47">
        <f>VLOOKUP($A47,'FuturesInfo (3)'!$A$2:$V$80,22)</f>
        <v>1</v>
      </c>
      <c r="BP47">
        <f t="shared" si="137"/>
        <v>1</v>
      </c>
      <c r="BQ47" s="139">
        <f>VLOOKUP($A47,'FuturesInfo (3)'!$A$2:$O$80,15)*BP47</f>
        <v>52237.500000000007</v>
      </c>
      <c r="BR47" s="145">
        <f t="shared" si="73"/>
        <v>-471.38022969665258</v>
      </c>
      <c r="BT47">
        <f t="shared" si="74"/>
        <v>-1</v>
      </c>
      <c r="BU47">
        <v>-1</v>
      </c>
      <c r="BV47">
        <v>-1</v>
      </c>
      <c r="BW47">
        <v>1</v>
      </c>
      <c r="BX47">
        <f t="shared" si="138"/>
        <v>0</v>
      </c>
      <c r="BY47">
        <f t="shared" si="139"/>
        <v>0</v>
      </c>
      <c r="BZ47" s="188">
        <v>3.3333333333299998E-2</v>
      </c>
      <c r="CA47" s="2">
        <v>10</v>
      </c>
      <c r="CB47">
        <v>60</v>
      </c>
      <c r="CC47" t="str">
        <f t="shared" si="140"/>
        <v>TRUE</v>
      </c>
      <c r="CD47">
        <f>VLOOKUP($A47,'FuturesInfo (3)'!$A$2:$V$80,22)</f>
        <v>1</v>
      </c>
      <c r="CE47">
        <f t="shared" si="55"/>
        <v>1</v>
      </c>
      <c r="CF47">
        <f t="shared" si="55"/>
        <v>1</v>
      </c>
      <c r="CG47" s="139">
        <f>VLOOKUP($A47,'FuturesInfo (3)'!$A$2:$O$80,15)*CE47</f>
        <v>52237.500000000007</v>
      </c>
      <c r="CH47" s="145">
        <f t="shared" si="141"/>
        <v>-1741.249999998259</v>
      </c>
      <c r="CI47" s="145">
        <f t="shared" si="75"/>
        <v>-1741.249999998259</v>
      </c>
      <c r="CK47">
        <f t="shared" si="142"/>
        <v>-1</v>
      </c>
      <c r="CL47">
        <v>-1</v>
      </c>
      <c r="CM47">
        <v>-1</v>
      </c>
      <c r="CN47">
        <v>1</v>
      </c>
      <c r="CO47">
        <f t="shared" si="113"/>
        <v>0</v>
      </c>
      <c r="CP47">
        <f t="shared" si="143"/>
        <v>0</v>
      </c>
      <c r="CQ47" s="1">
        <v>3.6191974823000003E-2</v>
      </c>
      <c r="CR47" s="2">
        <v>10</v>
      </c>
      <c r="CS47">
        <v>60</v>
      </c>
      <c r="CT47" t="str">
        <f t="shared" si="144"/>
        <v>TRUE</v>
      </c>
      <c r="CU47">
        <f>VLOOKUP($A47,'FuturesInfo (3)'!$A$2:$V$80,22)</f>
        <v>1</v>
      </c>
      <c r="CV47">
        <f t="shared" si="145"/>
        <v>1</v>
      </c>
      <c r="CW47">
        <f t="shared" si="76"/>
        <v>1</v>
      </c>
      <c r="CX47" s="139">
        <f>VLOOKUP($A47,'FuturesInfo (3)'!$A$2:$O$80,15)*CW47</f>
        <v>52237.500000000007</v>
      </c>
      <c r="CY47" s="200">
        <f t="shared" si="146"/>
        <v>-1890.5782848164629</v>
      </c>
      <c r="CZ47" s="200">
        <f t="shared" si="78"/>
        <v>-1890.5782848164629</v>
      </c>
      <c r="DB47">
        <f t="shared" si="61"/>
        <v>-1</v>
      </c>
      <c r="DC47">
        <v>-1</v>
      </c>
      <c r="DD47">
        <v>1</v>
      </c>
      <c r="DE47">
        <v>1</v>
      </c>
      <c r="DF47">
        <f t="shared" si="114"/>
        <v>0</v>
      </c>
      <c r="DG47">
        <f t="shared" si="62"/>
        <v>1</v>
      </c>
      <c r="DH47" s="1">
        <v>3.79650721336E-3</v>
      </c>
      <c r="DI47" s="2">
        <v>10</v>
      </c>
      <c r="DJ47">
        <v>60</v>
      </c>
      <c r="DK47" t="str">
        <f t="shared" si="63"/>
        <v>TRUE</v>
      </c>
      <c r="DL47">
        <f>VLOOKUP($A47,'FuturesInfo (3)'!$A$2:$V$80,22)</f>
        <v>1</v>
      </c>
      <c r="DM47">
        <f t="shared" si="64"/>
        <v>1</v>
      </c>
      <c r="DN47">
        <f t="shared" si="79"/>
        <v>1</v>
      </c>
      <c r="DO47" s="139">
        <f>VLOOKUP($A47,'FuturesInfo (3)'!$A$2:$O$80,15)*DN47</f>
        <v>52237.500000000007</v>
      </c>
      <c r="DP47" s="200">
        <f t="shared" si="65"/>
        <v>-198.32004555789302</v>
      </c>
      <c r="DQ47" s="200">
        <f t="shared" si="80"/>
        <v>198.32004555789302</v>
      </c>
      <c r="DS47">
        <v>-1</v>
      </c>
      <c r="DT47">
        <v>1</v>
      </c>
      <c r="DU47">
        <v>1</v>
      </c>
      <c r="DV47">
        <v>1</v>
      </c>
      <c r="DW47">
        <v>1</v>
      </c>
      <c r="DX47">
        <v>1</v>
      </c>
      <c r="DY47" s="1">
        <v>5.63540090772E-2</v>
      </c>
      <c r="DZ47" s="2">
        <v>10</v>
      </c>
      <c r="EA47">
        <v>60</v>
      </c>
      <c r="EB47" t="s">
        <v>1276</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1276</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1276</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1276</v>
      </c>
      <c r="GM47">
        <v>1</v>
      </c>
      <c r="GN47" s="96">
        <v>0</v>
      </c>
      <c r="GO47">
        <v>1</v>
      </c>
      <c r="GP47" s="139">
        <v>52237.500000000007</v>
      </c>
      <c r="GQ47" s="200">
        <v>169.2969031330264</v>
      </c>
      <c r="GR47" s="200">
        <v>-169.2969031330264</v>
      </c>
      <c r="GS47" s="200">
        <v>-169.2969031330264</v>
      </c>
      <c r="GT47" s="200">
        <v>169.2969031330264</v>
      </c>
      <c r="GV47">
        <f t="shared" si="66"/>
        <v>0</v>
      </c>
      <c r="GW47" s="244">
        <v>-1</v>
      </c>
      <c r="GX47" s="218">
        <v>-1</v>
      </c>
      <c r="GY47" s="245">
        <v>-10</v>
      </c>
      <c r="GZ47">
        <f t="shared" si="118"/>
        <v>1</v>
      </c>
      <c r="HA47">
        <f t="shared" si="82"/>
        <v>1</v>
      </c>
      <c r="HB47" s="218"/>
      <c r="HC47">
        <f t="shared" si="115"/>
        <v>0</v>
      </c>
      <c r="HD47">
        <f t="shared" si="83"/>
        <v>0</v>
      </c>
      <c r="HE47">
        <f t="shared" si="84"/>
        <v>0</v>
      </c>
      <c r="HF47">
        <f t="shared" si="85"/>
        <v>0</v>
      </c>
      <c r="HG47" s="253"/>
      <c r="HH47" s="268">
        <v>42508</v>
      </c>
      <c r="HI47">
        <v>60</v>
      </c>
      <c r="HJ47" t="str">
        <f t="shared" si="67"/>
        <v>TRUE</v>
      </c>
      <c r="HK47">
        <f>VLOOKUP($A47,'FuturesInfo (3)'!$A$2:$V$80,22)</f>
        <v>1</v>
      </c>
      <c r="HL47" s="257"/>
      <c r="HM47">
        <f t="shared" si="86"/>
        <v>1</v>
      </c>
      <c r="HN47" s="139">
        <f>VLOOKUP($A47,'FuturesInfo (3)'!$A$2:$O$80,15)*HM47</f>
        <v>52237.500000000007</v>
      </c>
      <c r="HO47" s="200">
        <f t="shared" si="87"/>
        <v>0</v>
      </c>
      <c r="HP47" s="200">
        <f t="shared" si="88"/>
        <v>0</v>
      </c>
      <c r="HQ47" s="200">
        <f t="shared" si="89"/>
        <v>0</v>
      </c>
      <c r="HR47" s="200">
        <f t="shared" si="121"/>
        <v>0</v>
      </c>
      <c r="HT47">
        <f t="shared" si="68"/>
        <v>0</v>
      </c>
      <c r="HU47" s="244"/>
      <c r="HV47" s="218"/>
      <c r="HW47" s="245"/>
      <c r="HX47">
        <f t="shared" si="119"/>
        <v>0</v>
      </c>
      <c r="HY47">
        <f t="shared" si="92"/>
        <v>0</v>
      </c>
      <c r="HZ47" s="218"/>
      <c r="IA47">
        <f t="shared" si="116"/>
        <v>1</v>
      </c>
      <c r="IB47">
        <f t="shared" si="93"/>
        <v>1</v>
      </c>
      <c r="IC47">
        <f t="shared" si="94"/>
        <v>1</v>
      </c>
      <c r="ID47">
        <f t="shared" si="95"/>
        <v>1</v>
      </c>
      <c r="IE47" s="253"/>
      <c r="IF47" s="268"/>
      <c r="IG47">
        <v>60</v>
      </c>
      <c r="IH47" t="str">
        <f t="shared" si="69"/>
        <v>FALSE</v>
      </c>
      <c r="II47">
        <f>VLOOKUP($A47,'FuturesInfo (3)'!$A$2:$V$80,22)</f>
        <v>1</v>
      </c>
      <c r="IJ47" s="257"/>
      <c r="IK47">
        <f t="shared" si="96"/>
        <v>1</v>
      </c>
      <c r="IL47" s="139">
        <f>VLOOKUP($A47,'FuturesInfo (3)'!$A$2:$O$80,15)*IK47</f>
        <v>52237.500000000007</v>
      </c>
      <c r="IM47" s="200">
        <f t="shared" si="97"/>
        <v>0</v>
      </c>
      <c r="IN47" s="200">
        <f t="shared" si="98"/>
        <v>0</v>
      </c>
      <c r="IO47" s="200">
        <f t="shared" si="99"/>
        <v>0</v>
      </c>
      <c r="IP47" s="200">
        <f t="shared" si="122"/>
        <v>0</v>
      </c>
      <c r="IR47">
        <f t="shared" si="70"/>
        <v>1</v>
      </c>
      <c r="IS47" s="244"/>
      <c r="IT47" s="218"/>
      <c r="IU47" s="245"/>
      <c r="IV47">
        <f t="shared" si="120"/>
        <v>0</v>
      </c>
      <c r="IW47">
        <f t="shared" si="102"/>
        <v>0</v>
      </c>
      <c r="IX47" s="218"/>
      <c r="IY47">
        <f t="shared" si="117"/>
        <v>1</v>
      </c>
      <c r="IZ47">
        <f t="shared" si="103"/>
        <v>1</v>
      </c>
      <c r="JA47">
        <f t="shared" si="104"/>
        <v>1</v>
      </c>
      <c r="JB47">
        <f t="shared" si="105"/>
        <v>1</v>
      </c>
      <c r="JC47" s="253"/>
      <c r="JD47" s="268"/>
      <c r="JE47">
        <v>60</v>
      </c>
      <c r="JF47" t="str">
        <f t="shared" si="71"/>
        <v>FALSE</v>
      </c>
      <c r="JG47">
        <f>VLOOKUP($A47,'FuturesInfo (3)'!$A$2:$V$80,22)</f>
        <v>1</v>
      </c>
      <c r="JH47" s="257"/>
      <c r="JI47">
        <f t="shared" si="106"/>
        <v>1</v>
      </c>
      <c r="JJ47" s="139">
        <f>VLOOKUP($A47,'FuturesInfo (3)'!$A$2:$O$80,15)*JI47</f>
        <v>52237.500000000007</v>
      </c>
      <c r="JK47" s="200">
        <f t="shared" si="107"/>
        <v>0</v>
      </c>
      <c r="JL47" s="200">
        <f t="shared" si="108"/>
        <v>0</v>
      </c>
      <c r="JM47" s="200">
        <f t="shared" si="109"/>
        <v>0</v>
      </c>
      <c r="JN47" s="200">
        <f t="shared" si="123"/>
        <v>0</v>
      </c>
    </row>
    <row r="48" spans="1:274"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1"/>
        <v>0</v>
      </c>
      <c r="BH48">
        <v>1</v>
      </c>
      <c r="BI48">
        <v>1</v>
      </c>
      <c r="BJ48">
        <f t="shared" si="72"/>
        <v>1</v>
      </c>
      <c r="BK48" s="1">
        <v>1.86403508772E-2</v>
      </c>
      <c r="BL48" s="2">
        <v>10</v>
      </c>
      <c r="BM48">
        <v>60</v>
      </c>
      <c r="BN48" t="str">
        <f t="shared" si="112"/>
        <v>TRUE</v>
      </c>
      <c r="BO48">
        <f>VLOOKUP($A48,'FuturesInfo (3)'!$A$2:$V$80,22)</f>
        <v>4</v>
      </c>
      <c r="BP48">
        <f t="shared" si="137"/>
        <v>4</v>
      </c>
      <c r="BQ48" s="139">
        <f>VLOOKUP($A48,'FuturesInfo (3)'!$A$2:$O$80,15)*BP48</f>
        <v>92150</v>
      </c>
      <c r="BR48" s="145">
        <f t="shared" si="73"/>
        <v>1717.7083333339799</v>
      </c>
      <c r="BT48">
        <f t="shared" si="74"/>
        <v>1</v>
      </c>
      <c r="BU48">
        <v>1</v>
      </c>
      <c r="BV48">
        <v>-1</v>
      </c>
      <c r="BW48">
        <v>1</v>
      </c>
      <c r="BX48">
        <f t="shared" si="138"/>
        <v>1</v>
      </c>
      <c r="BY48">
        <f t="shared" si="139"/>
        <v>0</v>
      </c>
      <c r="BZ48" s="188">
        <v>2.0452099031199999E-2</v>
      </c>
      <c r="CA48" s="2">
        <v>10</v>
      </c>
      <c r="CB48">
        <v>60</v>
      </c>
      <c r="CC48" t="str">
        <f t="shared" si="140"/>
        <v>TRUE</v>
      </c>
      <c r="CD48">
        <f>VLOOKUP($A48,'FuturesInfo (3)'!$A$2:$V$80,22)</f>
        <v>4</v>
      </c>
      <c r="CE48">
        <f t="shared" si="55"/>
        <v>4</v>
      </c>
      <c r="CF48">
        <f t="shared" si="55"/>
        <v>4</v>
      </c>
      <c r="CG48" s="139">
        <f>VLOOKUP($A48,'FuturesInfo (3)'!$A$2:$O$80,15)*CE48</f>
        <v>92150</v>
      </c>
      <c r="CH48" s="145">
        <f t="shared" si="141"/>
        <v>1884.6609257250798</v>
      </c>
      <c r="CI48" s="145">
        <f t="shared" si="75"/>
        <v>-1884.6609257250798</v>
      </c>
      <c r="CK48">
        <f t="shared" si="142"/>
        <v>1</v>
      </c>
      <c r="CL48">
        <v>1</v>
      </c>
      <c r="CM48">
        <v>-1</v>
      </c>
      <c r="CN48">
        <v>1</v>
      </c>
      <c r="CO48">
        <f t="shared" si="113"/>
        <v>1</v>
      </c>
      <c r="CP48">
        <f t="shared" si="143"/>
        <v>0</v>
      </c>
      <c r="CQ48" s="1">
        <v>1.52953586498E-2</v>
      </c>
      <c r="CR48" s="2">
        <v>10</v>
      </c>
      <c r="CS48">
        <v>60</v>
      </c>
      <c r="CT48" t="str">
        <f t="shared" si="144"/>
        <v>TRUE</v>
      </c>
      <c r="CU48">
        <f>VLOOKUP($A48,'FuturesInfo (3)'!$A$2:$V$80,22)</f>
        <v>4</v>
      </c>
      <c r="CV48">
        <f t="shared" si="145"/>
        <v>3</v>
      </c>
      <c r="CW48">
        <f t="shared" si="76"/>
        <v>4</v>
      </c>
      <c r="CX48" s="139">
        <f>VLOOKUP($A48,'FuturesInfo (3)'!$A$2:$O$80,15)*CW48</f>
        <v>92150</v>
      </c>
      <c r="CY48" s="200">
        <f t="shared" si="146"/>
        <v>1409.46729957907</v>
      </c>
      <c r="CZ48" s="200">
        <f t="shared" si="78"/>
        <v>-1409.46729957907</v>
      </c>
      <c r="DB48">
        <f t="shared" si="61"/>
        <v>1</v>
      </c>
      <c r="DC48">
        <v>-1</v>
      </c>
      <c r="DD48">
        <v>-1</v>
      </c>
      <c r="DE48">
        <v>1</v>
      </c>
      <c r="DF48">
        <f t="shared" si="114"/>
        <v>0</v>
      </c>
      <c r="DG48">
        <f t="shared" si="62"/>
        <v>0</v>
      </c>
      <c r="DH48" s="1">
        <v>7.7922077922099996E-3</v>
      </c>
      <c r="DI48" s="2">
        <v>10</v>
      </c>
      <c r="DJ48">
        <v>60</v>
      </c>
      <c r="DK48" t="str">
        <f t="shared" si="63"/>
        <v>TRUE</v>
      </c>
      <c r="DL48">
        <f>VLOOKUP($A48,'FuturesInfo (3)'!$A$2:$V$80,22)</f>
        <v>4</v>
      </c>
      <c r="DM48">
        <f t="shared" si="64"/>
        <v>5</v>
      </c>
      <c r="DN48">
        <f t="shared" si="79"/>
        <v>4</v>
      </c>
      <c r="DO48" s="139">
        <f>VLOOKUP($A48,'FuturesInfo (3)'!$A$2:$O$80,15)*DN48</f>
        <v>92150</v>
      </c>
      <c r="DP48" s="200">
        <f t="shared" si="65"/>
        <v>-718.05194805215149</v>
      </c>
      <c r="DQ48" s="200">
        <f t="shared" si="80"/>
        <v>-718.05194805215149</v>
      </c>
      <c r="DS48">
        <v>-1</v>
      </c>
      <c r="DT48">
        <v>1</v>
      </c>
      <c r="DU48">
        <v>-1</v>
      </c>
      <c r="DV48">
        <v>1</v>
      </c>
      <c r="DW48">
        <v>1</v>
      </c>
      <c r="DX48">
        <v>0</v>
      </c>
      <c r="DY48" s="1">
        <v>1.5979381443300002E-2</v>
      </c>
      <c r="DZ48" s="2">
        <v>10</v>
      </c>
      <c r="EA48">
        <v>60</v>
      </c>
      <c r="EB48" t="s">
        <v>1276</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1276</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1276</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1276</v>
      </c>
      <c r="GM48">
        <v>4</v>
      </c>
      <c r="GN48" s="96">
        <v>0</v>
      </c>
      <c r="GO48">
        <v>4</v>
      </c>
      <c r="GP48" s="139">
        <v>92150</v>
      </c>
      <c r="GQ48" s="200">
        <v>1524.3596584812599</v>
      </c>
      <c r="GR48" s="200">
        <v>1524.3596584812599</v>
      </c>
      <c r="GS48" s="200">
        <v>1524.3596584812599</v>
      </c>
      <c r="GT48" s="200">
        <v>1524.3596584812599</v>
      </c>
      <c r="GV48">
        <f t="shared" si="66"/>
        <v>1</v>
      </c>
      <c r="GW48" s="244">
        <v>-1</v>
      </c>
      <c r="GX48" s="218">
        <v>-1</v>
      </c>
      <c r="GY48" s="245">
        <v>3</v>
      </c>
      <c r="GZ48">
        <f t="shared" si="118"/>
        <v>-1</v>
      </c>
      <c r="HA48">
        <f t="shared" si="82"/>
        <v>-1</v>
      </c>
      <c r="HB48" s="218"/>
      <c r="HC48">
        <f t="shared" si="115"/>
        <v>0</v>
      </c>
      <c r="HD48">
        <f t="shared" si="83"/>
        <v>0</v>
      </c>
      <c r="HE48">
        <f t="shared" si="84"/>
        <v>0</v>
      </c>
      <c r="HF48">
        <f t="shared" si="85"/>
        <v>0</v>
      </c>
      <c r="HG48" s="253"/>
      <c r="HH48" s="268">
        <v>42503</v>
      </c>
      <c r="HI48">
        <v>60</v>
      </c>
      <c r="HJ48" t="str">
        <f t="shared" si="67"/>
        <v>TRUE</v>
      </c>
      <c r="HK48">
        <f>VLOOKUP($A48,'FuturesInfo (3)'!$A$2:$V$80,22)</f>
        <v>4</v>
      </c>
      <c r="HL48" s="257"/>
      <c r="HM48">
        <f t="shared" si="86"/>
        <v>4</v>
      </c>
      <c r="HN48" s="139">
        <f>VLOOKUP($A48,'FuturesInfo (3)'!$A$2:$O$80,15)*HM48</f>
        <v>92150</v>
      </c>
      <c r="HO48" s="200">
        <f t="shared" si="87"/>
        <v>0</v>
      </c>
      <c r="HP48" s="200">
        <f t="shared" si="88"/>
        <v>0</v>
      </c>
      <c r="HQ48" s="200">
        <f t="shared" si="89"/>
        <v>0</v>
      </c>
      <c r="HR48" s="200">
        <f t="shared" si="121"/>
        <v>0</v>
      </c>
      <c r="HT48">
        <f t="shared" si="68"/>
        <v>0</v>
      </c>
      <c r="HU48" s="244"/>
      <c r="HV48" s="218"/>
      <c r="HW48" s="245"/>
      <c r="HX48">
        <f t="shared" si="119"/>
        <v>0</v>
      </c>
      <c r="HY48">
        <f t="shared" si="92"/>
        <v>0</v>
      </c>
      <c r="HZ48" s="218"/>
      <c r="IA48">
        <f t="shared" si="116"/>
        <v>1</v>
      </c>
      <c r="IB48">
        <f t="shared" si="93"/>
        <v>1</v>
      </c>
      <c r="IC48">
        <f t="shared" si="94"/>
        <v>1</v>
      </c>
      <c r="ID48">
        <f t="shared" si="95"/>
        <v>1</v>
      </c>
      <c r="IE48" s="253"/>
      <c r="IF48" s="268"/>
      <c r="IG48">
        <v>60</v>
      </c>
      <c r="IH48" t="str">
        <f t="shared" si="69"/>
        <v>FALSE</v>
      </c>
      <c r="II48">
        <f>VLOOKUP($A48,'FuturesInfo (3)'!$A$2:$V$80,22)</f>
        <v>4</v>
      </c>
      <c r="IJ48" s="257"/>
      <c r="IK48">
        <f t="shared" si="96"/>
        <v>4</v>
      </c>
      <c r="IL48" s="139">
        <f>VLOOKUP($A48,'FuturesInfo (3)'!$A$2:$O$80,15)*IK48</f>
        <v>92150</v>
      </c>
      <c r="IM48" s="200">
        <f t="shared" si="97"/>
        <v>0</v>
      </c>
      <c r="IN48" s="200">
        <f t="shared" si="98"/>
        <v>0</v>
      </c>
      <c r="IO48" s="200">
        <f t="shared" si="99"/>
        <v>0</v>
      </c>
      <c r="IP48" s="200">
        <f t="shared" si="122"/>
        <v>0</v>
      </c>
      <c r="IR48">
        <f t="shared" si="70"/>
        <v>1</v>
      </c>
      <c r="IS48" s="244"/>
      <c r="IT48" s="218"/>
      <c r="IU48" s="245"/>
      <c r="IV48">
        <f t="shared" si="120"/>
        <v>0</v>
      </c>
      <c r="IW48">
        <f t="shared" si="102"/>
        <v>0</v>
      </c>
      <c r="IX48" s="218"/>
      <c r="IY48">
        <f t="shared" si="117"/>
        <v>1</v>
      </c>
      <c r="IZ48">
        <f t="shared" si="103"/>
        <v>1</v>
      </c>
      <c r="JA48">
        <f t="shared" si="104"/>
        <v>1</v>
      </c>
      <c r="JB48">
        <f t="shared" si="105"/>
        <v>1</v>
      </c>
      <c r="JC48" s="253"/>
      <c r="JD48" s="268"/>
      <c r="JE48">
        <v>60</v>
      </c>
      <c r="JF48" t="str">
        <f t="shared" si="71"/>
        <v>FALSE</v>
      </c>
      <c r="JG48">
        <f>VLOOKUP($A48,'FuturesInfo (3)'!$A$2:$V$80,22)</f>
        <v>4</v>
      </c>
      <c r="JH48" s="257"/>
      <c r="JI48">
        <f t="shared" si="106"/>
        <v>4</v>
      </c>
      <c r="JJ48" s="139">
        <f>VLOOKUP($A48,'FuturesInfo (3)'!$A$2:$O$80,15)*JI48</f>
        <v>92150</v>
      </c>
      <c r="JK48" s="200">
        <f t="shared" si="107"/>
        <v>0</v>
      </c>
      <c r="JL48" s="200">
        <f t="shared" si="108"/>
        <v>0</v>
      </c>
      <c r="JM48" s="200">
        <f t="shared" si="109"/>
        <v>0</v>
      </c>
      <c r="JN48" s="200">
        <f t="shared" si="123"/>
        <v>0</v>
      </c>
    </row>
    <row r="49" spans="1:274"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1"/>
        <v>0</v>
      </c>
      <c r="BH49" s="5">
        <v>-1</v>
      </c>
      <c r="BI49" s="5">
        <v>1</v>
      </c>
      <c r="BJ49">
        <f t="shared" si="72"/>
        <v>0</v>
      </c>
      <c r="BK49" s="5">
        <v>1.01180438449E-3</v>
      </c>
      <c r="BL49" s="170">
        <v>10</v>
      </c>
      <c r="BM49" s="5">
        <v>60</v>
      </c>
      <c r="BN49" t="str">
        <f t="shared" si="112"/>
        <v>TRUE</v>
      </c>
      <c r="BO49">
        <f>VLOOKUP($A49,'FuturesInfo (3)'!$A$2:$V$80,22)</f>
        <v>3</v>
      </c>
      <c r="BP49">
        <f t="shared" si="137"/>
        <v>3</v>
      </c>
      <c r="BQ49" s="139">
        <f>VLOOKUP($A49,'FuturesInfo (3)'!$A$2:$O$80,15)*BP49</f>
        <v>99693</v>
      </c>
      <c r="BR49" s="145">
        <f t="shared" si="73"/>
        <v>-100.86981450296157</v>
      </c>
      <c r="BT49" s="5">
        <f t="shared" si="74"/>
        <v>-1</v>
      </c>
      <c r="BU49" s="5">
        <v>1</v>
      </c>
      <c r="BV49">
        <v>1</v>
      </c>
      <c r="BW49" s="5">
        <v>1</v>
      </c>
      <c r="BX49">
        <f t="shared" si="138"/>
        <v>1</v>
      </c>
      <c r="BY49">
        <f t="shared" si="139"/>
        <v>1</v>
      </c>
      <c r="BZ49" s="189">
        <v>1.6846361186000001E-2</v>
      </c>
      <c r="CA49" s="170">
        <v>10</v>
      </c>
      <c r="CB49" s="5">
        <v>60</v>
      </c>
      <c r="CC49" t="str">
        <f t="shared" si="140"/>
        <v>TRUE</v>
      </c>
      <c r="CD49">
        <f>VLOOKUP($A49,'FuturesInfo (3)'!$A$2:$V$80,22)</f>
        <v>3</v>
      </c>
      <c r="CE49">
        <f t="shared" si="55"/>
        <v>3</v>
      </c>
      <c r="CF49">
        <f t="shared" si="55"/>
        <v>3</v>
      </c>
      <c r="CG49" s="139">
        <f>VLOOKUP($A49,'FuturesInfo (3)'!$A$2:$O$80,15)*CE49</f>
        <v>99693</v>
      </c>
      <c r="CH49" s="145">
        <f t="shared" si="141"/>
        <v>1679.4642857158981</v>
      </c>
      <c r="CI49" s="145">
        <f t="shared" si="75"/>
        <v>1679.4642857158981</v>
      </c>
      <c r="CK49" s="5">
        <f t="shared" si="142"/>
        <v>1</v>
      </c>
      <c r="CL49" s="5">
        <v>1</v>
      </c>
      <c r="CM49">
        <v>1</v>
      </c>
      <c r="CN49" s="5">
        <v>1</v>
      </c>
      <c r="CO49">
        <f t="shared" si="113"/>
        <v>1</v>
      </c>
      <c r="CP49">
        <f t="shared" si="143"/>
        <v>1</v>
      </c>
      <c r="CQ49" s="5">
        <v>1.4247846255800001E-2</v>
      </c>
      <c r="CR49" s="170">
        <v>10</v>
      </c>
      <c r="CS49" s="5">
        <v>60</v>
      </c>
      <c r="CT49" t="str">
        <f t="shared" si="144"/>
        <v>TRUE</v>
      </c>
      <c r="CU49">
        <f>VLOOKUP($A49,'FuturesInfo (3)'!$A$2:$V$80,22)</f>
        <v>3</v>
      </c>
      <c r="CV49">
        <f t="shared" si="145"/>
        <v>4</v>
      </c>
      <c r="CW49">
        <f t="shared" si="76"/>
        <v>3</v>
      </c>
      <c r="CX49" s="139">
        <f>VLOOKUP($A49,'FuturesInfo (3)'!$A$2:$O$80,15)*CW49</f>
        <v>99693</v>
      </c>
      <c r="CY49" s="200">
        <f t="shared" si="146"/>
        <v>1420.4105367794696</v>
      </c>
      <c r="CZ49" s="200">
        <f t="shared" si="78"/>
        <v>1420.4105367794696</v>
      </c>
      <c r="DB49" s="5">
        <f t="shared" si="61"/>
        <v>1</v>
      </c>
      <c r="DC49" s="5">
        <v>-1</v>
      </c>
      <c r="DD49">
        <v>1</v>
      </c>
      <c r="DE49" s="5">
        <v>-1</v>
      </c>
      <c r="DF49">
        <f t="shared" si="114"/>
        <v>1</v>
      </c>
      <c r="DG49">
        <f t="shared" si="62"/>
        <v>0</v>
      </c>
      <c r="DH49" s="5">
        <v>-2.3521724926499999E-2</v>
      </c>
      <c r="DI49" s="170">
        <v>10</v>
      </c>
      <c r="DJ49" s="5">
        <v>60</v>
      </c>
      <c r="DK49" t="str">
        <f t="shared" si="63"/>
        <v>TRUE</v>
      </c>
      <c r="DL49">
        <f>VLOOKUP($A49,'FuturesInfo (3)'!$A$2:$V$80,22)</f>
        <v>3</v>
      </c>
      <c r="DM49">
        <f t="shared" si="64"/>
        <v>2</v>
      </c>
      <c r="DN49">
        <f t="shared" si="79"/>
        <v>3</v>
      </c>
      <c r="DO49" s="139">
        <f>VLOOKUP($A49,'FuturesInfo (3)'!$A$2:$O$80,15)*DN49</f>
        <v>99693</v>
      </c>
      <c r="DP49" s="200">
        <f t="shared" si="65"/>
        <v>2344.9513230975645</v>
      </c>
      <c r="DQ49" s="200">
        <f t="shared" si="80"/>
        <v>-2344.9513230975645</v>
      </c>
      <c r="DS49" s="5">
        <v>-1</v>
      </c>
      <c r="DT49" s="5">
        <v>-1</v>
      </c>
      <c r="DU49">
        <v>1</v>
      </c>
      <c r="DV49" s="5">
        <v>-1</v>
      </c>
      <c r="DW49">
        <v>1</v>
      </c>
      <c r="DX49">
        <v>0</v>
      </c>
      <c r="DY49" s="5">
        <v>-2.0742723318800001E-2</v>
      </c>
      <c r="DZ49" s="170">
        <v>10</v>
      </c>
      <c r="EA49" s="5">
        <v>60</v>
      </c>
      <c r="EB49" t="s">
        <v>1276</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1276</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1276</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1276</v>
      </c>
      <c r="GM49">
        <v>3</v>
      </c>
      <c r="GN49" s="96">
        <v>0</v>
      </c>
      <c r="GO49">
        <v>3</v>
      </c>
      <c r="GP49" s="139">
        <v>99693</v>
      </c>
      <c r="GQ49" s="200">
        <v>-1302.7507350575256</v>
      </c>
      <c r="GR49" s="200">
        <v>1302.7507350575256</v>
      </c>
      <c r="GS49" s="200">
        <v>1302.7507350575256</v>
      </c>
      <c r="GT49" s="200">
        <v>-1302.7507350575256</v>
      </c>
      <c r="GV49">
        <f t="shared" si="66"/>
        <v>1</v>
      </c>
      <c r="GW49" s="247">
        <v>1</v>
      </c>
      <c r="GX49" s="218">
        <v>-1</v>
      </c>
      <c r="GY49" s="245">
        <v>-17</v>
      </c>
      <c r="GZ49">
        <f t="shared" si="118"/>
        <v>1</v>
      </c>
      <c r="HA49">
        <f t="shared" si="82"/>
        <v>1</v>
      </c>
      <c r="HB49" s="251"/>
      <c r="HC49">
        <f t="shared" si="115"/>
        <v>0</v>
      </c>
      <c r="HD49">
        <f t="shared" si="83"/>
        <v>0</v>
      </c>
      <c r="HE49">
        <f t="shared" si="84"/>
        <v>0</v>
      </c>
      <c r="HF49">
        <f t="shared" si="85"/>
        <v>0</v>
      </c>
      <c r="HG49" s="251"/>
      <c r="HH49" s="268">
        <v>42508</v>
      </c>
      <c r="HI49" s="5">
        <v>60</v>
      </c>
      <c r="HJ49" t="str">
        <f t="shared" si="67"/>
        <v>TRUE</v>
      </c>
      <c r="HK49">
        <f>VLOOKUP($A49,'FuturesInfo (3)'!$A$2:$V$80,22)</f>
        <v>3</v>
      </c>
      <c r="HL49" s="257"/>
      <c r="HM49">
        <f t="shared" si="86"/>
        <v>3</v>
      </c>
      <c r="HN49" s="139">
        <f>VLOOKUP($A49,'FuturesInfo (3)'!$A$2:$O$80,15)*HM49</f>
        <v>99693</v>
      </c>
      <c r="HO49" s="200">
        <f t="shared" si="87"/>
        <v>0</v>
      </c>
      <c r="HP49" s="200">
        <f t="shared" si="88"/>
        <v>0</v>
      </c>
      <c r="HQ49" s="200">
        <f t="shared" si="89"/>
        <v>0</v>
      </c>
      <c r="HR49" s="200">
        <f t="shared" si="121"/>
        <v>0</v>
      </c>
      <c r="HT49">
        <f t="shared" si="68"/>
        <v>0</v>
      </c>
      <c r="HU49" s="247"/>
      <c r="HV49" s="218"/>
      <c r="HW49" s="245"/>
      <c r="HX49">
        <f t="shared" si="119"/>
        <v>0</v>
      </c>
      <c r="HY49">
        <f t="shared" si="92"/>
        <v>0</v>
      </c>
      <c r="HZ49" s="251"/>
      <c r="IA49">
        <f t="shared" si="116"/>
        <v>1</v>
      </c>
      <c r="IB49">
        <f t="shared" si="93"/>
        <v>1</v>
      </c>
      <c r="IC49">
        <f t="shared" si="94"/>
        <v>1</v>
      </c>
      <c r="ID49">
        <f t="shared" si="95"/>
        <v>1</v>
      </c>
      <c r="IE49" s="251"/>
      <c r="IF49" s="268"/>
      <c r="IG49" s="5">
        <v>60</v>
      </c>
      <c r="IH49" t="str">
        <f t="shared" si="69"/>
        <v>FALSE</v>
      </c>
      <c r="II49">
        <f>VLOOKUP($A49,'FuturesInfo (3)'!$A$2:$V$80,22)</f>
        <v>3</v>
      </c>
      <c r="IJ49" s="257"/>
      <c r="IK49">
        <f t="shared" si="96"/>
        <v>3</v>
      </c>
      <c r="IL49" s="139">
        <f>VLOOKUP($A49,'FuturesInfo (3)'!$A$2:$O$80,15)*IK49</f>
        <v>99693</v>
      </c>
      <c r="IM49" s="200">
        <f t="shared" si="97"/>
        <v>0</v>
      </c>
      <c r="IN49" s="200">
        <f t="shared" si="98"/>
        <v>0</v>
      </c>
      <c r="IO49" s="200">
        <f t="shared" si="99"/>
        <v>0</v>
      </c>
      <c r="IP49" s="200">
        <f t="shared" si="122"/>
        <v>0</v>
      </c>
      <c r="IR49">
        <f t="shared" si="70"/>
        <v>1</v>
      </c>
      <c r="IS49" s="247"/>
      <c r="IT49" s="218"/>
      <c r="IU49" s="245"/>
      <c r="IV49">
        <f t="shared" si="120"/>
        <v>0</v>
      </c>
      <c r="IW49">
        <f t="shared" si="102"/>
        <v>0</v>
      </c>
      <c r="IX49" s="251"/>
      <c r="IY49">
        <f t="shared" si="117"/>
        <v>1</v>
      </c>
      <c r="IZ49">
        <f t="shared" si="103"/>
        <v>1</v>
      </c>
      <c r="JA49">
        <f t="shared" si="104"/>
        <v>1</v>
      </c>
      <c r="JB49">
        <f t="shared" si="105"/>
        <v>1</v>
      </c>
      <c r="JC49" s="251"/>
      <c r="JD49" s="268"/>
      <c r="JE49" s="5">
        <v>60</v>
      </c>
      <c r="JF49" t="str">
        <f t="shared" si="71"/>
        <v>FALSE</v>
      </c>
      <c r="JG49">
        <f>VLOOKUP($A49,'FuturesInfo (3)'!$A$2:$V$80,22)</f>
        <v>3</v>
      </c>
      <c r="JH49" s="257"/>
      <c r="JI49">
        <f t="shared" si="106"/>
        <v>3</v>
      </c>
      <c r="JJ49" s="139">
        <f>VLOOKUP($A49,'FuturesInfo (3)'!$A$2:$O$80,15)*JI49</f>
        <v>99693</v>
      </c>
      <c r="JK49" s="200">
        <f t="shared" si="107"/>
        <v>0</v>
      </c>
      <c r="JL49" s="200">
        <f t="shared" si="108"/>
        <v>0</v>
      </c>
      <c r="JM49" s="200">
        <f t="shared" si="109"/>
        <v>0</v>
      </c>
      <c r="JN49" s="200">
        <f t="shared" si="123"/>
        <v>0</v>
      </c>
    </row>
    <row r="50" spans="1:274"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1"/>
        <v>2</v>
      </c>
      <c r="BH50">
        <v>1</v>
      </c>
      <c r="BI50">
        <v>1</v>
      </c>
      <c r="BJ50">
        <f t="shared" si="72"/>
        <v>1</v>
      </c>
      <c r="BK50" s="1">
        <v>1.7028522775600001E-3</v>
      </c>
      <c r="BL50" s="2">
        <v>10</v>
      </c>
      <c r="BM50">
        <v>60</v>
      </c>
      <c r="BN50" t="str">
        <f t="shared" si="112"/>
        <v>TRUE</v>
      </c>
      <c r="BO50">
        <f>VLOOKUP($A50,'FuturesInfo (3)'!$A$2:$V$80,22)</f>
        <v>3</v>
      </c>
      <c r="BP50">
        <f t="shared" si="137"/>
        <v>3</v>
      </c>
      <c r="BQ50" s="139">
        <f>VLOOKUP($A50,'FuturesInfo (3)'!$A$2:$O$80,15)*BP50</f>
        <v>137220</v>
      </c>
      <c r="BR50" s="145">
        <f t="shared" si="73"/>
        <v>233.6653895267832</v>
      </c>
      <c r="BT50">
        <f t="shared" si="74"/>
        <v>1</v>
      </c>
      <c r="BU50">
        <v>-1</v>
      </c>
      <c r="BV50">
        <v>1</v>
      </c>
      <c r="BW50">
        <v>1</v>
      </c>
      <c r="BX50">
        <f t="shared" si="138"/>
        <v>0</v>
      </c>
      <c r="BY50">
        <f t="shared" si="139"/>
        <v>1</v>
      </c>
      <c r="BZ50" s="188">
        <v>1.2749681258E-3</v>
      </c>
      <c r="CA50" s="2">
        <v>10</v>
      </c>
      <c r="CB50">
        <v>60</v>
      </c>
      <c r="CC50" t="str">
        <f t="shared" si="140"/>
        <v>TRUE</v>
      </c>
      <c r="CD50">
        <f>VLOOKUP($A50,'FuturesInfo (3)'!$A$2:$V$80,22)</f>
        <v>3</v>
      </c>
      <c r="CE50">
        <f t="shared" si="55"/>
        <v>3</v>
      </c>
      <c r="CF50">
        <f t="shared" si="55"/>
        <v>3</v>
      </c>
      <c r="CG50" s="139">
        <f>VLOOKUP($A50,'FuturesInfo (3)'!$A$2:$O$80,15)*CE50</f>
        <v>137220</v>
      </c>
      <c r="CH50" s="145">
        <f t="shared" si="141"/>
        <v>-174.951126222276</v>
      </c>
      <c r="CI50" s="145">
        <f t="shared" si="75"/>
        <v>174.951126222276</v>
      </c>
      <c r="CK50">
        <f t="shared" si="142"/>
        <v>-1</v>
      </c>
      <c r="CL50">
        <v>-1</v>
      </c>
      <c r="CM50">
        <v>1</v>
      </c>
      <c r="CN50">
        <v>-1</v>
      </c>
      <c r="CO50">
        <f t="shared" si="113"/>
        <v>1</v>
      </c>
      <c r="CP50">
        <f t="shared" si="143"/>
        <v>0</v>
      </c>
      <c r="CQ50" s="1">
        <v>-1.0611205432900001E-2</v>
      </c>
      <c r="CR50" s="2">
        <v>10</v>
      </c>
      <c r="CS50">
        <v>60</v>
      </c>
      <c r="CT50" t="str">
        <f t="shared" si="144"/>
        <v>TRUE</v>
      </c>
      <c r="CU50">
        <f>VLOOKUP($A50,'FuturesInfo (3)'!$A$2:$V$80,22)</f>
        <v>3</v>
      </c>
      <c r="CV50">
        <f t="shared" si="145"/>
        <v>2</v>
      </c>
      <c r="CW50">
        <f t="shared" si="76"/>
        <v>3</v>
      </c>
      <c r="CX50" s="139">
        <f>VLOOKUP($A50,'FuturesInfo (3)'!$A$2:$O$80,15)*CW50</f>
        <v>137220</v>
      </c>
      <c r="CY50" s="200">
        <f t="shared" si="146"/>
        <v>1456.069609502538</v>
      </c>
      <c r="CZ50" s="200">
        <f t="shared" si="78"/>
        <v>-1456.069609502538</v>
      </c>
      <c r="DB50">
        <f t="shared" si="61"/>
        <v>-1</v>
      </c>
      <c r="DC50">
        <v>-1</v>
      </c>
      <c r="DD50">
        <v>1</v>
      </c>
      <c r="DE50">
        <v>-1</v>
      </c>
      <c r="DF50">
        <f t="shared" si="114"/>
        <v>1</v>
      </c>
      <c r="DG50">
        <f t="shared" si="62"/>
        <v>0</v>
      </c>
      <c r="DH50" s="1">
        <v>-4.7190047189999999E-3</v>
      </c>
      <c r="DI50" s="2">
        <v>10</v>
      </c>
      <c r="DJ50">
        <v>60</v>
      </c>
      <c r="DK50" t="str">
        <f t="shared" si="63"/>
        <v>TRUE</v>
      </c>
      <c r="DL50">
        <f>VLOOKUP($A50,'FuturesInfo (3)'!$A$2:$V$80,22)</f>
        <v>3</v>
      </c>
      <c r="DM50">
        <f t="shared" si="64"/>
        <v>2</v>
      </c>
      <c r="DN50">
        <f t="shared" si="79"/>
        <v>3</v>
      </c>
      <c r="DO50" s="139">
        <f>VLOOKUP($A50,'FuturesInfo (3)'!$A$2:$O$80,15)*DN50</f>
        <v>137220</v>
      </c>
      <c r="DP50" s="200">
        <f t="shared" si="65"/>
        <v>647.54182754117994</v>
      </c>
      <c r="DQ50" s="200">
        <f t="shared" si="80"/>
        <v>-647.54182754117994</v>
      </c>
      <c r="DS50">
        <v>-1</v>
      </c>
      <c r="DT50">
        <v>-1</v>
      </c>
      <c r="DU50">
        <v>1</v>
      </c>
      <c r="DV50">
        <v>1</v>
      </c>
      <c r="DW50">
        <v>0</v>
      </c>
      <c r="DX50">
        <v>1</v>
      </c>
      <c r="DY50" s="1">
        <v>2.3491379310300001E-2</v>
      </c>
      <c r="DZ50" s="2">
        <v>10</v>
      </c>
      <c r="EA50">
        <v>60</v>
      </c>
      <c r="EB50" t="s">
        <v>1276</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1276</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1276</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1276</v>
      </c>
      <c r="GM50">
        <v>3</v>
      </c>
      <c r="GN50" s="96">
        <v>0</v>
      </c>
      <c r="GO50">
        <v>3</v>
      </c>
      <c r="GP50" s="139">
        <v>137220</v>
      </c>
      <c r="GQ50" s="200">
        <v>3507.9676182378003</v>
      </c>
      <c r="GR50" s="200">
        <v>-3507.9676182378003</v>
      </c>
      <c r="GS50" s="200">
        <v>3507.9676182378003</v>
      </c>
      <c r="GT50" s="200">
        <v>-3507.9676182378003</v>
      </c>
      <c r="GV50">
        <f t="shared" si="66"/>
        <v>0</v>
      </c>
      <c r="GW50" s="244">
        <v>-1</v>
      </c>
      <c r="GX50" s="218">
        <v>1</v>
      </c>
      <c r="GY50" s="245">
        <v>-2</v>
      </c>
      <c r="GZ50">
        <f t="shared" si="118"/>
        <v>-1</v>
      </c>
      <c r="HA50">
        <f t="shared" si="82"/>
        <v>-1</v>
      </c>
      <c r="HB50" s="218"/>
      <c r="HC50">
        <f t="shared" si="115"/>
        <v>0</v>
      </c>
      <c r="HD50">
        <f t="shared" si="83"/>
        <v>0</v>
      </c>
      <c r="HE50">
        <f t="shared" si="84"/>
        <v>0</v>
      </c>
      <c r="HF50">
        <f t="shared" si="85"/>
        <v>0</v>
      </c>
      <c r="HG50" s="253"/>
      <c r="HH50" s="268">
        <v>42508</v>
      </c>
      <c r="HI50">
        <v>60</v>
      </c>
      <c r="HJ50" t="str">
        <f t="shared" si="67"/>
        <v>TRUE</v>
      </c>
      <c r="HK50">
        <f>VLOOKUP($A50,'FuturesInfo (3)'!$A$2:$V$80,22)</f>
        <v>3</v>
      </c>
      <c r="HL50" s="257"/>
      <c r="HM50">
        <f t="shared" si="86"/>
        <v>3</v>
      </c>
      <c r="HN50" s="139">
        <f>VLOOKUP($A50,'FuturesInfo (3)'!$A$2:$O$80,15)*HM50</f>
        <v>137220</v>
      </c>
      <c r="HO50" s="200">
        <f t="shared" si="87"/>
        <v>0</v>
      </c>
      <c r="HP50" s="200">
        <f t="shared" si="88"/>
        <v>0</v>
      </c>
      <c r="HQ50" s="200">
        <f t="shared" si="89"/>
        <v>0</v>
      </c>
      <c r="HR50" s="200">
        <f t="shared" si="121"/>
        <v>0</v>
      </c>
      <c r="HT50">
        <f t="shared" si="68"/>
        <v>0</v>
      </c>
      <c r="HU50" s="244"/>
      <c r="HV50" s="218"/>
      <c r="HW50" s="245"/>
      <c r="HX50">
        <f t="shared" si="119"/>
        <v>0</v>
      </c>
      <c r="HY50">
        <f t="shared" si="92"/>
        <v>0</v>
      </c>
      <c r="HZ50" s="218"/>
      <c r="IA50">
        <f t="shared" si="116"/>
        <v>1</v>
      </c>
      <c r="IB50">
        <f t="shared" si="93"/>
        <v>1</v>
      </c>
      <c r="IC50">
        <f t="shared" si="94"/>
        <v>1</v>
      </c>
      <c r="ID50">
        <f t="shared" si="95"/>
        <v>1</v>
      </c>
      <c r="IE50" s="253"/>
      <c r="IF50" s="268"/>
      <c r="IG50">
        <v>60</v>
      </c>
      <c r="IH50" t="str">
        <f t="shared" si="69"/>
        <v>FALSE</v>
      </c>
      <c r="II50">
        <f>VLOOKUP($A50,'FuturesInfo (3)'!$A$2:$V$80,22)</f>
        <v>3</v>
      </c>
      <c r="IJ50" s="257"/>
      <c r="IK50">
        <f t="shared" si="96"/>
        <v>3</v>
      </c>
      <c r="IL50" s="139">
        <f>VLOOKUP($A50,'FuturesInfo (3)'!$A$2:$O$80,15)*IK50</f>
        <v>137220</v>
      </c>
      <c r="IM50" s="200">
        <f t="shared" si="97"/>
        <v>0</v>
      </c>
      <c r="IN50" s="200">
        <f t="shared" si="98"/>
        <v>0</v>
      </c>
      <c r="IO50" s="200">
        <f t="shared" si="99"/>
        <v>0</v>
      </c>
      <c r="IP50" s="200">
        <f t="shared" si="122"/>
        <v>0</v>
      </c>
      <c r="IR50">
        <f t="shared" si="70"/>
        <v>1</v>
      </c>
      <c r="IS50" s="244"/>
      <c r="IT50" s="218"/>
      <c r="IU50" s="245"/>
      <c r="IV50">
        <f t="shared" si="120"/>
        <v>0</v>
      </c>
      <c r="IW50">
        <f t="shared" si="102"/>
        <v>0</v>
      </c>
      <c r="IX50" s="218"/>
      <c r="IY50">
        <f t="shared" si="117"/>
        <v>1</v>
      </c>
      <c r="IZ50">
        <f t="shared" si="103"/>
        <v>1</v>
      </c>
      <c r="JA50">
        <f t="shared" si="104"/>
        <v>1</v>
      </c>
      <c r="JB50">
        <f t="shared" si="105"/>
        <v>1</v>
      </c>
      <c r="JC50" s="253"/>
      <c r="JD50" s="268"/>
      <c r="JE50">
        <v>60</v>
      </c>
      <c r="JF50" t="str">
        <f t="shared" si="71"/>
        <v>FALSE</v>
      </c>
      <c r="JG50">
        <f>VLOOKUP($A50,'FuturesInfo (3)'!$A$2:$V$80,22)</f>
        <v>3</v>
      </c>
      <c r="JH50" s="257"/>
      <c r="JI50">
        <f t="shared" si="106"/>
        <v>3</v>
      </c>
      <c r="JJ50" s="139">
        <f>VLOOKUP($A50,'FuturesInfo (3)'!$A$2:$O$80,15)*JI50</f>
        <v>137220</v>
      </c>
      <c r="JK50" s="200">
        <f t="shared" si="107"/>
        <v>0</v>
      </c>
      <c r="JL50" s="200">
        <f t="shared" si="108"/>
        <v>0</v>
      </c>
      <c r="JM50" s="200">
        <f t="shared" si="109"/>
        <v>0</v>
      </c>
      <c r="JN50" s="200">
        <f t="shared" si="123"/>
        <v>0</v>
      </c>
    </row>
    <row r="51" spans="1:274"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1"/>
        <v>0</v>
      </c>
      <c r="BH51">
        <v>-1</v>
      </c>
      <c r="BI51">
        <v>1</v>
      </c>
      <c r="BJ51">
        <f t="shared" si="72"/>
        <v>0</v>
      </c>
      <c r="BK51" s="1">
        <v>6.4360418342700003E-3</v>
      </c>
      <c r="BL51" s="2">
        <v>10</v>
      </c>
      <c r="BM51">
        <v>60</v>
      </c>
      <c r="BN51" t="str">
        <f t="shared" si="112"/>
        <v>TRUE</v>
      </c>
      <c r="BO51">
        <f>VLOOKUP($A51,'FuturesInfo (3)'!$A$2:$V$80,22)</f>
        <v>2</v>
      </c>
      <c r="BP51">
        <f t="shared" si="137"/>
        <v>2</v>
      </c>
      <c r="BQ51" s="139">
        <f>VLOOKUP($A51,'FuturesInfo (3)'!$A$2:$O$80,15)*BP51</f>
        <v>103680</v>
      </c>
      <c r="BR51" s="145">
        <f t="shared" si="73"/>
        <v>-667.28881737711367</v>
      </c>
      <c r="BT51">
        <f t="shared" si="74"/>
        <v>-1</v>
      </c>
      <c r="BU51">
        <v>-1</v>
      </c>
      <c r="BV51">
        <v>-1</v>
      </c>
      <c r="BW51">
        <v>-1</v>
      </c>
      <c r="BX51">
        <f t="shared" si="138"/>
        <v>1</v>
      </c>
      <c r="BY51">
        <f t="shared" si="139"/>
        <v>1</v>
      </c>
      <c r="BZ51" s="188">
        <v>-7.9936051159099995E-3</v>
      </c>
      <c r="CA51" s="2">
        <v>10</v>
      </c>
      <c r="CB51">
        <v>60</v>
      </c>
      <c r="CC51" t="str">
        <f t="shared" si="140"/>
        <v>TRUE</v>
      </c>
      <c r="CD51">
        <f>VLOOKUP($A51,'FuturesInfo (3)'!$A$2:$V$80,22)</f>
        <v>2</v>
      </c>
      <c r="CE51">
        <f t="shared" si="55"/>
        <v>2</v>
      </c>
      <c r="CF51">
        <f t="shared" si="55"/>
        <v>2</v>
      </c>
      <c r="CG51" s="139">
        <f>VLOOKUP($A51,'FuturesInfo (3)'!$A$2:$O$80,15)*CE51</f>
        <v>103680</v>
      </c>
      <c r="CH51" s="145">
        <f t="shared" si="141"/>
        <v>828.77697841754878</v>
      </c>
      <c r="CI51" s="145">
        <f t="shared" si="75"/>
        <v>828.77697841754878</v>
      </c>
      <c r="CK51">
        <f t="shared" si="142"/>
        <v>-1</v>
      </c>
      <c r="CL51">
        <v>-1</v>
      </c>
      <c r="CM51">
        <v>-1</v>
      </c>
      <c r="CN51">
        <v>1</v>
      </c>
      <c r="CO51">
        <f t="shared" si="113"/>
        <v>0</v>
      </c>
      <c r="CP51">
        <f t="shared" si="143"/>
        <v>0</v>
      </c>
      <c r="CQ51" s="1">
        <v>1.8331990330399998E-2</v>
      </c>
      <c r="CR51" s="2">
        <v>10</v>
      </c>
      <c r="CS51">
        <v>60</v>
      </c>
      <c r="CT51" t="str">
        <f t="shared" si="144"/>
        <v>TRUE</v>
      </c>
      <c r="CU51">
        <f>VLOOKUP($A51,'FuturesInfo (3)'!$A$2:$V$80,22)</f>
        <v>2</v>
      </c>
      <c r="CV51">
        <f t="shared" si="145"/>
        <v>3</v>
      </c>
      <c r="CW51">
        <f t="shared" si="76"/>
        <v>2</v>
      </c>
      <c r="CX51" s="139">
        <f>VLOOKUP($A51,'FuturesInfo (3)'!$A$2:$O$80,15)*CW51</f>
        <v>103680</v>
      </c>
      <c r="CY51" s="200">
        <f t="shared" si="146"/>
        <v>-1900.6607574558718</v>
      </c>
      <c r="CZ51" s="200">
        <f t="shared" si="78"/>
        <v>-1900.6607574558718</v>
      </c>
      <c r="DB51">
        <f t="shared" si="61"/>
        <v>-1</v>
      </c>
      <c r="DC51">
        <v>1</v>
      </c>
      <c r="DD51">
        <v>-1</v>
      </c>
      <c r="DE51">
        <v>1</v>
      </c>
      <c r="DF51">
        <f t="shared" si="114"/>
        <v>1</v>
      </c>
      <c r="DG51">
        <f t="shared" si="62"/>
        <v>0</v>
      </c>
      <c r="DH51" s="1">
        <v>1.7606330366000001E-2</v>
      </c>
      <c r="DI51" s="2">
        <v>10</v>
      </c>
      <c r="DJ51">
        <v>60</v>
      </c>
      <c r="DK51" t="str">
        <f t="shared" si="63"/>
        <v>TRUE</v>
      </c>
      <c r="DL51">
        <f>VLOOKUP($A51,'FuturesInfo (3)'!$A$2:$V$80,22)</f>
        <v>2</v>
      </c>
      <c r="DM51">
        <f t="shared" si="64"/>
        <v>2</v>
      </c>
      <c r="DN51">
        <f t="shared" si="79"/>
        <v>2</v>
      </c>
      <c r="DO51" s="139">
        <f>VLOOKUP($A51,'FuturesInfo (3)'!$A$2:$O$80,15)*DN51</f>
        <v>103680</v>
      </c>
      <c r="DP51" s="200">
        <f t="shared" si="65"/>
        <v>1825.4243323468802</v>
      </c>
      <c r="DQ51" s="200">
        <f t="shared" si="80"/>
        <v>-1825.4243323468802</v>
      </c>
      <c r="DS51">
        <v>1</v>
      </c>
      <c r="DT51">
        <v>1</v>
      </c>
      <c r="DU51">
        <v>-1</v>
      </c>
      <c r="DV51">
        <v>1</v>
      </c>
      <c r="DW51">
        <v>1</v>
      </c>
      <c r="DX51">
        <v>0</v>
      </c>
      <c r="DY51" s="1">
        <v>2.0800933125999999E-2</v>
      </c>
      <c r="DZ51" s="2">
        <v>10</v>
      </c>
      <c r="EA51">
        <v>60</v>
      </c>
      <c r="EB51" t="s">
        <v>1276</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1276</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1276</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1276</v>
      </c>
      <c r="GM51">
        <v>2</v>
      </c>
      <c r="GN51" s="96">
        <v>0</v>
      </c>
      <c r="GO51">
        <v>2</v>
      </c>
      <c r="GP51" s="139">
        <v>103680</v>
      </c>
      <c r="GQ51" s="200">
        <v>-259.34962478319358</v>
      </c>
      <c r="GR51" s="200">
        <v>259.34962478319358</v>
      </c>
      <c r="GS51" s="200">
        <v>259.34962478319358</v>
      </c>
      <c r="GT51" s="200">
        <v>259.34962478319358</v>
      </c>
      <c r="GV51">
        <f t="shared" si="66"/>
        <v>1</v>
      </c>
      <c r="GW51" s="244">
        <v>1</v>
      </c>
      <c r="GX51" s="218">
        <v>-1</v>
      </c>
      <c r="GY51" s="245">
        <v>-3</v>
      </c>
      <c r="GZ51">
        <f t="shared" si="118"/>
        <v>-1</v>
      </c>
      <c r="HA51">
        <f t="shared" si="82"/>
        <v>1</v>
      </c>
      <c r="HB51" s="218"/>
      <c r="HC51">
        <f t="shared" si="115"/>
        <v>0</v>
      </c>
      <c r="HD51">
        <f t="shared" si="83"/>
        <v>0</v>
      </c>
      <c r="HE51">
        <f t="shared" si="84"/>
        <v>0</v>
      </c>
      <c r="HF51">
        <f t="shared" si="85"/>
        <v>0</v>
      </c>
      <c r="HG51" s="253"/>
      <c r="HH51" s="268">
        <v>42499</v>
      </c>
      <c r="HI51">
        <v>60</v>
      </c>
      <c r="HJ51" t="str">
        <f t="shared" si="67"/>
        <v>TRUE</v>
      </c>
      <c r="HK51">
        <f>VLOOKUP($A51,'FuturesInfo (3)'!$A$2:$V$80,22)</f>
        <v>2</v>
      </c>
      <c r="HL51" s="257"/>
      <c r="HM51">
        <f t="shared" si="86"/>
        <v>2</v>
      </c>
      <c r="HN51" s="139">
        <f>VLOOKUP($A51,'FuturesInfo (3)'!$A$2:$O$80,15)*HM51</f>
        <v>103680</v>
      </c>
      <c r="HO51" s="200">
        <f t="shared" si="87"/>
        <v>0</v>
      </c>
      <c r="HP51" s="200">
        <f t="shared" si="88"/>
        <v>0</v>
      </c>
      <c r="HQ51" s="200">
        <f t="shared" si="89"/>
        <v>0</v>
      </c>
      <c r="HR51" s="200">
        <f t="shared" si="121"/>
        <v>0</v>
      </c>
      <c r="HT51">
        <f t="shared" si="68"/>
        <v>0</v>
      </c>
      <c r="HU51" s="244"/>
      <c r="HV51" s="218"/>
      <c r="HW51" s="245"/>
      <c r="HX51">
        <f t="shared" si="119"/>
        <v>0</v>
      </c>
      <c r="HY51">
        <f t="shared" si="92"/>
        <v>0</v>
      </c>
      <c r="HZ51" s="218"/>
      <c r="IA51">
        <f t="shared" si="116"/>
        <v>1</v>
      </c>
      <c r="IB51">
        <f t="shared" si="93"/>
        <v>1</v>
      </c>
      <c r="IC51">
        <f t="shared" si="94"/>
        <v>1</v>
      </c>
      <c r="ID51">
        <f t="shared" si="95"/>
        <v>1</v>
      </c>
      <c r="IE51" s="253"/>
      <c r="IF51" s="268"/>
      <c r="IG51">
        <v>60</v>
      </c>
      <c r="IH51" t="str">
        <f t="shared" si="69"/>
        <v>FALSE</v>
      </c>
      <c r="II51">
        <f>VLOOKUP($A51,'FuturesInfo (3)'!$A$2:$V$80,22)</f>
        <v>2</v>
      </c>
      <c r="IJ51" s="257"/>
      <c r="IK51">
        <f t="shared" si="96"/>
        <v>2</v>
      </c>
      <c r="IL51" s="139">
        <f>VLOOKUP($A51,'FuturesInfo (3)'!$A$2:$O$80,15)*IK51</f>
        <v>103680</v>
      </c>
      <c r="IM51" s="200">
        <f t="shared" si="97"/>
        <v>0</v>
      </c>
      <c r="IN51" s="200">
        <f t="shared" si="98"/>
        <v>0</v>
      </c>
      <c r="IO51" s="200">
        <f t="shared" si="99"/>
        <v>0</v>
      </c>
      <c r="IP51" s="200">
        <f t="shared" si="122"/>
        <v>0</v>
      </c>
      <c r="IR51">
        <f t="shared" si="70"/>
        <v>1</v>
      </c>
      <c r="IS51" s="244"/>
      <c r="IT51" s="218"/>
      <c r="IU51" s="245"/>
      <c r="IV51">
        <f t="shared" si="120"/>
        <v>0</v>
      </c>
      <c r="IW51">
        <f t="shared" si="102"/>
        <v>0</v>
      </c>
      <c r="IX51" s="218"/>
      <c r="IY51">
        <f t="shared" si="117"/>
        <v>1</v>
      </c>
      <c r="IZ51">
        <f t="shared" si="103"/>
        <v>1</v>
      </c>
      <c r="JA51">
        <f t="shared" si="104"/>
        <v>1</v>
      </c>
      <c r="JB51">
        <f t="shared" si="105"/>
        <v>1</v>
      </c>
      <c r="JC51" s="253"/>
      <c r="JD51" s="268"/>
      <c r="JE51">
        <v>60</v>
      </c>
      <c r="JF51" t="str">
        <f t="shared" si="71"/>
        <v>FALSE</v>
      </c>
      <c r="JG51">
        <f>VLOOKUP($A51,'FuturesInfo (3)'!$A$2:$V$80,22)</f>
        <v>2</v>
      </c>
      <c r="JH51" s="257"/>
      <c r="JI51">
        <f t="shared" si="106"/>
        <v>2</v>
      </c>
      <c r="JJ51" s="139">
        <f>VLOOKUP($A51,'FuturesInfo (3)'!$A$2:$O$80,15)*JI51</f>
        <v>103680</v>
      </c>
      <c r="JK51" s="200">
        <f t="shared" si="107"/>
        <v>0</v>
      </c>
      <c r="JL51" s="200">
        <f t="shared" si="108"/>
        <v>0</v>
      </c>
      <c r="JM51" s="200">
        <f t="shared" si="109"/>
        <v>0</v>
      </c>
      <c r="JN51" s="200">
        <f t="shared" si="123"/>
        <v>0</v>
      </c>
    </row>
    <row r="52" spans="1:274"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11"/>
        <v>0</v>
      </c>
      <c r="BH52">
        <v>-1</v>
      </c>
      <c r="BI52">
        <v>1</v>
      </c>
      <c r="BJ52">
        <f t="shared" si="72"/>
        <v>0</v>
      </c>
      <c r="BK52" s="1">
        <v>1.23804164322E-2</v>
      </c>
      <c r="BL52" s="2">
        <v>10</v>
      </c>
      <c r="BM52">
        <v>60</v>
      </c>
      <c r="BN52" t="str">
        <f t="shared" si="112"/>
        <v>TRUE</v>
      </c>
      <c r="BO52">
        <f>VLOOKUP($A52,'FuturesInfo (3)'!$A$2:$V$80,22)</f>
        <v>2</v>
      </c>
      <c r="BP52">
        <f t="shared" si="137"/>
        <v>2</v>
      </c>
      <c r="BQ52" s="139">
        <f>VLOOKUP($A52,'FuturesInfo (3)'!$A$2:$O$80,15)*BP52</f>
        <v>90450</v>
      </c>
      <c r="BR52" s="145">
        <f t="shared" si="73"/>
        <v>-1119.80866629249</v>
      </c>
      <c r="BT52">
        <f t="shared" si="74"/>
        <v>-1</v>
      </c>
      <c r="BU52">
        <v>1</v>
      </c>
      <c r="BV52">
        <v>-1</v>
      </c>
      <c r="BW52">
        <v>-1</v>
      </c>
      <c r="BX52">
        <f t="shared" si="138"/>
        <v>0</v>
      </c>
      <c r="BY52">
        <f t="shared" si="139"/>
        <v>1</v>
      </c>
      <c r="BZ52" s="188">
        <v>-1.4452473596399999E-2</v>
      </c>
      <c r="CA52" s="2">
        <v>10</v>
      </c>
      <c r="CB52">
        <v>60</v>
      </c>
      <c r="CC52" t="str">
        <f t="shared" si="140"/>
        <v>TRUE</v>
      </c>
      <c r="CD52">
        <f>VLOOKUP($A52,'FuturesInfo (3)'!$A$2:$V$80,22)</f>
        <v>2</v>
      </c>
      <c r="CE52">
        <f t="shared" si="55"/>
        <v>2</v>
      </c>
      <c r="CF52">
        <f t="shared" si="55"/>
        <v>2</v>
      </c>
      <c r="CG52" s="139">
        <f>VLOOKUP($A52,'FuturesInfo (3)'!$A$2:$O$80,15)*CE52</f>
        <v>90450</v>
      </c>
      <c r="CH52" s="145">
        <f t="shared" si="141"/>
        <v>-1307.2262367943799</v>
      </c>
      <c r="CI52" s="145">
        <f t="shared" si="75"/>
        <v>1307.2262367943799</v>
      </c>
      <c r="CK52">
        <f t="shared" si="142"/>
        <v>1</v>
      </c>
      <c r="CL52">
        <v>-1</v>
      </c>
      <c r="CM52">
        <v>-1</v>
      </c>
      <c r="CN52">
        <v>1</v>
      </c>
      <c r="CO52">
        <f t="shared" si="113"/>
        <v>0</v>
      </c>
      <c r="CP52">
        <f t="shared" si="143"/>
        <v>0</v>
      </c>
      <c r="CQ52" s="1">
        <v>5.6401579244200004E-3</v>
      </c>
      <c r="CR52" s="2">
        <v>10</v>
      </c>
      <c r="CS52">
        <v>60</v>
      </c>
      <c r="CT52" t="str">
        <f t="shared" si="144"/>
        <v>TRUE</v>
      </c>
      <c r="CU52">
        <f>VLOOKUP($A52,'FuturesInfo (3)'!$A$2:$V$80,22)</f>
        <v>2</v>
      </c>
      <c r="CV52">
        <f t="shared" si="145"/>
        <v>3</v>
      </c>
      <c r="CW52">
        <f t="shared" si="76"/>
        <v>2</v>
      </c>
      <c r="CX52" s="139">
        <f>VLOOKUP($A52,'FuturesInfo (3)'!$A$2:$O$80,15)*CW52</f>
        <v>90450</v>
      </c>
      <c r="CY52" s="200">
        <f t="shared" si="146"/>
        <v>-510.15228426378906</v>
      </c>
      <c r="CZ52" s="200">
        <f t="shared" si="78"/>
        <v>-510.15228426378906</v>
      </c>
      <c r="DB52">
        <f t="shared" si="61"/>
        <v>-1</v>
      </c>
      <c r="DC52">
        <v>-1</v>
      </c>
      <c r="DD52">
        <v>1</v>
      </c>
      <c r="DE52">
        <v>1</v>
      </c>
      <c r="DF52">
        <f t="shared" si="114"/>
        <v>0</v>
      </c>
      <c r="DG52">
        <f t="shared" si="62"/>
        <v>1</v>
      </c>
      <c r="DH52" s="1">
        <v>2.41166573191E-2</v>
      </c>
      <c r="DI52" s="2">
        <v>10</v>
      </c>
      <c r="DJ52">
        <v>60</v>
      </c>
      <c r="DK52" t="str">
        <f t="shared" si="63"/>
        <v>TRUE</v>
      </c>
      <c r="DL52">
        <f>VLOOKUP($A52,'FuturesInfo (3)'!$A$2:$V$80,22)</f>
        <v>2</v>
      </c>
      <c r="DM52">
        <f t="shared" si="64"/>
        <v>2</v>
      </c>
      <c r="DN52">
        <f t="shared" si="79"/>
        <v>2</v>
      </c>
      <c r="DO52" s="139">
        <f>VLOOKUP($A52,'FuturesInfo (3)'!$A$2:$O$80,15)*DN52</f>
        <v>90450</v>
      </c>
      <c r="DP52" s="200">
        <f t="shared" si="65"/>
        <v>-2181.3516545125949</v>
      </c>
      <c r="DQ52" s="200">
        <f t="shared" si="80"/>
        <v>2181.3516545125949</v>
      </c>
      <c r="DS52">
        <v>-1</v>
      </c>
      <c r="DT52">
        <v>1</v>
      </c>
      <c r="DU52">
        <v>1</v>
      </c>
      <c r="DV52">
        <v>1</v>
      </c>
      <c r="DW52">
        <v>1</v>
      </c>
      <c r="DX52">
        <v>1</v>
      </c>
      <c r="DY52" s="1">
        <v>1.7524644030700001E-2</v>
      </c>
      <c r="DZ52" s="2">
        <v>10</v>
      </c>
      <c r="EA52">
        <v>60</v>
      </c>
      <c r="EB52" t="s">
        <v>1276</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1276</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1276</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1276</v>
      </c>
      <c r="GM52">
        <v>2</v>
      </c>
      <c r="GN52" s="96">
        <v>0</v>
      </c>
      <c r="GO52">
        <v>2</v>
      </c>
      <c r="GP52" s="139">
        <v>90450</v>
      </c>
      <c r="GQ52" s="200">
        <v>-150.2491694355495</v>
      </c>
      <c r="GR52" s="200">
        <v>-150.2491694355495</v>
      </c>
      <c r="GS52" s="200">
        <v>-150.2491694355495</v>
      </c>
      <c r="GT52" s="200">
        <v>150.2491694355495</v>
      </c>
      <c r="GV52">
        <f t="shared" si="66"/>
        <v>0</v>
      </c>
      <c r="GW52" s="244">
        <v>1</v>
      </c>
      <c r="GX52" s="218">
        <v>1</v>
      </c>
      <c r="GY52" s="245">
        <v>-25</v>
      </c>
      <c r="GZ52">
        <f t="shared" si="118"/>
        <v>1</v>
      </c>
      <c r="HA52">
        <f t="shared" si="82"/>
        <v>-1</v>
      </c>
      <c r="HB52" s="218"/>
      <c r="HC52">
        <f t="shared" si="115"/>
        <v>0</v>
      </c>
      <c r="HD52">
        <f t="shared" si="83"/>
        <v>0</v>
      </c>
      <c r="HE52">
        <f t="shared" si="84"/>
        <v>0</v>
      </c>
      <c r="HF52">
        <f t="shared" si="85"/>
        <v>0</v>
      </c>
      <c r="HG52" s="253"/>
      <c r="HH52" s="268">
        <v>42499</v>
      </c>
      <c r="HI52">
        <v>60</v>
      </c>
      <c r="HJ52" t="str">
        <f t="shared" si="67"/>
        <v>TRUE</v>
      </c>
      <c r="HK52">
        <f>VLOOKUP($A52,'FuturesInfo (3)'!$A$2:$V$80,22)</f>
        <v>2</v>
      </c>
      <c r="HL52" s="257"/>
      <c r="HM52">
        <f t="shared" si="86"/>
        <v>2</v>
      </c>
      <c r="HN52" s="139">
        <f>VLOOKUP($A52,'FuturesInfo (3)'!$A$2:$O$80,15)*HM52</f>
        <v>90450</v>
      </c>
      <c r="HO52" s="200">
        <f t="shared" si="87"/>
        <v>0</v>
      </c>
      <c r="HP52" s="200">
        <f t="shared" si="88"/>
        <v>0</v>
      </c>
      <c r="HQ52" s="200">
        <f t="shared" si="89"/>
        <v>0</v>
      </c>
      <c r="HR52" s="200">
        <f t="shared" si="121"/>
        <v>0</v>
      </c>
      <c r="HT52">
        <f t="shared" si="68"/>
        <v>0</v>
      </c>
      <c r="HU52" s="244"/>
      <c r="HV52" s="218"/>
      <c r="HW52" s="245"/>
      <c r="HX52">
        <f t="shared" si="119"/>
        <v>0</v>
      </c>
      <c r="HY52">
        <f t="shared" si="92"/>
        <v>0</v>
      </c>
      <c r="HZ52" s="218"/>
      <c r="IA52">
        <f t="shared" si="116"/>
        <v>1</v>
      </c>
      <c r="IB52">
        <f t="shared" si="93"/>
        <v>1</v>
      </c>
      <c r="IC52">
        <f t="shared" si="94"/>
        <v>1</v>
      </c>
      <c r="ID52">
        <f t="shared" si="95"/>
        <v>1</v>
      </c>
      <c r="IE52" s="253"/>
      <c r="IF52" s="268"/>
      <c r="IG52">
        <v>60</v>
      </c>
      <c r="IH52" t="str">
        <f t="shared" si="69"/>
        <v>FALSE</v>
      </c>
      <c r="II52">
        <f>VLOOKUP($A52,'FuturesInfo (3)'!$A$2:$V$80,22)</f>
        <v>2</v>
      </c>
      <c r="IJ52" s="257"/>
      <c r="IK52">
        <f t="shared" si="96"/>
        <v>2</v>
      </c>
      <c r="IL52" s="139">
        <f>VLOOKUP($A52,'FuturesInfo (3)'!$A$2:$O$80,15)*IK52</f>
        <v>90450</v>
      </c>
      <c r="IM52" s="200">
        <f t="shared" si="97"/>
        <v>0</v>
      </c>
      <c r="IN52" s="200">
        <f t="shared" si="98"/>
        <v>0</v>
      </c>
      <c r="IO52" s="200">
        <f t="shared" si="99"/>
        <v>0</v>
      </c>
      <c r="IP52" s="200">
        <f t="shared" si="122"/>
        <v>0</v>
      </c>
      <c r="IR52">
        <f t="shared" si="70"/>
        <v>1</v>
      </c>
      <c r="IS52" s="244"/>
      <c r="IT52" s="218"/>
      <c r="IU52" s="245"/>
      <c r="IV52">
        <f t="shared" si="120"/>
        <v>0</v>
      </c>
      <c r="IW52">
        <f t="shared" si="102"/>
        <v>0</v>
      </c>
      <c r="IX52" s="218"/>
      <c r="IY52">
        <f t="shared" si="117"/>
        <v>1</v>
      </c>
      <c r="IZ52">
        <f t="shared" si="103"/>
        <v>1</v>
      </c>
      <c r="JA52">
        <f t="shared" si="104"/>
        <v>1</v>
      </c>
      <c r="JB52">
        <f t="shared" si="105"/>
        <v>1</v>
      </c>
      <c r="JC52" s="253"/>
      <c r="JD52" s="268"/>
      <c r="JE52">
        <v>60</v>
      </c>
      <c r="JF52" t="str">
        <f t="shared" si="71"/>
        <v>FALSE</v>
      </c>
      <c r="JG52">
        <f>VLOOKUP($A52,'FuturesInfo (3)'!$A$2:$V$80,22)</f>
        <v>2</v>
      </c>
      <c r="JH52" s="257"/>
      <c r="JI52">
        <f t="shared" si="106"/>
        <v>2</v>
      </c>
      <c r="JJ52" s="139">
        <f>VLOOKUP($A52,'FuturesInfo (3)'!$A$2:$O$80,15)*JI52</f>
        <v>90450</v>
      </c>
      <c r="JK52" s="200">
        <f t="shared" si="107"/>
        <v>0</v>
      </c>
      <c r="JL52" s="200">
        <f t="shared" si="108"/>
        <v>0</v>
      </c>
      <c r="JM52" s="200">
        <f t="shared" si="109"/>
        <v>0</v>
      </c>
      <c r="JN52" s="200">
        <f t="shared" si="123"/>
        <v>0</v>
      </c>
    </row>
    <row r="53" spans="1:274"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1"/>
        <v>0</v>
      </c>
      <c r="BH53">
        <v>1</v>
      </c>
      <c r="BI53">
        <v>1</v>
      </c>
      <c r="BJ53">
        <f t="shared" si="72"/>
        <v>1</v>
      </c>
      <c r="BK53" s="1">
        <v>1.9927536231899998E-2</v>
      </c>
      <c r="BL53" s="2">
        <v>10</v>
      </c>
      <c r="BM53">
        <v>60</v>
      </c>
      <c r="BN53" t="str">
        <f t="shared" si="112"/>
        <v>TRUE</v>
      </c>
      <c r="BO53">
        <f>VLOOKUP($A53,'FuturesInfo (3)'!$A$2:$V$80,22)</f>
        <v>4</v>
      </c>
      <c r="BP53">
        <f t="shared" si="137"/>
        <v>4</v>
      </c>
      <c r="BQ53" s="139">
        <f>VLOOKUP($A53,'FuturesInfo (3)'!$A$2:$O$80,15)*BP53</f>
        <v>140520</v>
      </c>
      <c r="BR53" s="145">
        <f t="shared" si="73"/>
        <v>2800.2173913065876</v>
      </c>
      <c r="BT53">
        <f t="shared" si="74"/>
        <v>1</v>
      </c>
      <c r="BU53">
        <v>1</v>
      </c>
      <c r="BV53">
        <v>-1</v>
      </c>
      <c r="BW53">
        <v>1</v>
      </c>
      <c r="BX53">
        <f t="shared" si="138"/>
        <v>1</v>
      </c>
      <c r="BY53">
        <f t="shared" si="139"/>
        <v>0</v>
      </c>
      <c r="BZ53" s="188">
        <v>1.8058022498500002E-2</v>
      </c>
      <c r="CA53" s="2">
        <v>10</v>
      </c>
      <c r="CB53">
        <v>60</v>
      </c>
      <c r="CC53" t="str">
        <f t="shared" si="140"/>
        <v>TRUE</v>
      </c>
      <c r="CD53">
        <f>VLOOKUP($A53,'FuturesInfo (3)'!$A$2:$V$80,22)</f>
        <v>4</v>
      </c>
      <c r="CE53">
        <f t="shared" si="55"/>
        <v>4</v>
      </c>
      <c r="CF53">
        <f t="shared" si="55"/>
        <v>4</v>
      </c>
      <c r="CG53" s="139">
        <f>VLOOKUP($A53,'FuturesInfo (3)'!$A$2:$O$80,15)*CE53</f>
        <v>140520</v>
      </c>
      <c r="CH53" s="145">
        <f t="shared" si="141"/>
        <v>2537.5133214892203</v>
      </c>
      <c r="CI53" s="145">
        <f t="shared" si="75"/>
        <v>-2537.5133214892203</v>
      </c>
      <c r="CK53">
        <f t="shared" si="142"/>
        <v>1</v>
      </c>
      <c r="CL53">
        <v>1</v>
      </c>
      <c r="CM53">
        <v>-1</v>
      </c>
      <c r="CN53">
        <v>1</v>
      </c>
      <c r="CO53">
        <f t="shared" si="113"/>
        <v>1</v>
      </c>
      <c r="CP53">
        <f t="shared" si="143"/>
        <v>0</v>
      </c>
      <c r="CQ53" s="1">
        <v>9.5958127362599996E-3</v>
      </c>
      <c r="CR53" s="2">
        <v>10</v>
      </c>
      <c r="CS53">
        <v>60</v>
      </c>
      <c r="CT53" t="str">
        <f t="shared" si="144"/>
        <v>TRUE</v>
      </c>
      <c r="CU53">
        <f>VLOOKUP($A53,'FuturesInfo (3)'!$A$2:$V$80,22)</f>
        <v>4</v>
      </c>
      <c r="CV53">
        <f t="shared" si="145"/>
        <v>3</v>
      </c>
      <c r="CW53">
        <f t="shared" si="76"/>
        <v>4</v>
      </c>
      <c r="CX53" s="139">
        <f>VLOOKUP($A53,'FuturesInfo (3)'!$A$2:$O$80,15)*CW53</f>
        <v>140520</v>
      </c>
      <c r="CY53" s="200">
        <f t="shared" si="146"/>
        <v>1348.4036056992552</v>
      </c>
      <c r="CZ53" s="200">
        <f t="shared" si="78"/>
        <v>-1348.4036056992552</v>
      </c>
      <c r="DB53">
        <f t="shared" si="61"/>
        <v>1</v>
      </c>
      <c r="DC53">
        <v>1</v>
      </c>
      <c r="DD53">
        <v>-1</v>
      </c>
      <c r="DE53">
        <v>-1</v>
      </c>
      <c r="DF53">
        <f t="shared" si="114"/>
        <v>0</v>
      </c>
      <c r="DG53">
        <f t="shared" si="62"/>
        <v>1</v>
      </c>
      <c r="DH53" s="1">
        <v>-6.0483870967699997E-3</v>
      </c>
      <c r="DI53" s="2">
        <v>10</v>
      </c>
      <c r="DJ53">
        <v>60</v>
      </c>
      <c r="DK53" t="str">
        <f t="shared" si="63"/>
        <v>TRUE</v>
      </c>
      <c r="DL53">
        <f>VLOOKUP($A53,'FuturesInfo (3)'!$A$2:$V$80,22)</f>
        <v>4</v>
      </c>
      <c r="DM53">
        <f t="shared" si="64"/>
        <v>3</v>
      </c>
      <c r="DN53">
        <f t="shared" si="79"/>
        <v>4</v>
      </c>
      <c r="DO53" s="139">
        <f>VLOOKUP($A53,'FuturesInfo (3)'!$A$2:$O$80,15)*DN53</f>
        <v>140520</v>
      </c>
      <c r="DP53" s="200">
        <f t="shared" si="65"/>
        <v>-849.9193548381204</v>
      </c>
      <c r="DQ53" s="200">
        <f t="shared" si="80"/>
        <v>849.9193548381204</v>
      </c>
      <c r="DS53">
        <v>1</v>
      </c>
      <c r="DT53">
        <v>1</v>
      </c>
      <c r="DU53">
        <v>-1</v>
      </c>
      <c r="DV53">
        <v>1</v>
      </c>
      <c r="DW53">
        <v>1</v>
      </c>
      <c r="DX53">
        <v>0</v>
      </c>
      <c r="DY53" s="1">
        <v>8.6931323793899996E-3</v>
      </c>
      <c r="DZ53" s="2">
        <v>10</v>
      </c>
      <c r="EA53">
        <v>60</v>
      </c>
      <c r="EB53" t="s">
        <v>1276</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1276</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1276</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1276</v>
      </c>
      <c r="GM53">
        <v>4</v>
      </c>
      <c r="GN53" s="96">
        <v>0</v>
      </c>
      <c r="GO53">
        <v>4</v>
      </c>
      <c r="GP53" s="139">
        <v>140520</v>
      </c>
      <c r="GQ53" s="200">
        <v>1946.5974025954558</v>
      </c>
      <c r="GR53" s="200">
        <v>-1946.5974025954558</v>
      </c>
      <c r="GS53" s="200">
        <v>1946.5974025954558</v>
      </c>
      <c r="GT53" s="200">
        <v>-1946.5974025954558</v>
      </c>
      <c r="GV53">
        <f t="shared" si="66"/>
        <v>0</v>
      </c>
      <c r="GW53" s="244">
        <v>1</v>
      </c>
      <c r="GX53" s="218">
        <v>-1</v>
      </c>
      <c r="GY53" s="245">
        <v>11</v>
      </c>
      <c r="GZ53">
        <f t="shared" si="118"/>
        <v>1</v>
      </c>
      <c r="HA53">
        <f t="shared" si="82"/>
        <v>-1</v>
      </c>
      <c r="HB53" s="218"/>
      <c r="HC53">
        <f t="shared" si="115"/>
        <v>0</v>
      </c>
      <c r="HD53">
        <f t="shared" si="83"/>
        <v>0</v>
      </c>
      <c r="HE53">
        <f t="shared" si="84"/>
        <v>0</v>
      </c>
      <c r="HF53">
        <f t="shared" si="85"/>
        <v>0</v>
      </c>
      <c r="HG53" s="253"/>
      <c r="HH53" s="268">
        <v>42506</v>
      </c>
      <c r="HI53">
        <v>60</v>
      </c>
      <c r="HJ53" t="str">
        <f t="shared" si="67"/>
        <v>TRUE</v>
      </c>
      <c r="HK53">
        <f>VLOOKUP($A53,'FuturesInfo (3)'!$A$2:$V$80,22)</f>
        <v>4</v>
      </c>
      <c r="HL53" s="257"/>
      <c r="HM53">
        <f t="shared" si="86"/>
        <v>4</v>
      </c>
      <c r="HN53" s="139">
        <f>VLOOKUP($A53,'FuturesInfo (3)'!$A$2:$O$80,15)*HM53</f>
        <v>140520</v>
      </c>
      <c r="HO53" s="200">
        <f t="shared" si="87"/>
        <v>0</v>
      </c>
      <c r="HP53" s="200">
        <f t="shared" si="88"/>
        <v>0</v>
      </c>
      <c r="HQ53" s="200">
        <f t="shared" si="89"/>
        <v>0</v>
      </c>
      <c r="HR53" s="200">
        <f t="shared" si="121"/>
        <v>0</v>
      </c>
      <c r="HT53">
        <f t="shared" si="68"/>
        <v>0</v>
      </c>
      <c r="HU53" s="244"/>
      <c r="HV53" s="218"/>
      <c r="HW53" s="245"/>
      <c r="HX53">
        <f t="shared" si="119"/>
        <v>0</v>
      </c>
      <c r="HY53">
        <f t="shared" si="92"/>
        <v>0</v>
      </c>
      <c r="HZ53" s="218"/>
      <c r="IA53">
        <f t="shared" si="116"/>
        <v>1</v>
      </c>
      <c r="IB53">
        <f t="shared" si="93"/>
        <v>1</v>
      </c>
      <c r="IC53">
        <f t="shared" si="94"/>
        <v>1</v>
      </c>
      <c r="ID53">
        <f t="shared" si="95"/>
        <v>1</v>
      </c>
      <c r="IE53" s="253"/>
      <c r="IF53" s="268"/>
      <c r="IG53">
        <v>60</v>
      </c>
      <c r="IH53" t="str">
        <f t="shared" si="69"/>
        <v>FALSE</v>
      </c>
      <c r="II53">
        <f>VLOOKUP($A53,'FuturesInfo (3)'!$A$2:$V$80,22)</f>
        <v>4</v>
      </c>
      <c r="IJ53" s="257"/>
      <c r="IK53">
        <f t="shared" si="96"/>
        <v>4</v>
      </c>
      <c r="IL53" s="139">
        <f>VLOOKUP($A53,'FuturesInfo (3)'!$A$2:$O$80,15)*IK53</f>
        <v>140520</v>
      </c>
      <c r="IM53" s="200">
        <f t="shared" si="97"/>
        <v>0</v>
      </c>
      <c r="IN53" s="200">
        <f t="shared" si="98"/>
        <v>0</v>
      </c>
      <c r="IO53" s="200">
        <f t="shared" si="99"/>
        <v>0</v>
      </c>
      <c r="IP53" s="200">
        <f t="shared" si="122"/>
        <v>0</v>
      </c>
      <c r="IR53">
        <f t="shared" si="70"/>
        <v>1</v>
      </c>
      <c r="IS53" s="244"/>
      <c r="IT53" s="218"/>
      <c r="IU53" s="245"/>
      <c r="IV53">
        <f t="shared" si="120"/>
        <v>0</v>
      </c>
      <c r="IW53">
        <f t="shared" si="102"/>
        <v>0</v>
      </c>
      <c r="IX53" s="218"/>
      <c r="IY53">
        <f t="shared" si="117"/>
        <v>1</v>
      </c>
      <c r="IZ53">
        <f t="shared" si="103"/>
        <v>1</v>
      </c>
      <c r="JA53">
        <f t="shared" si="104"/>
        <v>1</v>
      </c>
      <c r="JB53">
        <f t="shared" si="105"/>
        <v>1</v>
      </c>
      <c r="JC53" s="253"/>
      <c r="JD53" s="268"/>
      <c r="JE53">
        <v>60</v>
      </c>
      <c r="JF53" t="str">
        <f t="shared" si="71"/>
        <v>FALSE</v>
      </c>
      <c r="JG53">
        <f>VLOOKUP($A53,'FuturesInfo (3)'!$A$2:$V$80,22)</f>
        <v>4</v>
      </c>
      <c r="JH53" s="257"/>
      <c r="JI53">
        <f t="shared" si="106"/>
        <v>4</v>
      </c>
      <c r="JJ53" s="139">
        <f>VLOOKUP($A53,'FuturesInfo (3)'!$A$2:$O$80,15)*JI53</f>
        <v>140520</v>
      </c>
      <c r="JK53" s="200">
        <f t="shared" si="107"/>
        <v>0</v>
      </c>
      <c r="JL53" s="200">
        <f t="shared" si="108"/>
        <v>0</v>
      </c>
      <c r="JM53" s="200">
        <f t="shared" si="109"/>
        <v>0</v>
      </c>
      <c r="JN53" s="200">
        <f t="shared" si="123"/>
        <v>0</v>
      </c>
    </row>
    <row r="54" spans="1:274"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1"/>
        <v>2</v>
      </c>
      <c r="BH54">
        <v>1</v>
      </c>
      <c r="BI54">
        <v>-1</v>
      </c>
      <c r="BJ54">
        <f t="shared" si="72"/>
        <v>0</v>
      </c>
      <c r="BK54" s="1">
        <v>-8.5054678007300006E-3</v>
      </c>
      <c r="BL54" s="2">
        <v>10</v>
      </c>
      <c r="BM54">
        <v>60</v>
      </c>
      <c r="BN54" t="str">
        <f t="shared" si="112"/>
        <v>TRUE</v>
      </c>
      <c r="BO54">
        <f>VLOOKUP($A54,'FuturesInfo (3)'!$A$2:$V$80,22)</f>
        <v>7</v>
      </c>
      <c r="BP54">
        <f t="shared" si="137"/>
        <v>7</v>
      </c>
      <c r="BQ54" s="139">
        <f>VLOOKUP($A54,'FuturesInfo (3)'!$A$2:$O$80,15)*BP54</f>
        <v>115430</v>
      </c>
      <c r="BR54" s="145">
        <f t="shared" si="73"/>
        <v>-981.78614823826399</v>
      </c>
      <c r="BT54">
        <f t="shared" si="74"/>
        <v>1</v>
      </c>
      <c r="BU54">
        <v>1</v>
      </c>
      <c r="BV54">
        <v>-1</v>
      </c>
      <c r="BW54">
        <v>1</v>
      </c>
      <c r="BX54">
        <f t="shared" si="138"/>
        <v>1</v>
      </c>
      <c r="BY54">
        <f t="shared" si="139"/>
        <v>0</v>
      </c>
      <c r="BZ54" s="188">
        <v>5.5147058823500003E-3</v>
      </c>
      <c r="CA54" s="2">
        <v>10</v>
      </c>
      <c r="CB54">
        <v>60</v>
      </c>
      <c r="CC54" t="str">
        <f t="shared" si="140"/>
        <v>TRUE</v>
      </c>
      <c r="CD54">
        <f>VLOOKUP($A54,'FuturesInfo (3)'!$A$2:$V$80,22)</f>
        <v>7</v>
      </c>
      <c r="CE54">
        <f t="shared" si="55"/>
        <v>7</v>
      </c>
      <c r="CF54">
        <f t="shared" si="55"/>
        <v>7</v>
      </c>
      <c r="CG54" s="139">
        <f>VLOOKUP($A54,'FuturesInfo (3)'!$A$2:$O$80,15)*CE54</f>
        <v>115430</v>
      </c>
      <c r="CH54" s="145">
        <f t="shared" si="141"/>
        <v>636.56249999966053</v>
      </c>
      <c r="CI54" s="145">
        <f t="shared" si="75"/>
        <v>-636.56249999966053</v>
      </c>
      <c r="CK54">
        <f t="shared" si="142"/>
        <v>1</v>
      </c>
      <c r="CL54">
        <v>-1</v>
      </c>
      <c r="CM54">
        <v>-1</v>
      </c>
      <c r="CN54">
        <v>1</v>
      </c>
      <c r="CO54">
        <f t="shared" si="113"/>
        <v>0</v>
      </c>
      <c r="CP54">
        <f t="shared" si="143"/>
        <v>0</v>
      </c>
      <c r="CQ54" s="1">
        <v>1.4625228519199999E-2</v>
      </c>
      <c r="CR54" s="2">
        <v>10</v>
      </c>
      <c r="CS54">
        <v>60</v>
      </c>
      <c r="CT54" t="str">
        <f t="shared" si="144"/>
        <v>TRUE</v>
      </c>
      <c r="CU54">
        <f>VLOOKUP($A54,'FuturesInfo (3)'!$A$2:$V$80,22)</f>
        <v>7</v>
      </c>
      <c r="CV54">
        <f t="shared" si="145"/>
        <v>9</v>
      </c>
      <c r="CW54">
        <f t="shared" si="76"/>
        <v>7</v>
      </c>
      <c r="CX54" s="139">
        <f>VLOOKUP($A54,'FuturesInfo (3)'!$A$2:$O$80,15)*CW54</f>
        <v>115430</v>
      </c>
      <c r="CY54" s="200">
        <f t="shared" si="146"/>
        <v>-1688.1901279712558</v>
      </c>
      <c r="CZ54" s="200">
        <f t="shared" si="78"/>
        <v>-1688.1901279712558</v>
      </c>
      <c r="DB54">
        <f t="shared" si="61"/>
        <v>-1</v>
      </c>
      <c r="DC54">
        <v>1</v>
      </c>
      <c r="DD54">
        <v>-1</v>
      </c>
      <c r="DE54">
        <v>1</v>
      </c>
      <c r="DF54">
        <f t="shared" si="114"/>
        <v>1</v>
      </c>
      <c r="DG54">
        <f t="shared" si="62"/>
        <v>0</v>
      </c>
      <c r="DH54" s="1">
        <v>1.4414414414400001E-2</v>
      </c>
      <c r="DI54" s="2">
        <v>10</v>
      </c>
      <c r="DJ54">
        <v>60</v>
      </c>
      <c r="DK54" t="str">
        <f t="shared" si="63"/>
        <v>TRUE</v>
      </c>
      <c r="DL54">
        <f>VLOOKUP($A54,'FuturesInfo (3)'!$A$2:$V$80,22)</f>
        <v>7</v>
      </c>
      <c r="DM54">
        <f t="shared" si="64"/>
        <v>5</v>
      </c>
      <c r="DN54">
        <f t="shared" si="79"/>
        <v>7</v>
      </c>
      <c r="DO54" s="139">
        <f>VLOOKUP($A54,'FuturesInfo (3)'!$A$2:$O$80,15)*DN54</f>
        <v>115430</v>
      </c>
      <c r="DP54" s="200">
        <f t="shared" si="65"/>
        <v>1663.855855854192</v>
      </c>
      <c r="DQ54" s="200">
        <f t="shared" si="80"/>
        <v>-1663.855855854192</v>
      </c>
      <c r="DS54">
        <v>1</v>
      </c>
      <c r="DT54">
        <v>1</v>
      </c>
      <c r="DU54">
        <v>-1</v>
      </c>
      <c r="DV54">
        <v>1</v>
      </c>
      <c r="DW54">
        <v>1</v>
      </c>
      <c r="DX54">
        <v>0</v>
      </c>
      <c r="DY54" s="1">
        <v>4.7365304914200003E-3</v>
      </c>
      <c r="DZ54" s="2">
        <v>10</v>
      </c>
      <c r="EA54">
        <v>60</v>
      </c>
      <c r="EB54" t="s">
        <v>1276</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1276</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1276</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1276</v>
      </c>
      <c r="GM54">
        <v>7</v>
      </c>
      <c r="GN54" s="96">
        <v>0</v>
      </c>
      <c r="GO54">
        <v>7</v>
      </c>
      <c r="GP54" s="139">
        <v>115430</v>
      </c>
      <c r="GQ54" s="200">
        <v>-421.53377967173759</v>
      </c>
      <c r="GR54" s="200">
        <v>-421.53377967173759</v>
      </c>
      <c r="GS54" s="200">
        <v>-421.53377967173759</v>
      </c>
      <c r="GT54" s="200">
        <v>421.53377967173759</v>
      </c>
      <c r="GV54">
        <f t="shared" si="66"/>
        <v>0</v>
      </c>
      <c r="GW54" s="244">
        <v>-1</v>
      </c>
      <c r="GX54" s="218">
        <v>-1</v>
      </c>
      <c r="GY54" s="245">
        <v>-17</v>
      </c>
      <c r="GZ54">
        <f t="shared" si="118"/>
        <v>1</v>
      </c>
      <c r="HA54">
        <f t="shared" si="82"/>
        <v>1</v>
      </c>
      <c r="HB54" s="218"/>
      <c r="HC54">
        <f t="shared" si="115"/>
        <v>0</v>
      </c>
      <c r="HD54">
        <f t="shared" si="83"/>
        <v>0</v>
      </c>
      <c r="HE54">
        <f t="shared" si="84"/>
        <v>0</v>
      </c>
      <c r="HF54">
        <f t="shared" si="85"/>
        <v>0</v>
      </c>
      <c r="HG54" s="253"/>
      <c r="HH54" s="268">
        <v>42508</v>
      </c>
      <c r="HI54">
        <v>60</v>
      </c>
      <c r="HJ54" t="str">
        <f t="shared" si="67"/>
        <v>TRUE</v>
      </c>
      <c r="HK54">
        <f>VLOOKUP($A54,'FuturesInfo (3)'!$A$2:$V$80,22)</f>
        <v>7</v>
      </c>
      <c r="HL54" s="257"/>
      <c r="HM54">
        <f t="shared" si="86"/>
        <v>7</v>
      </c>
      <c r="HN54" s="139">
        <f>VLOOKUP($A54,'FuturesInfo (3)'!$A$2:$O$80,15)*HM54</f>
        <v>115430</v>
      </c>
      <c r="HO54" s="200">
        <f t="shared" si="87"/>
        <v>0</v>
      </c>
      <c r="HP54" s="200">
        <f t="shared" si="88"/>
        <v>0</v>
      </c>
      <c r="HQ54" s="200">
        <f t="shared" si="89"/>
        <v>0</v>
      </c>
      <c r="HR54" s="200">
        <f t="shared" si="121"/>
        <v>0</v>
      </c>
      <c r="HT54">
        <f t="shared" si="68"/>
        <v>0</v>
      </c>
      <c r="HU54" s="244"/>
      <c r="HV54" s="218"/>
      <c r="HW54" s="245"/>
      <c r="HX54">
        <f t="shared" si="119"/>
        <v>0</v>
      </c>
      <c r="HY54">
        <f t="shared" si="92"/>
        <v>0</v>
      </c>
      <c r="HZ54" s="218"/>
      <c r="IA54">
        <f t="shared" si="116"/>
        <v>1</v>
      </c>
      <c r="IB54">
        <f t="shared" si="93"/>
        <v>1</v>
      </c>
      <c r="IC54">
        <f t="shared" si="94"/>
        <v>1</v>
      </c>
      <c r="ID54">
        <f t="shared" si="95"/>
        <v>1</v>
      </c>
      <c r="IE54" s="253"/>
      <c r="IF54" s="268"/>
      <c r="IG54">
        <v>60</v>
      </c>
      <c r="IH54" t="str">
        <f t="shared" si="69"/>
        <v>FALSE</v>
      </c>
      <c r="II54">
        <f>VLOOKUP($A54,'FuturesInfo (3)'!$A$2:$V$80,22)</f>
        <v>7</v>
      </c>
      <c r="IJ54" s="257"/>
      <c r="IK54">
        <f t="shared" si="96"/>
        <v>7</v>
      </c>
      <c r="IL54" s="139">
        <f>VLOOKUP($A54,'FuturesInfo (3)'!$A$2:$O$80,15)*IK54</f>
        <v>115430</v>
      </c>
      <c r="IM54" s="200">
        <f t="shared" si="97"/>
        <v>0</v>
      </c>
      <c r="IN54" s="200">
        <f t="shared" si="98"/>
        <v>0</v>
      </c>
      <c r="IO54" s="200">
        <f t="shared" si="99"/>
        <v>0</v>
      </c>
      <c r="IP54" s="200">
        <f t="shared" si="122"/>
        <v>0</v>
      </c>
      <c r="IR54">
        <f t="shared" si="70"/>
        <v>1</v>
      </c>
      <c r="IS54" s="244"/>
      <c r="IT54" s="218"/>
      <c r="IU54" s="245"/>
      <c r="IV54">
        <f t="shared" si="120"/>
        <v>0</v>
      </c>
      <c r="IW54">
        <f t="shared" si="102"/>
        <v>0</v>
      </c>
      <c r="IX54" s="218"/>
      <c r="IY54">
        <f t="shared" si="117"/>
        <v>1</v>
      </c>
      <c r="IZ54">
        <f t="shared" si="103"/>
        <v>1</v>
      </c>
      <c r="JA54">
        <f t="shared" si="104"/>
        <v>1</v>
      </c>
      <c r="JB54">
        <f t="shared" si="105"/>
        <v>1</v>
      </c>
      <c r="JC54" s="253"/>
      <c r="JD54" s="268"/>
      <c r="JE54">
        <v>60</v>
      </c>
      <c r="JF54" t="str">
        <f t="shared" si="71"/>
        <v>FALSE</v>
      </c>
      <c r="JG54">
        <f>VLOOKUP($A54,'FuturesInfo (3)'!$A$2:$V$80,22)</f>
        <v>7</v>
      </c>
      <c r="JH54" s="257"/>
      <c r="JI54">
        <f t="shared" si="106"/>
        <v>7</v>
      </c>
      <c r="JJ54" s="139">
        <f>VLOOKUP($A54,'FuturesInfo (3)'!$A$2:$O$80,15)*JI54</f>
        <v>115430</v>
      </c>
      <c r="JK54" s="200">
        <f t="shared" si="107"/>
        <v>0</v>
      </c>
      <c r="JL54" s="200">
        <f t="shared" si="108"/>
        <v>0</v>
      </c>
      <c r="JM54" s="200">
        <f t="shared" si="109"/>
        <v>0</v>
      </c>
      <c r="JN54" s="200">
        <f t="shared" si="123"/>
        <v>0</v>
      </c>
    </row>
    <row r="55" spans="1:274"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1"/>
        <v>0</v>
      </c>
      <c r="BH55">
        <v>-1</v>
      </c>
      <c r="BI55">
        <v>1</v>
      </c>
      <c r="BJ55">
        <f t="shared" si="72"/>
        <v>0</v>
      </c>
      <c r="BK55" s="1">
        <v>2.7408637873800001E-2</v>
      </c>
      <c r="BL55" s="2">
        <v>10</v>
      </c>
      <c r="BM55">
        <v>60</v>
      </c>
      <c r="BN55" t="str">
        <f t="shared" si="112"/>
        <v>TRUE</v>
      </c>
      <c r="BO55">
        <f>VLOOKUP($A55,'FuturesInfo (3)'!$A$2:$V$80,22)</f>
        <v>4</v>
      </c>
      <c r="BP55">
        <f t="shared" si="137"/>
        <v>4</v>
      </c>
      <c r="BQ55" s="139">
        <f>VLOOKUP($A55,'FuturesInfo (3)'!$A$2:$O$80,15)*BP55</f>
        <v>105500</v>
      </c>
      <c r="BR55" s="145">
        <f t="shared" si="73"/>
        <v>-2891.6112956859001</v>
      </c>
      <c r="BT55">
        <f t="shared" si="74"/>
        <v>-1</v>
      </c>
      <c r="BU55">
        <v>-1</v>
      </c>
      <c r="BV55">
        <v>1</v>
      </c>
      <c r="BW55">
        <v>1</v>
      </c>
      <c r="BX55">
        <f t="shared" si="138"/>
        <v>0</v>
      </c>
      <c r="BY55">
        <f t="shared" si="139"/>
        <v>1</v>
      </c>
      <c r="BZ55" s="188">
        <v>2.52627324171E-2</v>
      </c>
      <c r="CA55" s="2">
        <v>10</v>
      </c>
      <c r="CB55">
        <v>60</v>
      </c>
      <c r="CC55" t="str">
        <f t="shared" si="140"/>
        <v>TRUE</v>
      </c>
      <c r="CD55">
        <f>VLOOKUP($A55,'FuturesInfo (3)'!$A$2:$V$80,22)</f>
        <v>4</v>
      </c>
      <c r="CE55">
        <f t="shared" si="55"/>
        <v>4</v>
      </c>
      <c r="CF55">
        <f t="shared" si="55"/>
        <v>4</v>
      </c>
      <c r="CG55" s="139">
        <f>VLOOKUP($A55,'FuturesInfo (3)'!$A$2:$O$80,15)*CE55</f>
        <v>105500</v>
      </c>
      <c r="CH55" s="145">
        <f t="shared" si="141"/>
        <v>-2665.2182700040498</v>
      </c>
      <c r="CI55" s="145">
        <f t="shared" si="75"/>
        <v>2665.2182700040498</v>
      </c>
      <c r="CK55">
        <f t="shared" si="142"/>
        <v>-1</v>
      </c>
      <c r="CL55">
        <v>1</v>
      </c>
      <c r="CM55">
        <v>1</v>
      </c>
      <c r="CN55">
        <v>1</v>
      </c>
      <c r="CO55">
        <f t="shared" si="113"/>
        <v>1</v>
      </c>
      <c r="CP55">
        <f t="shared" si="143"/>
        <v>1</v>
      </c>
      <c r="CQ55" s="1">
        <v>7.8848807411799999E-4</v>
      </c>
      <c r="CR55" s="2">
        <v>10</v>
      </c>
      <c r="CS55">
        <v>60</v>
      </c>
      <c r="CT55" t="str">
        <f t="shared" si="144"/>
        <v>TRUE</v>
      </c>
      <c r="CU55">
        <f>VLOOKUP($A55,'FuturesInfo (3)'!$A$2:$V$80,22)</f>
        <v>4</v>
      </c>
      <c r="CV55">
        <f t="shared" si="145"/>
        <v>5</v>
      </c>
      <c r="CW55">
        <f t="shared" si="76"/>
        <v>4</v>
      </c>
      <c r="CX55" s="139">
        <f>VLOOKUP($A55,'FuturesInfo (3)'!$A$2:$O$80,15)*CW55</f>
        <v>105500</v>
      </c>
      <c r="CY55" s="200">
        <f t="shared" si="146"/>
        <v>83.185491819448998</v>
      </c>
      <c r="CZ55" s="200">
        <f t="shared" si="78"/>
        <v>83.185491819448998</v>
      </c>
      <c r="DB55">
        <f t="shared" si="61"/>
        <v>1</v>
      </c>
      <c r="DC55">
        <v>1</v>
      </c>
      <c r="DD55">
        <v>1</v>
      </c>
      <c r="DE55">
        <v>1</v>
      </c>
      <c r="DF55">
        <f t="shared" si="114"/>
        <v>1</v>
      </c>
      <c r="DG55">
        <f t="shared" si="62"/>
        <v>1</v>
      </c>
      <c r="DH55" s="1">
        <v>1.22119361828E-2</v>
      </c>
      <c r="DI55" s="2">
        <v>10</v>
      </c>
      <c r="DJ55">
        <v>60</v>
      </c>
      <c r="DK55" t="str">
        <f t="shared" si="63"/>
        <v>TRUE</v>
      </c>
      <c r="DL55">
        <f>VLOOKUP($A55,'FuturesInfo (3)'!$A$2:$V$80,22)</f>
        <v>4</v>
      </c>
      <c r="DM55">
        <f t="shared" si="64"/>
        <v>5</v>
      </c>
      <c r="DN55">
        <f t="shared" si="79"/>
        <v>4</v>
      </c>
      <c r="DO55" s="139">
        <f>VLOOKUP($A55,'FuturesInfo (3)'!$A$2:$O$80,15)*DN55</f>
        <v>105500</v>
      </c>
      <c r="DP55" s="200">
        <f t="shared" si="65"/>
        <v>1288.3592672853999</v>
      </c>
      <c r="DQ55" s="200">
        <f t="shared" si="80"/>
        <v>1288.3592672853999</v>
      </c>
      <c r="DS55">
        <v>1</v>
      </c>
      <c r="DT55">
        <v>1</v>
      </c>
      <c r="DU55">
        <v>1</v>
      </c>
      <c r="DV55">
        <v>1</v>
      </c>
      <c r="DW55">
        <v>1</v>
      </c>
      <c r="DX55">
        <v>1</v>
      </c>
      <c r="DY55" s="1">
        <v>2.68534734384E-2</v>
      </c>
      <c r="DZ55" s="2">
        <v>10</v>
      </c>
      <c r="EA55">
        <v>60</v>
      </c>
      <c r="EB55" t="s">
        <v>1276</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1276</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1276</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1276</v>
      </c>
      <c r="GM55">
        <v>4</v>
      </c>
      <c r="GN55" s="96">
        <v>0</v>
      </c>
      <c r="GO55">
        <v>4</v>
      </c>
      <c r="GP55" s="139">
        <v>105500</v>
      </c>
      <c r="GQ55" s="200">
        <v>-299.14933837398002</v>
      </c>
      <c r="GR55" s="200">
        <v>-299.14933837398002</v>
      </c>
      <c r="GS55" s="200">
        <v>-299.14933837398002</v>
      </c>
      <c r="GT55" s="200">
        <v>299.14933837398002</v>
      </c>
      <c r="GV55">
        <f t="shared" si="66"/>
        <v>0</v>
      </c>
      <c r="GW55" s="244">
        <v>-1</v>
      </c>
      <c r="GX55" s="218">
        <v>1</v>
      </c>
      <c r="GY55" s="245">
        <v>11</v>
      </c>
      <c r="GZ55">
        <f t="shared" si="118"/>
        <v>-1</v>
      </c>
      <c r="HA55">
        <f t="shared" si="82"/>
        <v>1</v>
      </c>
      <c r="HB55" s="218"/>
      <c r="HC55">
        <f t="shared" si="115"/>
        <v>0</v>
      </c>
      <c r="HD55">
        <f t="shared" si="83"/>
        <v>0</v>
      </c>
      <c r="HE55">
        <f t="shared" si="84"/>
        <v>0</v>
      </c>
      <c r="HF55">
        <f t="shared" si="85"/>
        <v>0</v>
      </c>
      <c r="HG55" s="253"/>
      <c r="HH55" s="268">
        <v>42510</v>
      </c>
      <c r="HI55">
        <v>60</v>
      </c>
      <c r="HJ55" t="str">
        <f t="shared" si="67"/>
        <v>TRUE</v>
      </c>
      <c r="HK55">
        <f>VLOOKUP($A55,'FuturesInfo (3)'!$A$2:$V$80,22)</f>
        <v>4</v>
      </c>
      <c r="HL55" s="257"/>
      <c r="HM55">
        <f t="shared" si="86"/>
        <v>4</v>
      </c>
      <c r="HN55" s="139">
        <f>VLOOKUP($A55,'FuturesInfo (3)'!$A$2:$O$80,15)*HM55</f>
        <v>105500</v>
      </c>
      <c r="HO55" s="200">
        <f t="shared" si="87"/>
        <v>0</v>
      </c>
      <c r="HP55" s="200">
        <f t="shared" si="88"/>
        <v>0</v>
      </c>
      <c r="HQ55" s="200">
        <f t="shared" si="89"/>
        <v>0</v>
      </c>
      <c r="HR55" s="200">
        <f t="shared" si="121"/>
        <v>0</v>
      </c>
      <c r="HT55">
        <f t="shared" si="68"/>
        <v>0</v>
      </c>
      <c r="HU55" s="244"/>
      <c r="HV55" s="218"/>
      <c r="HW55" s="245"/>
      <c r="HX55">
        <f t="shared" si="119"/>
        <v>0</v>
      </c>
      <c r="HY55">
        <f t="shared" si="92"/>
        <v>0</v>
      </c>
      <c r="HZ55" s="218"/>
      <c r="IA55">
        <f t="shared" si="116"/>
        <v>1</v>
      </c>
      <c r="IB55">
        <f t="shared" si="93"/>
        <v>1</v>
      </c>
      <c r="IC55">
        <f t="shared" si="94"/>
        <v>1</v>
      </c>
      <c r="ID55">
        <f t="shared" si="95"/>
        <v>1</v>
      </c>
      <c r="IE55" s="253"/>
      <c r="IF55" s="268"/>
      <c r="IG55">
        <v>60</v>
      </c>
      <c r="IH55" t="str">
        <f t="shared" si="69"/>
        <v>FALSE</v>
      </c>
      <c r="II55">
        <f>VLOOKUP($A55,'FuturesInfo (3)'!$A$2:$V$80,22)</f>
        <v>4</v>
      </c>
      <c r="IJ55" s="257"/>
      <c r="IK55">
        <f t="shared" si="96"/>
        <v>4</v>
      </c>
      <c r="IL55" s="139">
        <f>VLOOKUP($A55,'FuturesInfo (3)'!$A$2:$O$80,15)*IK55</f>
        <v>105500</v>
      </c>
      <c r="IM55" s="200">
        <f t="shared" si="97"/>
        <v>0</v>
      </c>
      <c r="IN55" s="200">
        <f t="shared" si="98"/>
        <v>0</v>
      </c>
      <c r="IO55" s="200">
        <f t="shared" si="99"/>
        <v>0</v>
      </c>
      <c r="IP55" s="200">
        <f t="shared" si="122"/>
        <v>0</v>
      </c>
      <c r="IR55">
        <f t="shared" si="70"/>
        <v>1</v>
      </c>
      <c r="IS55" s="244"/>
      <c r="IT55" s="218"/>
      <c r="IU55" s="245"/>
      <c r="IV55">
        <f t="shared" si="120"/>
        <v>0</v>
      </c>
      <c r="IW55">
        <f t="shared" si="102"/>
        <v>0</v>
      </c>
      <c r="IX55" s="218"/>
      <c r="IY55">
        <f t="shared" si="117"/>
        <v>1</v>
      </c>
      <c r="IZ55">
        <f t="shared" si="103"/>
        <v>1</v>
      </c>
      <c r="JA55">
        <f t="shared" si="104"/>
        <v>1</v>
      </c>
      <c r="JB55">
        <f t="shared" si="105"/>
        <v>1</v>
      </c>
      <c r="JC55" s="253"/>
      <c r="JD55" s="268"/>
      <c r="JE55">
        <v>60</v>
      </c>
      <c r="JF55" t="str">
        <f t="shared" si="71"/>
        <v>FALSE</v>
      </c>
      <c r="JG55">
        <f>VLOOKUP($A55,'FuturesInfo (3)'!$A$2:$V$80,22)</f>
        <v>4</v>
      </c>
      <c r="JH55" s="257"/>
      <c r="JI55">
        <f t="shared" si="106"/>
        <v>4</v>
      </c>
      <c r="JJ55" s="139">
        <f>VLOOKUP($A55,'FuturesInfo (3)'!$A$2:$O$80,15)*JI55</f>
        <v>105500</v>
      </c>
      <c r="JK55" s="200">
        <f t="shared" si="107"/>
        <v>0</v>
      </c>
      <c r="JL55" s="200">
        <f t="shared" si="108"/>
        <v>0</v>
      </c>
      <c r="JM55" s="200">
        <f t="shared" si="109"/>
        <v>0</v>
      </c>
      <c r="JN55" s="200">
        <f t="shared" si="123"/>
        <v>0</v>
      </c>
    </row>
    <row r="56" spans="1:274"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1"/>
        <v>0</v>
      </c>
      <c r="BH56">
        <v>-1</v>
      </c>
      <c r="BI56">
        <v>1</v>
      </c>
      <c r="BJ56">
        <f t="shared" si="72"/>
        <v>0</v>
      </c>
      <c r="BK56" s="1">
        <v>8.9452105851699996E-3</v>
      </c>
      <c r="BL56" s="2">
        <v>10</v>
      </c>
      <c r="BM56">
        <v>60</v>
      </c>
      <c r="BN56" t="str">
        <f t="shared" si="112"/>
        <v>TRUE</v>
      </c>
      <c r="BO56">
        <f>VLOOKUP($A56,'FuturesInfo (3)'!$A$2:$V$80,22)</f>
        <v>4</v>
      </c>
      <c r="BP56">
        <f t="shared" si="137"/>
        <v>4</v>
      </c>
      <c r="BQ56" s="139">
        <f>VLOOKUP($A56,'FuturesInfo (3)'!$A$2:$O$80,15)*BP56</f>
        <v>160660</v>
      </c>
      <c r="BR56" s="145">
        <f t="shared" si="73"/>
        <v>-1437.1375326134121</v>
      </c>
      <c r="BT56">
        <f t="shared" si="74"/>
        <v>-1</v>
      </c>
      <c r="BU56">
        <v>1</v>
      </c>
      <c r="BV56">
        <v>-1</v>
      </c>
      <c r="BW56">
        <v>1</v>
      </c>
      <c r="BX56">
        <f t="shared" si="138"/>
        <v>1</v>
      </c>
      <c r="BY56">
        <f t="shared" si="139"/>
        <v>0</v>
      </c>
      <c r="BZ56" s="188">
        <v>1.51459179904E-2</v>
      </c>
      <c r="CA56" s="2">
        <v>10</v>
      </c>
      <c r="CB56">
        <v>60</v>
      </c>
      <c r="CC56" t="str">
        <f t="shared" si="140"/>
        <v>TRUE</v>
      </c>
      <c r="CD56">
        <f>VLOOKUP($A56,'FuturesInfo (3)'!$A$2:$V$80,22)</f>
        <v>4</v>
      </c>
      <c r="CE56">
        <f t="shared" si="55"/>
        <v>4</v>
      </c>
      <c r="CF56">
        <f t="shared" si="55"/>
        <v>4</v>
      </c>
      <c r="CG56" s="139">
        <f>VLOOKUP($A56,'FuturesInfo (3)'!$A$2:$O$80,15)*CE56</f>
        <v>160660</v>
      </c>
      <c r="CH56" s="145">
        <f t="shared" si="141"/>
        <v>2433.3431843376638</v>
      </c>
      <c r="CI56" s="145">
        <f t="shared" si="75"/>
        <v>-2433.3431843376638</v>
      </c>
      <c r="CK56">
        <f t="shared" si="142"/>
        <v>1</v>
      </c>
      <c r="CL56">
        <v>1</v>
      </c>
      <c r="CM56">
        <v>-1</v>
      </c>
      <c r="CN56">
        <v>1</v>
      </c>
      <c r="CO56">
        <f t="shared" si="113"/>
        <v>1</v>
      </c>
      <c r="CP56">
        <f t="shared" si="143"/>
        <v>0</v>
      </c>
      <c r="CQ56" s="1">
        <v>1.00679281902E-2</v>
      </c>
      <c r="CR56" s="2">
        <v>10</v>
      </c>
      <c r="CS56">
        <v>60</v>
      </c>
      <c r="CT56" t="str">
        <f t="shared" si="144"/>
        <v>TRUE</v>
      </c>
      <c r="CU56">
        <f>VLOOKUP($A56,'FuturesInfo (3)'!$A$2:$V$80,22)</f>
        <v>4</v>
      </c>
      <c r="CV56">
        <f t="shared" si="145"/>
        <v>3</v>
      </c>
      <c r="CW56">
        <f t="shared" si="76"/>
        <v>4</v>
      </c>
      <c r="CX56" s="139">
        <f>VLOOKUP($A56,'FuturesInfo (3)'!$A$2:$O$80,15)*CW56</f>
        <v>160660</v>
      </c>
      <c r="CY56" s="200">
        <f t="shared" si="146"/>
        <v>1617.513343037532</v>
      </c>
      <c r="CZ56" s="200">
        <f t="shared" si="78"/>
        <v>-1617.513343037532</v>
      </c>
      <c r="DB56">
        <f t="shared" si="61"/>
        <v>1</v>
      </c>
      <c r="DC56">
        <v>1</v>
      </c>
      <c r="DD56">
        <v>-1</v>
      </c>
      <c r="DE56">
        <v>1</v>
      </c>
      <c r="DF56">
        <f t="shared" si="114"/>
        <v>1</v>
      </c>
      <c r="DG56">
        <f t="shared" si="62"/>
        <v>0</v>
      </c>
      <c r="DH56" s="1">
        <v>9.7273928185399993E-3</v>
      </c>
      <c r="DI56" s="2">
        <v>10</v>
      </c>
      <c r="DJ56">
        <v>60</v>
      </c>
      <c r="DK56" t="str">
        <f t="shared" si="63"/>
        <v>TRUE</v>
      </c>
      <c r="DL56">
        <f>VLOOKUP($A56,'FuturesInfo (3)'!$A$2:$V$80,22)</f>
        <v>4</v>
      </c>
      <c r="DM56">
        <f t="shared" si="64"/>
        <v>3</v>
      </c>
      <c r="DN56">
        <f t="shared" si="79"/>
        <v>4</v>
      </c>
      <c r="DO56" s="139">
        <f>VLOOKUP($A56,'FuturesInfo (3)'!$A$2:$O$80,15)*DN56</f>
        <v>160660</v>
      </c>
      <c r="DP56" s="200">
        <f t="shared" si="65"/>
        <v>1562.8029302266364</v>
      </c>
      <c r="DQ56" s="200">
        <f t="shared" si="80"/>
        <v>-1562.8029302266364</v>
      </c>
      <c r="DS56">
        <v>1</v>
      </c>
      <c r="DT56">
        <v>1</v>
      </c>
      <c r="DU56">
        <v>-1</v>
      </c>
      <c r="DV56">
        <v>1</v>
      </c>
      <c r="DW56">
        <v>1</v>
      </c>
      <c r="DX56">
        <v>0</v>
      </c>
      <c r="DY56" s="1">
        <v>6.6603235014300001E-3</v>
      </c>
      <c r="DZ56" s="2">
        <v>10</v>
      </c>
      <c r="EA56">
        <v>60</v>
      </c>
      <c r="EB56" t="s">
        <v>1276</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1276</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1276</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1276</v>
      </c>
      <c r="GM56">
        <v>4</v>
      </c>
      <c r="GN56" s="96">
        <v>0</v>
      </c>
      <c r="GO56">
        <v>4</v>
      </c>
      <c r="GP56" s="139">
        <v>160660</v>
      </c>
      <c r="GQ56" s="200">
        <v>2422.9009318295957</v>
      </c>
      <c r="GR56" s="200">
        <v>2422.9009318295957</v>
      </c>
      <c r="GS56" s="200">
        <v>2422.9009318295957</v>
      </c>
      <c r="GT56" s="200">
        <v>-2422.9009318295957</v>
      </c>
      <c r="GV56">
        <f t="shared" si="66"/>
        <v>1</v>
      </c>
      <c r="GW56" s="244">
        <v>1</v>
      </c>
      <c r="GX56" s="218">
        <v>-1</v>
      </c>
      <c r="GY56" s="245">
        <v>3</v>
      </c>
      <c r="GZ56">
        <f t="shared" si="118"/>
        <v>-1</v>
      </c>
      <c r="HA56">
        <f t="shared" si="82"/>
        <v>-1</v>
      </c>
      <c r="HB56" s="218"/>
      <c r="HC56">
        <f t="shared" si="115"/>
        <v>0</v>
      </c>
      <c r="HD56">
        <f t="shared" si="83"/>
        <v>0</v>
      </c>
      <c r="HE56">
        <f t="shared" si="84"/>
        <v>0</v>
      </c>
      <c r="HF56">
        <f t="shared" si="85"/>
        <v>0</v>
      </c>
      <c r="HG56" s="253"/>
      <c r="HH56" s="268">
        <v>42509</v>
      </c>
      <c r="HI56">
        <v>60</v>
      </c>
      <c r="HJ56" t="str">
        <f t="shared" si="67"/>
        <v>TRUE</v>
      </c>
      <c r="HK56">
        <f>VLOOKUP($A56,'FuturesInfo (3)'!$A$2:$V$80,22)</f>
        <v>4</v>
      </c>
      <c r="HL56" s="257"/>
      <c r="HM56">
        <f t="shared" si="86"/>
        <v>4</v>
      </c>
      <c r="HN56" s="139">
        <f>VLOOKUP($A56,'FuturesInfo (3)'!$A$2:$O$80,15)*HM56</f>
        <v>160660</v>
      </c>
      <c r="HO56" s="200">
        <f t="shared" si="87"/>
        <v>0</v>
      </c>
      <c r="HP56" s="200">
        <f t="shared" si="88"/>
        <v>0</v>
      </c>
      <c r="HQ56" s="200">
        <f t="shared" si="89"/>
        <v>0</v>
      </c>
      <c r="HR56" s="200">
        <f t="shared" si="121"/>
        <v>0</v>
      </c>
      <c r="HT56">
        <f t="shared" si="68"/>
        <v>0</v>
      </c>
      <c r="HU56" s="244"/>
      <c r="HV56" s="218"/>
      <c r="HW56" s="245"/>
      <c r="HX56">
        <f t="shared" si="119"/>
        <v>0</v>
      </c>
      <c r="HY56">
        <f t="shared" si="92"/>
        <v>0</v>
      </c>
      <c r="HZ56" s="218"/>
      <c r="IA56">
        <f t="shared" si="116"/>
        <v>1</v>
      </c>
      <c r="IB56">
        <f t="shared" si="93"/>
        <v>1</v>
      </c>
      <c r="IC56">
        <f t="shared" si="94"/>
        <v>1</v>
      </c>
      <c r="ID56">
        <f t="shared" si="95"/>
        <v>1</v>
      </c>
      <c r="IE56" s="253"/>
      <c r="IF56" s="268"/>
      <c r="IG56">
        <v>60</v>
      </c>
      <c r="IH56" t="str">
        <f t="shared" si="69"/>
        <v>FALSE</v>
      </c>
      <c r="II56">
        <f>VLOOKUP($A56,'FuturesInfo (3)'!$A$2:$V$80,22)</f>
        <v>4</v>
      </c>
      <c r="IJ56" s="257"/>
      <c r="IK56">
        <f t="shared" si="96"/>
        <v>4</v>
      </c>
      <c r="IL56" s="139">
        <f>VLOOKUP($A56,'FuturesInfo (3)'!$A$2:$O$80,15)*IK56</f>
        <v>160660</v>
      </c>
      <c r="IM56" s="200">
        <f t="shared" si="97"/>
        <v>0</v>
      </c>
      <c r="IN56" s="200">
        <f t="shared" si="98"/>
        <v>0</v>
      </c>
      <c r="IO56" s="200">
        <f t="shared" si="99"/>
        <v>0</v>
      </c>
      <c r="IP56" s="200">
        <f t="shared" si="122"/>
        <v>0</v>
      </c>
      <c r="IR56">
        <f t="shared" si="70"/>
        <v>1</v>
      </c>
      <c r="IS56" s="244"/>
      <c r="IT56" s="218"/>
      <c r="IU56" s="245"/>
      <c r="IV56">
        <f t="shared" si="120"/>
        <v>0</v>
      </c>
      <c r="IW56">
        <f t="shared" si="102"/>
        <v>0</v>
      </c>
      <c r="IX56" s="218"/>
      <c r="IY56">
        <f t="shared" si="117"/>
        <v>1</v>
      </c>
      <c r="IZ56">
        <f t="shared" si="103"/>
        <v>1</v>
      </c>
      <c r="JA56">
        <f t="shared" si="104"/>
        <v>1</v>
      </c>
      <c r="JB56">
        <f t="shared" si="105"/>
        <v>1</v>
      </c>
      <c r="JC56" s="253"/>
      <c r="JD56" s="268"/>
      <c r="JE56">
        <v>60</v>
      </c>
      <c r="JF56" t="str">
        <f t="shared" si="71"/>
        <v>FALSE</v>
      </c>
      <c r="JG56">
        <f>VLOOKUP($A56,'FuturesInfo (3)'!$A$2:$V$80,22)</f>
        <v>4</v>
      </c>
      <c r="JH56" s="257"/>
      <c r="JI56">
        <f t="shared" si="106"/>
        <v>4</v>
      </c>
      <c r="JJ56" s="139">
        <f>VLOOKUP($A56,'FuturesInfo (3)'!$A$2:$O$80,15)*JI56</f>
        <v>160660</v>
      </c>
      <c r="JK56" s="200">
        <f t="shared" si="107"/>
        <v>0</v>
      </c>
      <c r="JL56" s="200">
        <f t="shared" si="108"/>
        <v>0</v>
      </c>
      <c r="JM56" s="200">
        <f t="shared" si="109"/>
        <v>0</v>
      </c>
      <c r="JN56" s="200">
        <f t="shared" si="123"/>
        <v>0</v>
      </c>
    </row>
    <row r="57" spans="1:274"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1"/>
        <v>0</v>
      </c>
      <c r="BH57">
        <v>-1</v>
      </c>
      <c r="BI57">
        <v>1</v>
      </c>
      <c r="BJ57">
        <f t="shared" si="72"/>
        <v>0</v>
      </c>
      <c r="BK57" s="1">
        <v>5.8595065442399999E-3</v>
      </c>
      <c r="BL57" s="2">
        <v>10</v>
      </c>
      <c r="BM57">
        <v>60</v>
      </c>
      <c r="BN57" t="str">
        <f t="shared" si="112"/>
        <v>TRUE</v>
      </c>
      <c r="BO57">
        <f>VLOOKUP($A57,'FuturesInfo (3)'!$A$2:$V$80,22)</f>
        <v>1</v>
      </c>
      <c r="BP57">
        <f t="shared" si="137"/>
        <v>1</v>
      </c>
      <c r="BQ57" s="139">
        <f>VLOOKUP($A57,'FuturesInfo (3)'!$A$2:$O$80,15)*BP57</f>
        <v>93263.311119999998</v>
      </c>
      <c r="BR57" s="145">
        <f t="shared" si="73"/>
        <v>-546.47698184513115</v>
      </c>
      <c r="BT57">
        <f t="shared" si="74"/>
        <v>-1</v>
      </c>
      <c r="BU57">
        <v>-1</v>
      </c>
      <c r="BV57">
        <v>-1</v>
      </c>
      <c r="BW57">
        <v>-1</v>
      </c>
      <c r="BX57">
        <f t="shared" si="138"/>
        <v>1</v>
      </c>
      <c r="BY57">
        <f t="shared" si="139"/>
        <v>1</v>
      </c>
      <c r="BZ57" s="188">
        <v>-2.02548879564E-2</v>
      </c>
      <c r="CA57" s="2">
        <v>10</v>
      </c>
      <c r="CB57">
        <v>60</v>
      </c>
      <c r="CC57" t="str">
        <f t="shared" si="140"/>
        <v>TRUE</v>
      </c>
      <c r="CD57">
        <f>VLOOKUP($A57,'FuturesInfo (3)'!$A$2:$V$80,22)</f>
        <v>1</v>
      </c>
      <c r="CE57">
        <f t="shared" si="55"/>
        <v>1</v>
      </c>
      <c r="CF57">
        <f t="shared" si="55"/>
        <v>1</v>
      </c>
      <c r="CG57" s="139">
        <f>VLOOKUP($A57,'FuturesInfo (3)'!$A$2:$O$80,15)*CE57</f>
        <v>93263.311119999998</v>
      </c>
      <c r="CH57" s="145">
        <f t="shared" si="141"/>
        <v>1889.0379171784741</v>
      </c>
      <c r="CI57" s="145">
        <f t="shared" si="75"/>
        <v>1889.0379171784741</v>
      </c>
      <c r="CK57">
        <f t="shared" si="142"/>
        <v>-1</v>
      </c>
      <c r="CL57">
        <v>-1</v>
      </c>
      <c r="CM57">
        <v>-1</v>
      </c>
      <c r="CN57">
        <v>1</v>
      </c>
      <c r="CO57">
        <f t="shared" si="113"/>
        <v>0</v>
      </c>
      <c r="CP57">
        <f t="shared" si="143"/>
        <v>0</v>
      </c>
      <c r="CQ57" s="1">
        <v>4.9092752269499999E-3</v>
      </c>
      <c r="CR57" s="2">
        <v>10</v>
      </c>
      <c r="CS57">
        <v>60</v>
      </c>
      <c r="CT57" t="str">
        <f t="shared" si="144"/>
        <v>TRUE</v>
      </c>
      <c r="CU57">
        <f>VLOOKUP($A57,'FuturesInfo (3)'!$A$2:$V$80,22)</f>
        <v>1</v>
      </c>
      <c r="CV57">
        <f t="shared" si="145"/>
        <v>1</v>
      </c>
      <c r="CW57">
        <f t="shared" si="76"/>
        <v>1</v>
      </c>
      <c r="CX57" s="139">
        <f>VLOOKUP($A57,'FuturesInfo (3)'!$A$2:$O$80,15)*CW57</f>
        <v>93263.311119999998</v>
      </c>
      <c r="CY57" s="200">
        <f t="shared" si="146"/>
        <v>-457.85526286474646</v>
      </c>
      <c r="CZ57" s="200">
        <f t="shared" si="78"/>
        <v>-457.85526286474646</v>
      </c>
      <c r="DB57">
        <f t="shared" si="61"/>
        <v>-1</v>
      </c>
      <c r="DC57">
        <v>-1</v>
      </c>
      <c r="DD57">
        <v>-1</v>
      </c>
      <c r="DE57">
        <v>1</v>
      </c>
      <c r="DF57">
        <f t="shared" si="114"/>
        <v>0</v>
      </c>
      <c r="DG57">
        <f t="shared" si="62"/>
        <v>0</v>
      </c>
      <c r="DH57" s="1">
        <v>6.7895357272400002E-3</v>
      </c>
      <c r="DI57" s="2">
        <v>10</v>
      </c>
      <c r="DJ57">
        <v>60</v>
      </c>
      <c r="DK57" t="str">
        <f t="shared" si="63"/>
        <v>TRUE</v>
      </c>
      <c r="DL57">
        <f>VLOOKUP($A57,'FuturesInfo (3)'!$A$2:$V$80,22)</f>
        <v>1</v>
      </c>
      <c r="DM57">
        <f t="shared" si="64"/>
        <v>1</v>
      </c>
      <c r="DN57">
        <f t="shared" si="79"/>
        <v>1</v>
      </c>
      <c r="DO57" s="139">
        <f>VLOOKUP($A57,'FuturesInfo (3)'!$A$2:$O$80,15)*DN57</f>
        <v>93263.311119999998</v>
      </c>
      <c r="DP57" s="200">
        <f t="shared" si="65"/>
        <v>-633.21458288993961</v>
      </c>
      <c r="DQ57" s="200">
        <f t="shared" si="80"/>
        <v>-633.21458288993961</v>
      </c>
      <c r="DS57">
        <v>-1</v>
      </c>
      <c r="DT57">
        <v>1</v>
      </c>
      <c r="DU57">
        <v>-1</v>
      </c>
      <c r="DV57">
        <v>-1</v>
      </c>
      <c r="DW57">
        <v>0</v>
      </c>
      <c r="DX57">
        <v>1</v>
      </c>
      <c r="DY57" s="1">
        <v>-8.1397836146000005E-3</v>
      </c>
      <c r="DZ57" s="2">
        <v>10</v>
      </c>
      <c r="EA57">
        <v>60</v>
      </c>
      <c r="EB57" t="s">
        <v>1276</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1276</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1276</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1276</v>
      </c>
      <c r="GM57">
        <v>1</v>
      </c>
      <c r="GN57" s="96">
        <v>0</v>
      </c>
      <c r="GO57">
        <v>1</v>
      </c>
      <c r="GP57" s="139">
        <v>94179.607360000009</v>
      </c>
      <c r="GQ57" s="200">
        <v>1854.837725053939</v>
      </c>
      <c r="GR57" s="200">
        <v>-1854.837725053939</v>
      </c>
      <c r="GS57" s="200">
        <v>-1854.837725053939</v>
      </c>
      <c r="GT57" s="200">
        <v>-1854.837725053939</v>
      </c>
      <c r="GV57">
        <f t="shared" si="66"/>
        <v>0</v>
      </c>
      <c r="GW57" s="244">
        <v>-1</v>
      </c>
      <c r="GX57" s="218">
        <v>-1</v>
      </c>
      <c r="GY57" s="245">
        <v>9</v>
      </c>
      <c r="GZ57">
        <f t="shared" si="118"/>
        <v>-1</v>
      </c>
      <c r="HA57">
        <f t="shared" si="82"/>
        <v>-1</v>
      </c>
      <c r="HB57" s="218"/>
      <c r="HC57">
        <f t="shared" si="115"/>
        <v>0</v>
      </c>
      <c r="HD57">
        <f t="shared" si="83"/>
        <v>0</v>
      </c>
      <c r="HE57">
        <f t="shared" si="84"/>
        <v>0</v>
      </c>
      <c r="HF57">
        <f t="shared" si="85"/>
        <v>0</v>
      </c>
      <c r="HG57" s="253"/>
      <c r="HH57" s="268">
        <v>42514</v>
      </c>
      <c r="HI57">
        <v>60</v>
      </c>
      <c r="HJ57" t="str">
        <f t="shared" si="67"/>
        <v>TRUE</v>
      </c>
      <c r="HK57">
        <f>VLOOKUP($A57,'FuturesInfo (3)'!$A$2:$V$80,22)</f>
        <v>1</v>
      </c>
      <c r="HL57" s="257"/>
      <c r="HM57">
        <f t="shared" si="86"/>
        <v>1</v>
      </c>
      <c r="HN57" s="139">
        <f>VLOOKUP($A57,'FuturesInfo (3)'!$A$2:$O$80,15)*HM57</f>
        <v>93263.311119999998</v>
      </c>
      <c r="HO57" s="200">
        <f t="shared" si="87"/>
        <v>0</v>
      </c>
      <c r="HP57" s="200">
        <f t="shared" si="88"/>
        <v>0</v>
      </c>
      <c r="HQ57" s="200">
        <f t="shared" si="89"/>
        <v>0</v>
      </c>
      <c r="HR57" s="200">
        <f t="shared" si="121"/>
        <v>0</v>
      </c>
      <c r="HT57">
        <f t="shared" si="68"/>
        <v>0</v>
      </c>
      <c r="HU57" s="244"/>
      <c r="HV57" s="218"/>
      <c r="HW57" s="245"/>
      <c r="HX57">
        <f t="shared" si="119"/>
        <v>0</v>
      </c>
      <c r="HY57">
        <f t="shared" si="92"/>
        <v>0</v>
      </c>
      <c r="HZ57" s="218"/>
      <c r="IA57">
        <f t="shared" si="116"/>
        <v>1</v>
      </c>
      <c r="IB57">
        <f t="shared" si="93"/>
        <v>1</v>
      </c>
      <c r="IC57">
        <f t="shared" si="94"/>
        <v>1</v>
      </c>
      <c r="ID57">
        <f t="shared" si="95"/>
        <v>1</v>
      </c>
      <c r="IE57" s="253"/>
      <c r="IF57" s="268"/>
      <c r="IG57">
        <v>60</v>
      </c>
      <c r="IH57" t="str">
        <f t="shared" si="69"/>
        <v>FALSE</v>
      </c>
      <c r="II57">
        <f>VLOOKUP($A57,'FuturesInfo (3)'!$A$2:$V$80,22)</f>
        <v>1</v>
      </c>
      <c r="IJ57" s="257"/>
      <c r="IK57">
        <f t="shared" si="96"/>
        <v>1</v>
      </c>
      <c r="IL57" s="139">
        <f>VLOOKUP($A57,'FuturesInfo (3)'!$A$2:$O$80,15)*IK57</f>
        <v>93263.311119999998</v>
      </c>
      <c r="IM57" s="200">
        <f t="shared" si="97"/>
        <v>0</v>
      </c>
      <c r="IN57" s="200">
        <f t="shared" si="98"/>
        <v>0</v>
      </c>
      <c r="IO57" s="200">
        <f t="shared" si="99"/>
        <v>0</v>
      </c>
      <c r="IP57" s="200">
        <f t="shared" si="122"/>
        <v>0</v>
      </c>
      <c r="IR57">
        <f t="shared" si="70"/>
        <v>1</v>
      </c>
      <c r="IS57" s="244"/>
      <c r="IT57" s="218"/>
      <c r="IU57" s="245"/>
      <c r="IV57">
        <f t="shared" si="120"/>
        <v>0</v>
      </c>
      <c r="IW57">
        <f t="shared" si="102"/>
        <v>0</v>
      </c>
      <c r="IX57" s="218"/>
      <c r="IY57">
        <f t="shared" si="117"/>
        <v>1</v>
      </c>
      <c r="IZ57">
        <f t="shared" si="103"/>
        <v>1</v>
      </c>
      <c r="JA57">
        <f t="shared" si="104"/>
        <v>1</v>
      </c>
      <c r="JB57">
        <f t="shared" si="105"/>
        <v>1</v>
      </c>
      <c r="JC57" s="253"/>
      <c r="JD57" s="268"/>
      <c r="JE57">
        <v>60</v>
      </c>
      <c r="JF57" t="str">
        <f t="shared" si="71"/>
        <v>FALSE</v>
      </c>
      <c r="JG57">
        <f>VLOOKUP($A57,'FuturesInfo (3)'!$A$2:$V$80,22)</f>
        <v>1</v>
      </c>
      <c r="JH57" s="257"/>
      <c r="JI57">
        <f t="shared" si="106"/>
        <v>1</v>
      </c>
      <c r="JJ57" s="139">
        <f>VLOOKUP($A57,'FuturesInfo (3)'!$A$2:$O$80,15)*JI57</f>
        <v>93263.311119999998</v>
      </c>
      <c r="JK57" s="200">
        <f t="shared" si="107"/>
        <v>0</v>
      </c>
      <c r="JL57" s="200">
        <f t="shared" si="108"/>
        <v>0</v>
      </c>
      <c r="JM57" s="200">
        <f t="shared" si="109"/>
        <v>0</v>
      </c>
      <c r="JN57" s="200">
        <f t="shared" si="123"/>
        <v>0</v>
      </c>
    </row>
    <row r="58" spans="1:274"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1"/>
        <v>2</v>
      </c>
      <c r="BH58">
        <v>1</v>
      </c>
      <c r="BI58">
        <v>-1</v>
      </c>
      <c r="BJ58">
        <f t="shared" si="72"/>
        <v>0</v>
      </c>
      <c r="BK58" s="1">
        <v>-9.0707145501700004E-3</v>
      </c>
      <c r="BL58" s="2">
        <v>10</v>
      </c>
      <c r="BM58">
        <v>60</v>
      </c>
      <c r="BN58" t="str">
        <f t="shared" si="112"/>
        <v>TRUE</v>
      </c>
      <c r="BO58">
        <f>VLOOKUP($A58,'FuturesInfo (3)'!$A$2:$V$80,22)</f>
        <v>7</v>
      </c>
      <c r="BP58">
        <f t="shared" si="137"/>
        <v>7</v>
      </c>
      <c r="BQ58" s="139">
        <f>VLOOKUP($A58,'FuturesInfo (3)'!$A$2:$O$80,15)*BP58</f>
        <v>183995</v>
      </c>
      <c r="BR58" s="145">
        <f t="shared" si="73"/>
        <v>-1668.9661236585291</v>
      </c>
      <c r="BT58">
        <f t="shared" si="74"/>
        <v>1</v>
      </c>
      <c r="BU58">
        <v>-1</v>
      </c>
      <c r="BV58">
        <v>1</v>
      </c>
      <c r="BW58">
        <v>1</v>
      </c>
      <c r="BX58">
        <f t="shared" si="138"/>
        <v>0</v>
      </c>
      <c r="BY58">
        <f t="shared" si="139"/>
        <v>1</v>
      </c>
      <c r="BZ58" s="188">
        <v>3.1757892770399999E-3</v>
      </c>
      <c r="CA58" s="2">
        <v>10</v>
      </c>
      <c r="CB58">
        <v>60</v>
      </c>
      <c r="CC58" t="str">
        <f t="shared" si="140"/>
        <v>TRUE</v>
      </c>
      <c r="CD58">
        <f>VLOOKUP($A58,'FuturesInfo (3)'!$A$2:$V$80,22)</f>
        <v>7</v>
      </c>
      <c r="CE58">
        <f t="shared" si="55"/>
        <v>7</v>
      </c>
      <c r="CF58">
        <f t="shared" si="55"/>
        <v>7</v>
      </c>
      <c r="CG58" s="139">
        <f>VLOOKUP($A58,'FuturesInfo (3)'!$A$2:$O$80,15)*CE58</f>
        <v>183995</v>
      </c>
      <c r="CH58" s="145">
        <f t="shared" si="141"/>
        <v>-584.32934802897478</v>
      </c>
      <c r="CI58" s="145">
        <f t="shared" si="75"/>
        <v>584.32934802897478</v>
      </c>
      <c r="CK58">
        <f t="shared" si="142"/>
        <v>-1</v>
      </c>
      <c r="CL58">
        <v>-1</v>
      </c>
      <c r="CM58">
        <v>1</v>
      </c>
      <c r="CN58">
        <v>-1</v>
      </c>
      <c r="CO58">
        <f t="shared" si="113"/>
        <v>1</v>
      </c>
      <c r="CP58">
        <f t="shared" si="143"/>
        <v>0</v>
      </c>
      <c r="CQ58" s="1">
        <v>-7.4487895716900002E-4</v>
      </c>
      <c r="CR58" s="2">
        <v>10</v>
      </c>
      <c r="CS58">
        <v>60</v>
      </c>
      <c r="CT58" t="str">
        <f t="shared" si="144"/>
        <v>TRUE</v>
      </c>
      <c r="CU58">
        <f>VLOOKUP($A58,'FuturesInfo (3)'!$A$2:$V$80,22)</f>
        <v>7</v>
      </c>
      <c r="CV58">
        <f t="shared" si="145"/>
        <v>5</v>
      </c>
      <c r="CW58">
        <f t="shared" si="76"/>
        <v>7</v>
      </c>
      <c r="CX58" s="139">
        <f>VLOOKUP($A58,'FuturesInfo (3)'!$A$2:$O$80,15)*CW58</f>
        <v>183995</v>
      </c>
      <c r="CY58" s="200">
        <f t="shared" si="146"/>
        <v>137.05400372431015</v>
      </c>
      <c r="CZ58" s="200">
        <f t="shared" si="78"/>
        <v>-137.05400372431015</v>
      </c>
      <c r="DB58">
        <f t="shared" si="61"/>
        <v>-1</v>
      </c>
      <c r="DC58">
        <v>-1</v>
      </c>
      <c r="DD58">
        <v>1</v>
      </c>
      <c r="DE58">
        <v>1</v>
      </c>
      <c r="DF58">
        <f t="shared" si="114"/>
        <v>0</v>
      </c>
      <c r="DG58">
        <f t="shared" si="62"/>
        <v>1</v>
      </c>
      <c r="DH58" s="1">
        <v>1.39768915393E-2</v>
      </c>
      <c r="DI58" s="2">
        <v>10</v>
      </c>
      <c r="DJ58">
        <v>60</v>
      </c>
      <c r="DK58" t="str">
        <f t="shared" si="63"/>
        <v>TRUE</v>
      </c>
      <c r="DL58">
        <f>VLOOKUP($A58,'FuturesInfo (3)'!$A$2:$V$80,22)</f>
        <v>7</v>
      </c>
      <c r="DM58">
        <f t="shared" si="64"/>
        <v>5</v>
      </c>
      <c r="DN58">
        <f t="shared" si="79"/>
        <v>7</v>
      </c>
      <c r="DO58" s="139">
        <f>VLOOKUP($A58,'FuturesInfo (3)'!$A$2:$O$80,15)*DN58</f>
        <v>183995</v>
      </c>
      <c r="DP58" s="200">
        <f t="shared" si="65"/>
        <v>-2571.6781587735036</v>
      </c>
      <c r="DQ58" s="200">
        <f t="shared" si="80"/>
        <v>2571.6781587735036</v>
      </c>
      <c r="DS58">
        <v>-1</v>
      </c>
      <c r="DT58">
        <v>1</v>
      </c>
      <c r="DU58">
        <v>1</v>
      </c>
      <c r="DV58">
        <v>1</v>
      </c>
      <c r="DW58">
        <v>1</v>
      </c>
      <c r="DX58">
        <v>1</v>
      </c>
      <c r="DY58" s="1">
        <v>1.50707590516E-2</v>
      </c>
      <c r="DZ58" s="2">
        <v>10</v>
      </c>
      <c r="EA58">
        <v>60</v>
      </c>
      <c r="EB58" t="s">
        <v>1276</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1276</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1276</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1276</v>
      </c>
      <c r="GM58">
        <v>7</v>
      </c>
      <c r="GN58" s="96">
        <v>0</v>
      </c>
      <c r="GO58">
        <v>7</v>
      </c>
      <c r="GP58" s="139">
        <v>183995</v>
      </c>
      <c r="GQ58" s="200">
        <v>1973.6008656419056</v>
      </c>
      <c r="GR58" s="200">
        <v>-1973.6008656419056</v>
      </c>
      <c r="GS58" s="200">
        <v>1973.6008656419056</v>
      </c>
      <c r="GT58" s="200">
        <v>-1973.6008656419056</v>
      </c>
      <c r="GV58">
        <f t="shared" si="66"/>
        <v>0</v>
      </c>
      <c r="GW58" s="244">
        <v>1</v>
      </c>
      <c r="GX58" s="218">
        <v>1</v>
      </c>
      <c r="GY58" s="245">
        <v>3</v>
      </c>
      <c r="GZ58">
        <f t="shared" si="118"/>
        <v>-1</v>
      </c>
      <c r="HA58">
        <f t="shared" si="82"/>
        <v>1</v>
      </c>
      <c r="HB58" s="218"/>
      <c r="HC58">
        <f t="shared" si="115"/>
        <v>0</v>
      </c>
      <c r="HD58">
        <f t="shared" si="83"/>
        <v>0</v>
      </c>
      <c r="HE58">
        <f t="shared" si="84"/>
        <v>0</v>
      </c>
      <c r="HF58">
        <f t="shared" si="85"/>
        <v>0</v>
      </c>
      <c r="HG58" s="253"/>
      <c r="HH58" s="268">
        <v>42489</v>
      </c>
      <c r="HI58">
        <v>60</v>
      </c>
      <c r="HJ58" t="str">
        <f t="shared" si="67"/>
        <v>TRUE</v>
      </c>
      <c r="HK58">
        <f>VLOOKUP($A58,'FuturesInfo (3)'!$A$2:$V$80,22)</f>
        <v>7</v>
      </c>
      <c r="HL58" s="257"/>
      <c r="HM58">
        <f t="shared" si="86"/>
        <v>7</v>
      </c>
      <c r="HN58" s="139">
        <f>VLOOKUP($A58,'FuturesInfo (3)'!$A$2:$O$80,15)*HM58</f>
        <v>183995</v>
      </c>
      <c r="HO58" s="200">
        <f t="shared" si="87"/>
        <v>0</v>
      </c>
      <c r="HP58" s="200">
        <f t="shared" si="88"/>
        <v>0</v>
      </c>
      <c r="HQ58" s="200">
        <f t="shared" si="89"/>
        <v>0</v>
      </c>
      <c r="HR58" s="200">
        <f t="shared" si="121"/>
        <v>0</v>
      </c>
      <c r="HT58">
        <f t="shared" si="68"/>
        <v>0</v>
      </c>
      <c r="HU58" s="244"/>
      <c r="HV58" s="218"/>
      <c r="HW58" s="245"/>
      <c r="HX58">
        <f t="shared" si="119"/>
        <v>0</v>
      </c>
      <c r="HY58">
        <f t="shared" si="92"/>
        <v>0</v>
      </c>
      <c r="HZ58" s="218"/>
      <c r="IA58">
        <f t="shared" si="116"/>
        <v>1</v>
      </c>
      <c r="IB58">
        <f t="shared" si="93"/>
        <v>1</v>
      </c>
      <c r="IC58">
        <f t="shared" si="94"/>
        <v>1</v>
      </c>
      <c r="ID58">
        <f t="shared" si="95"/>
        <v>1</v>
      </c>
      <c r="IE58" s="253"/>
      <c r="IF58" s="268"/>
      <c r="IG58">
        <v>60</v>
      </c>
      <c r="IH58" t="str">
        <f t="shared" si="69"/>
        <v>FALSE</v>
      </c>
      <c r="II58">
        <f>VLOOKUP($A58,'FuturesInfo (3)'!$A$2:$V$80,22)</f>
        <v>7</v>
      </c>
      <c r="IJ58" s="257"/>
      <c r="IK58">
        <f t="shared" si="96"/>
        <v>7</v>
      </c>
      <c r="IL58" s="139">
        <f>VLOOKUP($A58,'FuturesInfo (3)'!$A$2:$O$80,15)*IK58</f>
        <v>183995</v>
      </c>
      <c r="IM58" s="200">
        <f t="shared" si="97"/>
        <v>0</v>
      </c>
      <c r="IN58" s="200">
        <f t="shared" si="98"/>
        <v>0</v>
      </c>
      <c r="IO58" s="200">
        <f t="shared" si="99"/>
        <v>0</v>
      </c>
      <c r="IP58" s="200">
        <f t="shared" si="122"/>
        <v>0</v>
      </c>
      <c r="IR58">
        <f t="shared" si="70"/>
        <v>1</v>
      </c>
      <c r="IS58" s="244"/>
      <c r="IT58" s="218"/>
      <c r="IU58" s="245"/>
      <c r="IV58">
        <f t="shared" si="120"/>
        <v>0</v>
      </c>
      <c r="IW58">
        <f t="shared" si="102"/>
        <v>0</v>
      </c>
      <c r="IX58" s="218"/>
      <c r="IY58">
        <f t="shared" si="117"/>
        <v>1</v>
      </c>
      <c r="IZ58">
        <f t="shared" si="103"/>
        <v>1</v>
      </c>
      <c r="JA58">
        <f t="shared" si="104"/>
        <v>1</v>
      </c>
      <c r="JB58">
        <f t="shared" si="105"/>
        <v>1</v>
      </c>
      <c r="JC58" s="253"/>
      <c r="JD58" s="268"/>
      <c r="JE58">
        <v>60</v>
      </c>
      <c r="JF58" t="str">
        <f t="shared" si="71"/>
        <v>FALSE</v>
      </c>
      <c r="JG58">
        <f>VLOOKUP($A58,'FuturesInfo (3)'!$A$2:$V$80,22)</f>
        <v>7</v>
      </c>
      <c r="JH58" s="257"/>
      <c r="JI58">
        <f t="shared" si="106"/>
        <v>7</v>
      </c>
      <c r="JJ58" s="139">
        <f>VLOOKUP($A58,'FuturesInfo (3)'!$A$2:$O$80,15)*JI58</f>
        <v>183995</v>
      </c>
      <c r="JK58" s="200">
        <f t="shared" si="107"/>
        <v>0</v>
      </c>
      <c r="JL58" s="200">
        <f t="shared" si="108"/>
        <v>0</v>
      </c>
      <c r="JM58" s="200">
        <f t="shared" si="109"/>
        <v>0</v>
      </c>
      <c r="JN58" s="200">
        <f t="shared" si="123"/>
        <v>0</v>
      </c>
    </row>
    <row r="59" spans="1:274"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1"/>
        <v>0</v>
      </c>
      <c r="BH59">
        <v>1</v>
      </c>
      <c r="BI59">
        <v>1</v>
      </c>
      <c r="BJ59">
        <f t="shared" si="72"/>
        <v>1</v>
      </c>
      <c r="BK59" s="1">
        <v>6.6193853427899997E-3</v>
      </c>
      <c r="BL59" s="2">
        <v>10</v>
      </c>
      <c r="BM59">
        <v>60</v>
      </c>
      <c r="BN59" t="str">
        <f t="shared" si="112"/>
        <v>TRUE</v>
      </c>
      <c r="BO59">
        <f>VLOOKUP($A59,'FuturesInfo (3)'!$A$2:$V$80,22)</f>
        <v>5</v>
      </c>
      <c r="BP59">
        <f t="shared" si="137"/>
        <v>5</v>
      </c>
      <c r="BQ59" s="139">
        <f>VLOOKUP($A59,'FuturesInfo (3)'!$A$2:$O$80,15)*BP59</f>
        <v>135062.5</v>
      </c>
      <c r="BR59" s="145">
        <f t="shared" si="73"/>
        <v>894.03073286057429</v>
      </c>
      <c r="BT59">
        <f t="shared" si="74"/>
        <v>1</v>
      </c>
      <c r="BU59">
        <v>-1</v>
      </c>
      <c r="BV59">
        <v>-1</v>
      </c>
      <c r="BW59">
        <v>1</v>
      </c>
      <c r="BX59">
        <f t="shared" si="138"/>
        <v>0</v>
      </c>
      <c r="BY59">
        <f t="shared" si="139"/>
        <v>0</v>
      </c>
      <c r="BZ59" s="188">
        <v>1.36214185063E-2</v>
      </c>
      <c r="CA59" s="2">
        <v>10</v>
      </c>
      <c r="CB59">
        <v>60</v>
      </c>
      <c r="CC59" t="str">
        <f t="shared" si="140"/>
        <v>TRUE</v>
      </c>
      <c r="CD59">
        <f>VLOOKUP($A59,'FuturesInfo (3)'!$A$2:$V$80,22)</f>
        <v>5</v>
      </c>
      <c r="CE59">
        <f t="shared" si="55"/>
        <v>5</v>
      </c>
      <c r="CF59">
        <f t="shared" si="55"/>
        <v>5</v>
      </c>
      <c r="CG59" s="139">
        <f>VLOOKUP($A59,'FuturesInfo (3)'!$A$2:$O$80,15)*CE59</f>
        <v>135062.5</v>
      </c>
      <c r="CH59" s="145">
        <f t="shared" si="141"/>
        <v>-1839.7428370071436</v>
      </c>
      <c r="CI59" s="145">
        <f t="shared" si="75"/>
        <v>-1839.7428370071436</v>
      </c>
      <c r="CK59">
        <f t="shared" si="142"/>
        <v>-1</v>
      </c>
      <c r="CL59">
        <v>-1</v>
      </c>
      <c r="CM59">
        <v>-1</v>
      </c>
      <c r="CN59">
        <v>1</v>
      </c>
      <c r="CO59">
        <f t="shared" si="113"/>
        <v>0</v>
      </c>
      <c r="CP59">
        <f t="shared" si="143"/>
        <v>0</v>
      </c>
      <c r="CQ59" s="1">
        <v>1.25115848007E-2</v>
      </c>
      <c r="CR59" s="2">
        <v>10</v>
      </c>
      <c r="CS59">
        <v>60</v>
      </c>
      <c r="CT59" t="str">
        <f t="shared" si="144"/>
        <v>TRUE</v>
      </c>
      <c r="CU59">
        <f>VLOOKUP($A59,'FuturesInfo (3)'!$A$2:$V$80,22)</f>
        <v>5</v>
      </c>
      <c r="CV59">
        <f t="shared" si="145"/>
        <v>6</v>
      </c>
      <c r="CW59">
        <f t="shared" si="76"/>
        <v>5</v>
      </c>
      <c r="CX59" s="139">
        <f>VLOOKUP($A59,'FuturesInfo (3)'!$A$2:$O$80,15)*CW59</f>
        <v>135062.5</v>
      </c>
      <c r="CY59" s="200">
        <f t="shared" si="146"/>
        <v>-1689.8459221445437</v>
      </c>
      <c r="CZ59" s="200">
        <f t="shared" si="78"/>
        <v>-1689.8459221445437</v>
      </c>
      <c r="DB59">
        <f t="shared" si="61"/>
        <v>-1</v>
      </c>
      <c r="DC59">
        <v>-1</v>
      </c>
      <c r="DD59">
        <v>-1</v>
      </c>
      <c r="DE59">
        <v>1</v>
      </c>
      <c r="DF59">
        <f t="shared" si="114"/>
        <v>0</v>
      </c>
      <c r="DG59">
        <f t="shared" si="62"/>
        <v>0</v>
      </c>
      <c r="DH59" s="1">
        <v>0</v>
      </c>
      <c r="DI59" s="2">
        <v>10</v>
      </c>
      <c r="DJ59">
        <v>60</v>
      </c>
      <c r="DK59" t="str">
        <f t="shared" si="63"/>
        <v>TRUE</v>
      </c>
      <c r="DL59">
        <f>VLOOKUP($A59,'FuturesInfo (3)'!$A$2:$V$80,22)</f>
        <v>5</v>
      </c>
      <c r="DM59">
        <f t="shared" si="64"/>
        <v>6</v>
      </c>
      <c r="DN59">
        <f t="shared" si="79"/>
        <v>5</v>
      </c>
      <c r="DO59" s="139">
        <f>VLOOKUP($A59,'FuturesInfo (3)'!$A$2:$O$80,15)*DN59</f>
        <v>135062.5</v>
      </c>
      <c r="DP59" s="200">
        <f t="shared" si="65"/>
        <v>0</v>
      </c>
      <c r="DQ59" s="200">
        <f t="shared" si="80"/>
        <v>0</v>
      </c>
      <c r="DS59">
        <v>-1</v>
      </c>
      <c r="DT59">
        <v>-1</v>
      </c>
      <c r="DU59">
        <v>-1</v>
      </c>
      <c r="DV59">
        <v>1</v>
      </c>
      <c r="DW59">
        <v>0</v>
      </c>
      <c r="DX59">
        <v>0</v>
      </c>
      <c r="DY59" s="1">
        <v>1.6933638443900001E-2</v>
      </c>
      <c r="DZ59" s="2">
        <v>10</v>
      </c>
      <c r="EA59">
        <v>60</v>
      </c>
      <c r="EB59" t="s">
        <v>1276</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1276</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1276</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1276</v>
      </c>
      <c r="GM59">
        <v>5</v>
      </c>
      <c r="GN59" s="96">
        <v>0</v>
      </c>
      <c r="GO59">
        <v>5</v>
      </c>
      <c r="GP59" s="139">
        <v>135062.5</v>
      </c>
      <c r="GQ59" s="200">
        <v>-438.92177344430752</v>
      </c>
      <c r="GR59" s="200">
        <v>-438.92177344430752</v>
      </c>
      <c r="GS59" s="200">
        <v>-438.92177344430752</v>
      </c>
      <c r="GT59" s="200">
        <v>438.92177344430752</v>
      </c>
      <c r="GV59">
        <f t="shared" si="66"/>
        <v>0</v>
      </c>
      <c r="GW59" s="244">
        <v>-1</v>
      </c>
      <c r="GX59" s="218">
        <v>-1</v>
      </c>
      <c r="GY59" s="245">
        <v>-9</v>
      </c>
      <c r="GZ59">
        <f t="shared" si="118"/>
        <v>-1</v>
      </c>
      <c r="HA59">
        <f t="shared" si="82"/>
        <v>1</v>
      </c>
      <c r="HB59" s="218"/>
      <c r="HC59">
        <f t="shared" si="115"/>
        <v>0</v>
      </c>
      <c r="HD59">
        <f t="shared" si="83"/>
        <v>0</v>
      </c>
      <c r="HE59">
        <f t="shared" si="84"/>
        <v>0</v>
      </c>
      <c r="HF59">
        <f t="shared" si="85"/>
        <v>0</v>
      </c>
      <c r="HG59" s="253"/>
      <c r="HH59" s="268">
        <v>42500</v>
      </c>
      <c r="HI59">
        <v>60</v>
      </c>
      <c r="HJ59" t="str">
        <f t="shared" si="67"/>
        <v>TRUE</v>
      </c>
      <c r="HK59">
        <f>VLOOKUP($A59,'FuturesInfo (3)'!$A$2:$V$80,22)</f>
        <v>5</v>
      </c>
      <c r="HL59" s="257"/>
      <c r="HM59">
        <f t="shared" si="86"/>
        <v>5</v>
      </c>
      <c r="HN59" s="139">
        <f>VLOOKUP($A59,'FuturesInfo (3)'!$A$2:$O$80,15)*HM59</f>
        <v>135062.5</v>
      </c>
      <c r="HO59" s="200">
        <f t="shared" si="87"/>
        <v>0</v>
      </c>
      <c r="HP59" s="200">
        <f t="shared" si="88"/>
        <v>0</v>
      </c>
      <c r="HQ59" s="200">
        <f t="shared" si="89"/>
        <v>0</v>
      </c>
      <c r="HR59" s="200">
        <f t="shared" si="121"/>
        <v>0</v>
      </c>
      <c r="HT59">
        <f t="shared" si="68"/>
        <v>0</v>
      </c>
      <c r="HU59" s="244"/>
      <c r="HV59" s="218"/>
      <c r="HW59" s="245"/>
      <c r="HX59">
        <f t="shared" si="119"/>
        <v>0</v>
      </c>
      <c r="HY59">
        <f t="shared" si="92"/>
        <v>0</v>
      </c>
      <c r="HZ59" s="218"/>
      <c r="IA59">
        <f t="shared" si="116"/>
        <v>1</v>
      </c>
      <c r="IB59">
        <f t="shared" si="93"/>
        <v>1</v>
      </c>
      <c r="IC59">
        <f t="shared" si="94"/>
        <v>1</v>
      </c>
      <c r="ID59">
        <f t="shared" si="95"/>
        <v>1</v>
      </c>
      <c r="IE59" s="253"/>
      <c r="IF59" s="268"/>
      <c r="IG59">
        <v>60</v>
      </c>
      <c r="IH59" t="str">
        <f t="shared" si="69"/>
        <v>FALSE</v>
      </c>
      <c r="II59">
        <f>VLOOKUP($A59,'FuturesInfo (3)'!$A$2:$V$80,22)</f>
        <v>5</v>
      </c>
      <c r="IJ59" s="257"/>
      <c r="IK59">
        <f t="shared" si="96"/>
        <v>5</v>
      </c>
      <c r="IL59" s="139">
        <f>VLOOKUP($A59,'FuturesInfo (3)'!$A$2:$O$80,15)*IK59</f>
        <v>135062.5</v>
      </c>
      <c r="IM59" s="200">
        <f t="shared" si="97"/>
        <v>0</v>
      </c>
      <c r="IN59" s="200">
        <f t="shared" si="98"/>
        <v>0</v>
      </c>
      <c r="IO59" s="200">
        <f t="shared" si="99"/>
        <v>0</v>
      </c>
      <c r="IP59" s="200">
        <f t="shared" si="122"/>
        <v>0</v>
      </c>
      <c r="IR59">
        <f t="shared" si="70"/>
        <v>1</v>
      </c>
      <c r="IS59" s="244"/>
      <c r="IT59" s="218"/>
      <c r="IU59" s="245"/>
      <c r="IV59">
        <f t="shared" si="120"/>
        <v>0</v>
      </c>
      <c r="IW59">
        <f t="shared" si="102"/>
        <v>0</v>
      </c>
      <c r="IX59" s="218"/>
      <c r="IY59">
        <f t="shared" si="117"/>
        <v>1</v>
      </c>
      <c r="IZ59">
        <f t="shared" si="103"/>
        <v>1</v>
      </c>
      <c r="JA59">
        <f t="shared" si="104"/>
        <v>1</v>
      </c>
      <c r="JB59">
        <f t="shared" si="105"/>
        <v>1</v>
      </c>
      <c r="JC59" s="253"/>
      <c r="JD59" s="268"/>
      <c r="JE59">
        <v>60</v>
      </c>
      <c r="JF59" t="str">
        <f t="shared" si="71"/>
        <v>FALSE</v>
      </c>
      <c r="JG59">
        <f>VLOOKUP($A59,'FuturesInfo (3)'!$A$2:$V$80,22)</f>
        <v>5</v>
      </c>
      <c r="JH59" s="257"/>
      <c r="JI59">
        <f t="shared" si="106"/>
        <v>5</v>
      </c>
      <c r="JJ59" s="139">
        <f>VLOOKUP($A59,'FuturesInfo (3)'!$A$2:$O$80,15)*JI59</f>
        <v>135062.5</v>
      </c>
      <c r="JK59" s="200">
        <f t="shared" si="107"/>
        <v>0</v>
      </c>
      <c r="JL59" s="200">
        <f t="shared" si="108"/>
        <v>0</v>
      </c>
      <c r="JM59" s="200">
        <f t="shared" si="109"/>
        <v>0</v>
      </c>
      <c r="JN59" s="200">
        <f t="shared" si="123"/>
        <v>0</v>
      </c>
    </row>
    <row r="60" spans="1:274"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1"/>
        <v>0</v>
      </c>
      <c r="BH60">
        <v>1</v>
      </c>
      <c r="BI60">
        <v>-1</v>
      </c>
      <c r="BJ60">
        <f t="shared" si="72"/>
        <v>0</v>
      </c>
      <c r="BK60" s="1">
        <v>-1.61408657373E-3</v>
      </c>
      <c r="BL60" s="2">
        <v>10</v>
      </c>
      <c r="BM60">
        <v>60</v>
      </c>
      <c r="BN60" t="str">
        <f t="shared" si="112"/>
        <v>TRUE</v>
      </c>
      <c r="BO60">
        <f>VLOOKUP($A60,'FuturesInfo (3)'!$A$2:$V$80,22)</f>
        <v>3</v>
      </c>
      <c r="BP60">
        <f t="shared" si="137"/>
        <v>3</v>
      </c>
      <c r="BQ60" s="139">
        <f>VLOOKUP($A60,'FuturesInfo (3)'!$A$2:$O$80,15)*BP60</f>
        <v>210330</v>
      </c>
      <c r="BR60" s="145">
        <f t="shared" si="73"/>
        <v>-339.49082905263089</v>
      </c>
      <c r="BT60">
        <f t="shared" si="74"/>
        <v>1</v>
      </c>
      <c r="BU60">
        <v>1</v>
      </c>
      <c r="BV60">
        <v>1</v>
      </c>
      <c r="BW60">
        <v>1</v>
      </c>
      <c r="BX60">
        <f t="shared" si="138"/>
        <v>1</v>
      </c>
      <c r="BY60">
        <f t="shared" si="139"/>
        <v>1</v>
      </c>
      <c r="BZ60" s="188">
        <v>2.16049382716E-2</v>
      </c>
      <c r="CA60" s="2">
        <v>10</v>
      </c>
      <c r="CB60">
        <v>60</v>
      </c>
      <c r="CC60" t="str">
        <f t="shared" si="140"/>
        <v>TRUE</v>
      </c>
      <c r="CD60">
        <f>VLOOKUP($A60,'FuturesInfo (3)'!$A$2:$V$80,22)</f>
        <v>3</v>
      </c>
      <c r="CE60">
        <f t="shared" si="55"/>
        <v>3</v>
      </c>
      <c r="CF60">
        <f t="shared" si="55"/>
        <v>3</v>
      </c>
      <c r="CG60" s="139">
        <f>VLOOKUP($A60,'FuturesInfo (3)'!$A$2:$O$80,15)*CE60</f>
        <v>210330</v>
      </c>
      <c r="CH60" s="145">
        <f t="shared" si="141"/>
        <v>4544.1666666656283</v>
      </c>
      <c r="CI60" s="145">
        <f t="shared" si="75"/>
        <v>4544.1666666656283</v>
      </c>
      <c r="CK60">
        <f t="shared" si="142"/>
        <v>1</v>
      </c>
      <c r="CL60">
        <v>-1</v>
      </c>
      <c r="CM60">
        <v>1</v>
      </c>
      <c r="CN60">
        <v>-1</v>
      </c>
      <c r="CO60">
        <f t="shared" si="113"/>
        <v>1</v>
      </c>
      <c r="CP60">
        <f t="shared" si="143"/>
        <v>0</v>
      </c>
      <c r="CQ60" s="1">
        <v>-2.5895554596499998E-3</v>
      </c>
      <c r="CR60" s="2">
        <v>10</v>
      </c>
      <c r="CS60">
        <v>60</v>
      </c>
      <c r="CT60" t="str">
        <f t="shared" si="144"/>
        <v>TRUE</v>
      </c>
      <c r="CU60">
        <f>VLOOKUP($A60,'FuturesInfo (3)'!$A$2:$V$80,22)</f>
        <v>3</v>
      </c>
      <c r="CV60">
        <f t="shared" si="145"/>
        <v>2</v>
      </c>
      <c r="CW60">
        <f t="shared" si="76"/>
        <v>3</v>
      </c>
      <c r="CX60" s="139">
        <f>VLOOKUP($A60,'FuturesInfo (3)'!$A$2:$O$80,15)*CW60</f>
        <v>210330</v>
      </c>
      <c r="CY60" s="200">
        <f t="shared" si="146"/>
        <v>544.66119982818441</v>
      </c>
      <c r="CZ60" s="200">
        <f t="shared" si="78"/>
        <v>-544.66119982818441</v>
      </c>
      <c r="DB60">
        <f t="shared" si="61"/>
        <v>-1</v>
      </c>
      <c r="DC60">
        <v>-1</v>
      </c>
      <c r="DD60">
        <v>1</v>
      </c>
      <c r="DE60">
        <v>1</v>
      </c>
      <c r="DF60">
        <f t="shared" si="114"/>
        <v>0</v>
      </c>
      <c r="DG60">
        <f t="shared" si="62"/>
        <v>1</v>
      </c>
      <c r="DH60" s="1">
        <v>5.1925573344900004E-3</v>
      </c>
      <c r="DI60" s="2">
        <v>10</v>
      </c>
      <c r="DJ60">
        <v>60</v>
      </c>
      <c r="DK60" t="str">
        <f t="shared" si="63"/>
        <v>TRUE</v>
      </c>
      <c r="DL60">
        <f>VLOOKUP($A60,'FuturesInfo (3)'!$A$2:$V$80,22)</f>
        <v>3</v>
      </c>
      <c r="DM60">
        <f t="shared" si="64"/>
        <v>2</v>
      </c>
      <c r="DN60">
        <f t="shared" si="79"/>
        <v>3</v>
      </c>
      <c r="DO60" s="139">
        <f>VLOOKUP($A60,'FuturesInfo (3)'!$A$2:$O$80,15)*DN60</f>
        <v>210330</v>
      </c>
      <c r="DP60" s="200">
        <f t="shared" si="65"/>
        <v>-1092.1505841632818</v>
      </c>
      <c r="DQ60" s="200">
        <f t="shared" si="80"/>
        <v>1092.1505841632818</v>
      </c>
      <c r="DS60">
        <v>-1</v>
      </c>
      <c r="DT60">
        <v>1</v>
      </c>
      <c r="DU60">
        <v>1</v>
      </c>
      <c r="DV60">
        <v>1</v>
      </c>
      <c r="DW60">
        <v>1</v>
      </c>
      <c r="DX60">
        <v>1</v>
      </c>
      <c r="DY60" s="1">
        <v>6.7441526761399997E-3</v>
      </c>
      <c r="DZ60" s="2">
        <v>10</v>
      </c>
      <c r="EA60">
        <v>60</v>
      </c>
      <c r="EB60" t="s">
        <v>1276</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1276</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1276</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1276</v>
      </c>
      <c r="GM60">
        <v>3</v>
      </c>
      <c r="GN60" s="96">
        <v>0</v>
      </c>
      <c r="GO60">
        <v>3</v>
      </c>
      <c r="GP60" s="139">
        <v>210330</v>
      </c>
      <c r="GQ60" s="200">
        <v>208.6618016729914</v>
      </c>
      <c r="GR60" s="200">
        <v>208.6618016729914</v>
      </c>
      <c r="GS60" s="200">
        <v>-208.6618016729914</v>
      </c>
      <c r="GT60" s="200">
        <v>208.6618016729914</v>
      </c>
      <c r="GV60">
        <f t="shared" si="66"/>
        <v>1</v>
      </c>
      <c r="GW60" s="244">
        <v>1</v>
      </c>
      <c r="GX60" s="218">
        <v>1</v>
      </c>
      <c r="GY60" s="245">
        <v>8</v>
      </c>
      <c r="GZ60">
        <f t="shared" si="118"/>
        <v>-1</v>
      </c>
      <c r="HA60">
        <f t="shared" si="82"/>
        <v>1</v>
      </c>
      <c r="HB60" s="218"/>
      <c r="HC60">
        <f t="shared" si="115"/>
        <v>0</v>
      </c>
      <c r="HD60">
        <f t="shared" si="83"/>
        <v>0</v>
      </c>
      <c r="HE60">
        <f t="shared" si="84"/>
        <v>0</v>
      </c>
      <c r="HF60">
        <f t="shared" si="85"/>
        <v>0</v>
      </c>
      <c r="HG60" s="253"/>
      <c r="HH60" s="268">
        <v>42492</v>
      </c>
      <c r="HI60">
        <v>60</v>
      </c>
      <c r="HJ60" t="str">
        <f t="shared" si="67"/>
        <v>TRUE</v>
      </c>
      <c r="HK60">
        <f>VLOOKUP($A60,'FuturesInfo (3)'!$A$2:$V$80,22)</f>
        <v>3</v>
      </c>
      <c r="HL60" s="257"/>
      <c r="HM60">
        <f t="shared" si="86"/>
        <v>3</v>
      </c>
      <c r="HN60" s="139">
        <f>VLOOKUP($A60,'FuturesInfo (3)'!$A$2:$O$80,15)*HM60</f>
        <v>210330</v>
      </c>
      <c r="HO60" s="200">
        <f t="shared" si="87"/>
        <v>0</v>
      </c>
      <c r="HP60" s="200">
        <f t="shared" si="88"/>
        <v>0</v>
      </c>
      <c r="HQ60" s="200">
        <f t="shared" si="89"/>
        <v>0</v>
      </c>
      <c r="HR60" s="200">
        <f t="shared" si="121"/>
        <v>0</v>
      </c>
      <c r="HT60">
        <f t="shared" si="68"/>
        <v>0</v>
      </c>
      <c r="HU60" s="244"/>
      <c r="HV60" s="218"/>
      <c r="HW60" s="245"/>
      <c r="HX60">
        <f t="shared" si="119"/>
        <v>0</v>
      </c>
      <c r="HY60">
        <f t="shared" si="92"/>
        <v>0</v>
      </c>
      <c r="HZ60" s="218"/>
      <c r="IA60">
        <f t="shared" si="116"/>
        <v>1</v>
      </c>
      <c r="IB60">
        <f t="shared" si="93"/>
        <v>1</v>
      </c>
      <c r="IC60">
        <f t="shared" si="94"/>
        <v>1</v>
      </c>
      <c r="ID60">
        <f t="shared" si="95"/>
        <v>1</v>
      </c>
      <c r="IE60" s="253"/>
      <c r="IF60" s="268"/>
      <c r="IG60">
        <v>60</v>
      </c>
      <c r="IH60" t="str">
        <f t="shared" si="69"/>
        <v>FALSE</v>
      </c>
      <c r="II60">
        <f>VLOOKUP($A60,'FuturesInfo (3)'!$A$2:$V$80,22)</f>
        <v>3</v>
      </c>
      <c r="IJ60" s="257"/>
      <c r="IK60">
        <f t="shared" si="96"/>
        <v>3</v>
      </c>
      <c r="IL60" s="139">
        <f>VLOOKUP($A60,'FuturesInfo (3)'!$A$2:$O$80,15)*IK60</f>
        <v>210330</v>
      </c>
      <c r="IM60" s="200">
        <f t="shared" si="97"/>
        <v>0</v>
      </c>
      <c r="IN60" s="200">
        <f t="shared" si="98"/>
        <v>0</v>
      </c>
      <c r="IO60" s="200">
        <f t="shared" si="99"/>
        <v>0</v>
      </c>
      <c r="IP60" s="200">
        <f t="shared" si="122"/>
        <v>0</v>
      </c>
      <c r="IR60">
        <f t="shared" si="70"/>
        <v>1</v>
      </c>
      <c r="IS60" s="244"/>
      <c r="IT60" s="218"/>
      <c r="IU60" s="245"/>
      <c r="IV60">
        <f t="shared" si="120"/>
        <v>0</v>
      </c>
      <c r="IW60">
        <f t="shared" si="102"/>
        <v>0</v>
      </c>
      <c r="IX60" s="218"/>
      <c r="IY60">
        <f t="shared" si="117"/>
        <v>1</v>
      </c>
      <c r="IZ60">
        <f t="shared" si="103"/>
        <v>1</v>
      </c>
      <c r="JA60">
        <f t="shared" si="104"/>
        <v>1</v>
      </c>
      <c r="JB60">
        <f t="shared" si="105"/>
        <v>1</v>
      </c>
      <c r="JC60" s="253"/>
      <c r="JD60" s="268"/>
      <c r="JE60">
        <v>60</v>
      </c>
      <c r="JF60" t="str">
        <f t="shared" si="71"/>
        <v>FALSE</v>
      </c>
      <c r="JG60">
        <f>VLOOKUP($A60,'FuturesInfo (3)'!$A$2:$V$80,22)</f>
        <v>3</v>
      </c>
      <c r="JH60" s="257"/>
      <c r="JI60">
        <f t="shared" si="106"/>
        <v>3</v>
      </c>
      <c r="JJ60" s="139">
        <f>VLOOKUP($A60,'FuturesInfo (3)'!$A$2:$O$80,15)*JI60</f>
        <v>210330</v>
      </c>
      <c r="JK60" s="200">
        <f t="shared" si="107"/>
        <v>0</v>
      </c>
      <c r="JL60" s="200">
        <f t="shared" si="108"/>
        <v>0</v>
      </c>
      <c r="JM60" s="200">
        <f t="shared" si="109"/>
        <v>0</v>
      </c>
      <c r="JN60" s="200">
        <f t="shared" si="123"/>
        <v>0</v>
      </c>
    </row>
    <row r="61" spans="1:274"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1"/>
        <v>0</v>
      </c>
      <c r="BH61">
        <v>1</v>
      </c>
      <c r="BI61">
        <v>1</v>
      </c>
      <c r="BJ61">
        <f t="shared" si="72"/>
        <v>1</v>
      </c>
      <c r="BK61" s="1">
        <v>1.0079798403999999E-2</v>
      </c>
      <c r="BL61" s="2">
        <v>10</v>
      </c>
      <c r="BM61">
        <v>60</v>
      </c>
      <c r="BN61" t="str">
        <f t="shared" si="112"/>
        <v>TRUE</v>
      </c>
      <c r="BO61">
        <f>VLOOKUP($A61,'FuturesInfo (3)'!$A$2:$V$80,22)</f>
        <v>3</v>
      </c>
      <c r="BP61">
        <f t="shared" si="137"/>
        <v>3</v>
      </c>
      <c r="BQ61" s="139">
        <f>VLOOKUP($A61,'FuturesInfo (3)'!$A$2:$O$80,15)*BP61</f>
        <v>77550</v>
      </c>
      <c r="BR61" s="145">
        <f t="shared" si="73"/>
        <v>781.6883662301999</v>
      </c>
      <c r="BT61">
        <f t="shared" si="74"/>
        <v>1</v>
      </c>
      <c r="BU61">
        <v>1</v>
      </c>
      <c r="BV61">
        <v>-1</v>
      </c>
      <c r="BW61">
        <v>-1</v>
      </c>
      <c r="BX61">
        <f t="shared" si="138"/>
        <v>0</v>
      </c>
      <c r="BY61">
        <f t="shared" si="139"/>
        <v>1</v>
      </c>
      <c r="BZ61" s="188">
        <v>-2.9106029105999999E-3</v>
      </c>
      <c r="CA61" s="2">
        <v>10</v>
      </c>
      <c r="CB61">
        <v>60</v>
      </c>
      <c r="CC61" t="str">
        <f t="shared" si="140"/>
        <v>TRUE</v>
      </c>
      <c r="CD61">
        <f>VLOOKUP($A61,'FuturesInfo (3)'!$A$2:$V$80,22)</f>
        <v>3</v>
      </c>
      <c r="CE61">
        <f t="shared" si="55"/>
        <v>3</v>
      </c>
      <c r="CF61">
        <f t="shared" si="55"/>
        <v>3</v>
      </c>
      <c r="CG61" s="139">
        <f>VLOOKUP($A61,'FuturesInfo (3)'!$A$2:$O$80,15)*CE61</f>
        <v>77550</v>
      </c>
      <c r="CH61" s="145">
        <f t="shared" si="141"/>
        <v>-225.71725571702999</v>
      </c>
      <c r="CI61" s="145">
        <f t="shared" si="75"/>
        <v>225.71725571702999</v>
      </c>
      <c r="CK61">
        <f t="shared" si="142"/>
        <v>1</v>
      </c>
      <c r="CL61">
        <v>1</v>
      </c>
      <c r="CM61">
        <v>-1</v>
      </c>
      <c r="CN61">
        <v>1</v>
      </c>
      <c r="CO61">
        <f t="shared" si="113"/>
        <v>1</v>
      </c>
      <c r="CP61">
        <f t="shared" si="143"/>
        <v>0</v>
      </c>
      <c r="CQ61" s="1">
        <v>2.83569641368E-2</v>
      </c>
      <c r="CR61" s="2">
        <v>10</v>
      </c>
      <c r="CS61">
        <v>60</v>
      </c>
      <c r="CT61" t="str">
        <f t="shared" si="144"/>
        <v>TRUE</v>
      </c>
      <c r="CU61">
        <f>VLOOKUP($A61,'FuturesInfo (3)'!$A$2:$V$80,22)</f>
        <v>3</v>
      </c>
      <c r="CV61">
        <f t="shared" si="145"/>
        <v>2</v>
      </c>
      <c r="CW61">
        <f t="shared" si="76"/>
        <v>3</v>
      </c>
      <c r="CX61" s="139">
        <f>VLOOKUP($A61,'FuturesInfo (3)'!$A$2:$O$80,15)*CW61</f>
        <v>77550</v>
      </c>
      <c r="CY61" s="200">
        <f t="shared" si="146"/>
        <v>2199.0825688088398</v>
      </c>
      <c r="CZ61" s="200">
        <f t="shared" si="78"/>
        <v>-2199.0825688088398</v>
      </c>
      <c r="DB61">
        <f t="shared" si="61"/>
        <v>1</v>
      </c>
      <c r="DC61">
        <v>1</v>
      </c>
      <c r="DD61">
        <v>-1</v>
      </c>
      <c r="DE61">
        <v>1</v>
      </c>
      <c r="DF61">
        <f t="shared" si="114"/>
        <v>1</v>
      </c>
      <c r="DG61">
        <f t="shared" si="62"/>
        <v>0</v>
      </c>
      <c r="DH61" s="1">
        <v>3.24412003244E-3</v>
      </c>
      <c r="DI61" s="2">
        <v>10</v>
      </c>
      <c r="DJ61">
        <v>60</v>
      </c>
      <c r="DK61" t="str">
        <f t="shared" si="63"/>
        <v>TRUE</v>
      </c>
      <c r="DL61">
        <f>VLOOKUP($A61,'FuturesInfo (3)'!$A$2:$V$80,22)</f>
        <v>3</v>
      </c>
      <c r="DM61">
        <f t="shared" si="64"/>
        <v>2</v>
      </c>
      <c r="DN61">
        <f t="shared" si="79"/>
        <v>3</v>
      </c>
      <c r="DO61" s="139">
        <f>VLOOKUP($A61,'FuturesInfo (3)'!$A$2:$O$80,15)*DN61</f>
        <v>77550</v>
      </c>
      <c r="DP61" s="200">
        <f t="shared" si="65"/>
        <v>251.58150851572199</v>
      </c>
      <c r="DQ61" s="200">
        <f t="shared" si="80"/>
        <v>-251.58150851572199</v>
      </c>
      <c r="DS61">
        <v>1</v>
      </c>
      <c r="DT61">
        <v>1</v>
      </c>
      <c r="DU61">
        <v>-1</v>
      </c>
      <c r="DV61">
        <v>-1</v>
      </c>
      <c r="DW61">
        <v>0</v>
      </c>
      <c r="DX61">
        <v>1</v>
      </c>
      <c r="DY61" s="1">
        <v>-2.4252223120499999E-3</v>
      </c>
      <c r="DZ61" s="2">
        <v>10</v>
      </c>
      <c r="EA61">
        <v>60</v>
      </c>
      <c r="EB61" t="s">
        <v>1276</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1276</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1276</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1276</v>
      </c>
      <c r="GM61">
        <v>3</v>
      </c>
      <c r="GN61" s="96">
        <v>0</v>
      </c>
      <c r="GO61">
        <v>3</v>
      </c>
      <c r="GP61" s="139">
        <v>77550</v>
      </c>
      <c r="GQ61" s="200">
        <v>879.87089201500498</v>
      </c>
      <c r="GR61" s="200">
        <v>879.87089201500498</v>
      </c>
      <c r="GS61" s="200">
        <v>879.87089201500498</v>
      </c>
      <c r="GT61" s="200">
        <v>-879.87089201500498</v>
      </c>
      <c r="GV61">
        <f t="shared" si="66"/>
        <v>1</v>
      </c>
      <c r="GW61" s="244">
        <v>-1</v>
      </c>
      <c r="GX61" s="218">
        <v>1</v>
      </c>
      <c r="GY61" s="245">
        <v>17</v>
      </c>
      <c r="GZ61">
        <f t="shared" si="118"/>
        <v>1</v>
      </c>
      <c r="HA61">
        <f t="shared" si="82"/>
        <v>1</v>
      </c>
      <c r="HB61" s="218"/>
      <c r="HC61">
        <f t="shared" si="115"/>
        <v>0</v>
      </c>
      <c r="HD61">
        <f t="shared" si="83"/>
        <v>0</v>
      </c>
      <c r="HE61">
        <f t="shared" si="84"/>
        <v>0</v>
      </c>
      <c r="HF61">
        <f t="shared" si="85"/>
        <v>0</v>
      </c>
      <c r="HG61" s="253"/>
      <c r="HH61" s="268">
        <v>42508</v>
      </c>
      <c r="HI61">
        <v>60</v>
      </c>
      <c r="HJ61" t="str">
        <f t="shared" si="67"/>
        <v>TRUE</v>
      </c>
      <c r="HK61">
        <f>VLOOKUP($A61,'FuturesInfo (3)'!$A$2:$V$80,22)</f>
        <v>3</v>
      </c>
      <c r="HL61" s="257"/>
      <c r="HM61">
        <f t="shared" si="86"/>
        <v>3</v>
      </c>
      <c r="HN61" s="139">
        <f>VLOOKUP($A61,'FuturesInfo (3)'!$A$2:$O$80,15)*HM61</f>
        <v>77550</v>
      </c>
      <c r="HO61" s="200">
        <f t="shared" si="87"/>
        <v>0</v>
      </c>
      <c r="HP61" s="200">
        <f t="shared" si="88"/>
        <v>0</v>
      </c>
      <c r="HQ61" s="200">
        <f t="shared" si="89"/>
        <v>0</v>
      </c>
      <c r="HR61" s="200">
        <f t="shared" si="121"/>
        <v>0</v>
      </c>
      <c r="HT61">
        <f t="shared" si="68"/>
        <v>0</v>
      </c>
      <c r="HU61" s="244"/>
      <c r="HV61" s="218"/>
      <c r="HW61" s="245"/>
      <c r="HX61">
        <f t="shared" si="119"/>
        <v>0</v>
      </c>
      <c r="HY61">
        <f t="shared" si="92"/>
        <v>0</v>
      </c>
      <c r="HZ61" s="218"/>
      <c r="IA61">
        <f t="shared" si="116"/>
        <v>1</v>
      </c>
      <c r="IB61">
        <f t="shared" si="93"/>
        <v>1</v>
      </c>
      <c r="IC61">
        <f t="shared" si="94"/>
        <v>1</v>
      </c>
      <c r="ID61">
        <f t="shared" si="95"/>
        <v>1</v>
      </c>
      <c r="IE61" s="253"/>
      <c r="IF61" s="268"/>
      <c r="IG61">
        <v>60</v>
      </c>
      <c r="IH61" t="str">
        <f t="shared" si="69"/>
        <v>FALSE</v>
      </c>
      <c r="II61">
        <f>VLOOKUP($A61,'FuturesInfo (3)'!$A$2:$V$80,22)</f>
        <v>3</v>
      </c>
      <c r="IJ61" s="257"/>
      <c r="IK61">
        <f t="shared" si="96"/>
        <v>3</v>
      </c>
      <c r="IL61" s="139">
        <f>VLOOKUP($A61,'FuturesInfo (3)'!$A$2:$O$80,15)*IK61</f>
        <v>77550</v>
      </c>
      <c r="IM61" s="200">
        <f t="shared" si="97"/>
        <v>0</v>
      </c>
      <c r="IN61" s="200">
        <f t="shared" si="98"/>
        <v>0</v>
      </c>
      <c r="IO61" s="200">
        <f t="shared" si="99"/>
        <v>0</v>
      </c>
      <c r="IP61" s="200">
        <f t="shared" si="122"/>
        <v>0</v>
      </c>
      <c r="IR61">
        <f t="shared" si="70"/>
        <v>1</v>
      </c>
      <c r="IS61" s="244"/>
      <c r="IT61" s="218"/>
      <c r="IU61" s="245"/>
      <c r="IV61">
        <f t="shared" si="120"/>
        <v>0</v>
      </c>
      <c r="IW61">
        <f t="shared" si="102"/>
        <v>0</v>
      </c>
      <c r="IX61" s="218"/>
      <c r="IY61">
        <f t="shared" si="117"/>
        <v>1</v>
      </c>
      <c r="IZ61">
        <f t="shared" si="103"/>
        <v>1</v>
      </c>
      <c r="JA61">
        <f t="shared" si="104"/>
        <v>1</v>
      </c>
      <c r="JB61">
        <f t="shared" si="105"/>
        <v>1</v>
      </c>
      <c r="JC61" s="253"/>
      <c r="JD61" s="268"/>
      <c r="JE61">
        <v>60</v>
      </c>
      <c r="JF61" t="str">
        <f t="shared" si="71"/>
        <v>FALSE</v>
      </c>
      <c r="JG61">
        <f>VLOOKUP($A61,'FuturesInfo (3)'!$A$2:$V$80,22)</f>
        <v>3</v>
      </c>
      <c r="JH61" s="257"/>
      <c r="JI61">
        <f t="shared" si="106"/>
        <v>3</v>
      </c>
      <c r="JJ61" s="139">
        <f>VLOOKUP($A61,'FuturesInfo (3)'!$A$2:$O$80,15)*JI61</f>
        <v>77550</v>
      </c>
      <c r="JK61" s="200">
        <f t="shared" si="107"/>
        <v>0</v>
      </c>
      <c r="JL61" s="200">
        <f t="shared" si="108"/>
        <v>0</v>
      </c>
      <c r="JM61" s="200">
        <f t="shared" si="109"/>
        <v>0</v>
      </c>
      <c r="JN61" s="200">
        <f t="shared" si="123"/>
        <v>0</v>
      </c>
    </row>
    <row r="62" spans="1:274"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1"/>
        <v>2</v>
      </c>
      <c r="BH62">
        <v>1</v>
      </c>
      <c r="BI62">
        <v>-1</v>
      </c>
      <c r="BJ62">
        <f t="shared" si="72"/>
        <v>0</v>
      </c>
      <c r="BK62" s="1">
        <v>-1.48323939484E-2</v>
      </c>
      <c r="BL62" s="2">
        <v>10</v>
      </c>
      <c r="BM62">
        <v>60</v>
      </c>
      <c r="BN62" t="str">
        <f t="shared" si="112"/>
        <v>TRUE</v>
      </c>
      <c r="BO62">
        <f>VLOOKUP($A62,'FuturesInfo (3)'!$A$2:$V$80,22)</f>
        <v>1</v>
      </c>
      <c r="BP62">
        <f t="shared" si="137"/>
        <v>1</v>
      </c>
      <c r="BQ62" s="139">
        <f>VLOOKUP($A62,'FuturesInfo (3)'!$A$2:$O$80,15)*BP62</f>
        <v>75032.756134116338</v>
      </c>
      <c r="BR62" s="145">
        <f t="shared" si="73"/>
        <v>-1112.9153980154401</v>
      </c>
      <c r="BT62">
        <f t="shared" si="74"/>
        <v>1</v>
      </c>
      <c r="BU62">
        <v>-1</v>
      </c>
      <c r="BV62">
        <v>-1</v>
      </c>
      <c r="BW62">
        <v>-1</v>
      </c>
      <c r="BX62">
        <f t="shared" si="138"/>
        <v>1</v>
      </c>
      <c r="BY62">
        <f t="shared" si="139"/>
        <v>1</v>
      </c>
      <c r="BZ62" s="188">
        <v>-1.6561276723899999E-2</v>
      </c>
      <c r="CA62" s="2">
        <v>10</v>
      </c>
      <c r="CB62">
        <v>60</v>
      </c>
      <c r="CC62" t="str">
        <f t="shared" si="140"/>
        <v>TRUE</v>
      </c>
      <c r="CD62">
        <f>VLOOKUP($A62,'FuturesInfo (3)'!$A$2:$V$80,22)</f>
        <v>1</v>
      </c>
      <c r="CE62">
        <f t="shared" si="55"/>
        <v>1</v>
      </c>
      <c r="CF62">
        <f t="shared" si="55"/>
        <v>1</v>
      </c>
      <c r="CG62" s="139">
        <f>VLOOKUP($A62,'FuturesInfo (3)'!$A$2:$O$80,15)*CE62</f>
        <v>75032.756134116338</v>
      </c>
      <c r="CH62" s="145">
        <f t="shared" si="141"/>
        <v>1242.6382376940057</v>
      </c>
      <c r="CI62" s="145">
        <f t="shared" si="75"/>
        <v>1242.6382376940057</v>
      </c>
      <c r="CK62">
        <f t="shared" si="142"/>
        <v>-1</v>
      </c>
      <c r="CL62">
        <v>-1</v>
      </c>
      <c r="CM62">
        <v>-1</v>
      </c>
      <c r="CN62">
        <v>1</v>
      </c>
      <c r="CO62">
        <f t="shared" si="113"/>
        <v>0</v>
      </c>
      <c r="CP62">
        <f t="shared" si="143"/>
        <v>0</v>
      </c>
      <c r="CQ62" s="1">
        <v>1.9902020820600001E-2</v>
      </c>
      <c r="CR62" s="2">
        <v>10</v>
      </c>
      <c r="CS62">
        <v>60</v>
      </c>
      <c r="CT62" t="str">
        <f t="shared" si="144"/>
        <v>TRUE</v>
      </c>
      <c r="CU62">
        <f>VLOOKUP($A62,'FuturesInfo (3)'!$A$2:$V$80,22)</f>
        <v>1</v>
      </c>
      <c r="CV62">
        <f t="shared" si="145"/>
        <v>1</v>
      </c>
      <c r="CW62">
        <f t="shared" si="76"/>
        <v>1</v>
      </c>
      <c r="CX62" s="139">
        <f>VLOOKUP($A62,'FuturesInfo (3)'!$A$2:$O$80,15)*CW62</f>
        <v>75032.756134116338</v>
      </c>
      <c r="CY62" s="200">
        <f t="shared" si="146"/>
        <v>-1493.3034748081857</v>
      </c>
      <c r="CZ62" s="200">
        <f t="shared" si="78"/>
        <v>-1493.3034748081857</v>
      </c>
      <c r="DB62">
        <f t="shared" si="61"/>
        <v>-1</v>
      </c>
      <c r="DC62">
        <v>-1</v>
      </c>
      <c r="DD62">
        <v>1</v>
      </c>
      <c r="DE62">
        <v>1</v>
      </c>
      <c r="DF62">
        <f t="shared" si="114"/>
        <v>0</v>
      </c>
      <c r="DG62">
        <f t="shared" si="62"/>
        <v>1</v>
      </c>
      <c r="DH62" s="1">
        <v>3.3023116181299999E-3</v>
      </c>
      <c r="DI62" s="2">
        <v>10</v>
      </c>
      <c r="DJ62">
        <v>60</v>
      </c>
      <c r="DK62" t="str">
        <f t="shared" si="63"/>
        <v>TRUE</v>
      </c>
      <c r="DL62">
        <f>VLOOKUP($A62,'FuturesInfo (3)'!$A$2:$V$80,22)</f>
        <v>1</v>
      </c>
      <c r="DM62">
        <f t="shared" si="64"/>
        <v>1</v>
      </c>
      <c r="DN62">
        <f t="shared" si="79"/>
        <v>1</v>
      </c>
      <c r="DO62" s="139">
        <f>VLOOKUP($A62,'FuturesInfo (3)'!$A$2:$O$80,15)*DN62</f>
        <v>75032.756134116338</v>
      </c>
      <c r="DP62" s="200">
        <f t="shared" si="65"/>
        <v>-247.7815423220074</v>
      </c>
      <c r="DQ62" s="200">
        <f t="shared" si="80"/>
        <v>247.7815423220074</v>
      </c>
      <c r="DS62">
        <v>-1</v>
      </c>
      <c r="DT62">
        <v>1</v>
      </c>
      <c r="DU62">
        <v>1</v>
      </c>
      <c r="DV62">
        <v>1</v>
      </c>
      <c r="DW62">
        <v>1</v>
      </c>
      <c r="DX62">
        <v>1</v>
      </c>
      <c r="DY62" s="1">
        <v>6.28366247756E-3</v>
      </c>
      <c r="DZ62" s="2">
        <v>10</v>
      </c>
      <c r="EA62">
        <v>60</v>
      </c>
      <c r="EB62" t="s">
        <v>1276</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1276</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1276</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1276</v>
      </c>
      <c r="GM62">
        <v>1</v>
      </c>
      <c r="GN62" s="96">
        <v>0</v>
      </c>
      <c r="GO62">
        <v>1</v>
      </c>
      <c r="GP62" s="139">
        <v>74336.944340679867</v>
      </c>
      <c r="GQ62" s="200">
        <v>1688.4388831244305</v>
      </c>
      <c r="GR62" s="200">
        <v>-1688.4388831244305</v>
      </c>
      <c r="GS62" s="200">
        <v>-1688.4388831244305</v>
      </c>
      <c r="GT62" s="200">
        <v>1688.4388831244305</v>
      </c>
      <c r="GV62">
        <f t="shared" si="66"/>
        <v>0</v>
      </c>
      <c r="GW62" s="244">
        <v>-1</v>
      </c>
      <c r="GX62" s="218">
        <v>1</v>
      </c>
      <c r="GY62" s="245">
        <v>-30</v>
      </c>
      <c r="GZ62">
        <f t="shared" si="118"/>
        <v>1</v>
      </c>
      <c r="HA62">
        <f t="shared" si="82"/>
        <v>-1</v>
      </c>
      <c r="HB62" s="218"/>
      <c r="HC62">
        <f t="shared" si="115"/>
        <v>0</v>
      </c>
      <c r="HD62">
        <f t="shared" si="83"/>
        <v>0</v>
      </c>
      <c r="HE62">
        <f t="shared" si="84"/>
        <v>0</v>
      </c>
      <c r="HF62">
        <f t="shared" si="85"/>
        <v>0</v>
      </c>
      <c r="HG62" s="253"/>
      <c r="HH62" s="268">
        <v>42489</v>
      </c>
      <c r="HI62">
        <v>60</v>
      </c>
      <c r="HJ62" t="str">
        <f t="shared" si="67"/>
        <v>TRUE</v>
      </c>
      <c r="HK62">
        <f>VLOOKUP($A62,'FuturesInfo (3)'!$A$2:$V$80,22)</f>
        <v>1</v>
      </c>
      <c r="HL62" s="257"/>
      <c r="HM62">
        <f t="shared" si="86"/>
        <v>1</v>
      </c>
      <c r="HN62" s="139">
        <f>VLOOKUP($A62,'FuturesInfo (3)'!$A$2:$O$80,15)*HM62</f>
        <v>75032.756134116338</v>
      </c>
      <c r="HO62" s="200">
        <f t="shared" si="87"/>
        <v>0</v>
      </c>
      <c r="HP62" s="200">
        <f t="shared" si="88"/>
        <v>0</v>
      </c>
      <c r="HQ62" s="200">
        <f t="shared" si="89"/>
        <v>0</v>
      </c>
      <c r="HR62" s="200">
        <f t="shared" si="121"/>
        <v>0</v>
      </c>
      <c r="HT62">
        <f t="shared" si="68"/>
        <v>0</v>
      </c>
      <c r="HU62" s="244"/>
      <c r="HV62" s="218"/>
      <c r="HW62" s="245"/>
      <c r="HX62">
        <f t="shared" si="119"/>
        <v>0</v>
      </c>
      <c r="HY62">
        <f t="shared" si="92"/>
        <v>0</v>
      </c>
      <c r="HZ62" s="218"/>
      <c r="IA62">
        <f t="shared" si="116"/>
        <v>1</v>
      </c>
      <c r="IB62">
        <f t="shared" si="93"/>
        <v>1</v>
      </c>
      <c r="IC62">
        <f t="shared" si="94"/>
        <v>1</v>
      </c>
      <c r="ID62">
        <f t="shared" si="95"/>
        <v>1</v>
      </c>
      <c r="IE62" s="253"/>
      <c r="IF62" s="268"/>
      <c r="IG62">
        <v>60</v>
      </c>
      <c r="IH62" t="str">
        <f t="shared" si="69"/>
        <v>FALSE</v>
      </c>
      <c r="II62">
        <f>VLOOKUP($A62,'FuturesInfo (3)'!$A$2:$V$80,22)</f>
        <v>1</v>
      </c>
      <c r="IJ62" s="257"/>
      <c r="IK62">
        <f t="shared" si="96"/>
        <v>1</v>
      </c>
      <c r="IL62" s="139">
        <f>VLOOKUP($A62,'FuturesInfo (3)'!$A$2:$O$80,15)*IK62</f>
        <v>75032.756134116338</v>
      </c>
      <c r="IM62" s="200">
        <f t="shared" si="97"/>
        <v>0</v>
      </c>
      <c r="IN62" s="200">
        <f t="shared" si="98"/>
        <v>0</v>
      </c>
      <c r="IO62" s="200">
        <f t="shared" si="99"/>
        <v>0</v>
      </c>
      <c r="IP62" s="200">
        <f t="shared" si="122"/>
        <v>0</v>
      </c>
      <c r="IR62">
        <f t="shared" si="70"/>
        <v>1</v>
      </c>
      <c r="IS62" s="244"/>
      <c r="IT62" s="218"/>
      <c r="IU62" s="245"/>
      <c r="IV62">
        <f t="shared" si="120"/>
        <v>0</v>
      </c>
      <c r="IW62">
        <f t="shared" si="102"/>
        <v>0</v>
      </c>
      <c r="IX62" s="218"/>
      <c r="IY62">
        <f t="shared" si="117"/>
        <v>1</v>
      </c>
      <c r="IZ62">
        <f t="shared" si="103"/>
        <v>1</v>
      </c>
      <c r="JA62">
        <f t="shared" si="104"/>
        <v>1</v>
      </c>
      <c r="JB62">
        <f t="shared" si="105"/>
        <v>1</v>
      </c>
      <c r="JC62" s="253"/>
      <c r="JD62" s="268"/>
      <c r="JE62">
        <v>60</v>
      </c>
      <c r="JF62" t="str">
        <f t="shared" si="71"/>
        <v>FALSE</v>
      </c>
      <c r="JG62">
        <f>VLOOKUP($A62,'FuturesInfo (3)'!$A$2:$V$80,22)</f>
        <v>1</v>
      </c>
      <c r="JH62" s="257"/>
      <c r="JI62">
        <f t="shared" si="106"/>
        <v>1</v>
      </c>
      <c r="JJ62" s="139">
        <f>VLOOKUP($A62,'FuturesInfo (3)'!$A$2:$O$80,15)*JI62</f>
        <v>75032.756134116338</v>
      </c>
      <c r="JK62" s="200">
        <f t="shared" si="107"/>
        <v>0</v>
      </c>
      <c r="JL62" s="200">
        <f t="shared" si="108"/>
        <v>0</v>
      </c>
      <c r="JM62" s="200">
        <f t="shared" si="109"/>
        <v>0</v>
      </c>
      <c r="JN62" s="200">
        <f t="shared" si="123"/>
        <v>0</v>
      </c>
    </row>
    <row r="63" spans="1:274"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47">IF(J63="","FALSE","TRUE")</f>
        <v>TRUE</v>
      </c>
      <c r="N63">
        <f>ROUND(VLOOKUP($B63,MARGIN!$A$42:$P$172,16),0)</f>
        <v>2</v>
      </c>
      <c r="P63">
        <f t="shared" ref="P63:P69" si="148">-J63+Q63</f>
        <v>-2</v>
      </c>
      <c r="Q63">
        <v>-1</v>
      </c>
      <c r="R63">
        <v>1</v>
      </c>
      <c r="S63" t="s">
        <v>960</v>
      </c>
      <c r="T63" s="2" t="s">
        <v>31</v>
      </c>
      <c r="U63">
        <v>45</v>
      </c>
      <c r="V63" t="str">
        <f t="shared" ref="V63:V69" si="149">IF(Q63="","FALSE","TRUE")</f>
        <v>TRUE</v>
      </c>
      <c r="W63">
        <f>ROUND(VLOOKUP($B63,MARGIN!$A$42:$P$172,16),0)</f>
        <v>2</v>
      </c>
      <c r="X63">
        <f t="shared" ref="X63:X69" si="150">IF(ABS(Q63+R63)=2,ROUND(W63*(1+$X$13),0),W63)</f>
        <v>2</v>
      </c>
      <c r="Z63">
        <f t="shared" ref="Z63:Z69" si="151">-Q63+AA63</f>
        <v>2</v>
      </c>
      <c r="AA63">
        <v>1</v>
      </c>
      <c r="AB63">
        <v>1</v>
      </c>
      <c r="AC63" t="s">
        <v>960</v>
      </c>
      <c r="AD63" s="2" t="s">
        <v>31</v>
      </c>
      <c r="AE63">
        <v>45</v>
      </c>
      <c r="AF63" t="str">
        <f t="shared" ref="AF63:AF69" si="152">IF(AA63="","FALSE","TRUE")</f>
        <v>TRUE</v>
      </c>
      <c r="AG63">
        <f>ROUND(VLOOKUP($B63,MARGIN!$A$42:$P$172,16),0)</f>
        <v>2</v>
      </c>
      <c r="AH63">
        <f t="shared" ref="AH63:AH69" si="153">IF(ABS(AA63+AB63)=2,ROUND(AG63*(1+$X$13),0),IF(AB63="",AG63,ROUND(AG63*(1+-$AH$13),0)))</f>
        <v>3</v>
      </c>
      <c r="AI63" s="139" t="e">
        <f>VLOOKUP($B63,#REF!,2)*AH63</f>
        <v>#REF!</v>
      </c>
      <c r="AK63">
        <f t="shared" ref="AK63:AK69" si="154">-AB63+AL63</f>
        <v>0</v>
      </c>
      <c r="AL63">
        <v>1</v>
      </c>
      <c r="AM63">
        <v>1</v>
      </c>
      <c r="AN63" t="s">
        <v>960</v>
      </c>
      <c r="AO63" s="2" t="s">
        <v>31</v>
      </c>
      <c r="AP63">
        <v>45</v>
      </c>
      <c r="AQ63" t="str">
        <f t="shared" ref="AQ63:AQ69" si="155">IF(AL63="","FALSE","TRUE")</f>
        <v>TRUE</v>
      </c>
      <c r="AR63">
        <f>ROUND(VLOOKUP($B63,MARGIN!$A$42:$P$172,16),0)</f>
        <v>2</v>
      </c>
      <c r="AS63">
        <f t="shared" ref="AS63:AS69" si="156">IF(ABS(AL63+AM63)=2,ROUND(AR63*(1+$X$13),0),IF(AM63="",AR63,ROUND(AR63*(1+-$AH$13),0)))</f>
        <v>3</v>
      </c>
      <c r="AT63" s="139" t="e">
        <f>VLOOKUP($B63,#REF!,2)*AS63</f>
        <v>#REF!</v>
      </c>
      <c r="AV63">
        <f t="shared" ref="AV63:AV69" si="157">-AM63+AW63</f>
        <v>0</v>
      </c>
      <c r="AW63">
        <v>1</v>
      </c>
      <c r="AX63">
        <v>-1</v>
      </c>
      <c r="AY63">
        <v>-6.0783555285400003E-4</v>
      </c>
      <c r="AZ63" s="2" t="s">
        <v>31</v>
      </c>
      <c r="BA63">
        <v>45</v>
      </c>
      <c r="BB63" t="str">
        <f t="shared" ref="BB63:BB69" si="158">IF(AW63="","FALSE","TRUE")</f>
        <v>TRUE</v>
      </c>
      <c r="BC63">
        <f>ROUND(VLOOKUP($B63,MARGIN!$A$42:$P$172,16),0)</f>
        <v>2</v>
      </c>
      <c r="BD63">
        <f t="shared" ref="BD63:BD69" si="159">IF(ABS(AW63+AX63)=2,ROUND(BC63*(1+$X$13),0),IF(AX63="",BC63,ROUND(BC63*(1+-$AH$13),0)))</f>
        <v>2</v>
      </c>
      <c r="BE63" s="139" t="e">
        <f>VLOOKUP($B63,#REF!,2)*BD63</f>
        <v>#REF!</v>
      </c>
      <c r="BG63">
        <f t="shared" si="111"/>
        <v>2</v>
      </c>
      <c r="BH63">
        <v>1</v>
      </c>
      <c r="BI63">
        <v>1</v>
      </c>
      <c r="BJ63">
        <f t="shared" si="72"/>
        <v>1</v>
      </c>
      <c r="BK63" s="1">
        <v>2.3775295808899999E-3</v>
      </c>
      <c r="BL63" s="2">
        <v>10</v>
      </c>
      <c r="BM63">
        <v>60</v>
      </c>
      <c r="BN63" t="str">
        <f t="shared" si="112"/>
        <v>TRUE</v>
      </c>
      <c r="BO63">
        <f>VLOOKUP($A63,'FuturesInfo (3)'!$A$2:$V$80,22)</f>
        <v>2</v>
      </c>
      <c r="BP63">
        <f t="shared" si="137"/>
        <v>2</v>
      </c>
      <c r="BQ63" s="139">
        <f>VLOOKUP($A63,'FuturesInfo (3)'!$A$2:$O$80,15)*BP63</f>
        <v>177050</v>
      </c>
      <c r="BR63" s="145">
        <f t="shared" si="73"/>
        <v>420.94161229657448</v>
      </c>
      <c r="BT63">
        <f t="shared" si="74"/>
        <v>1</v>
      </c>
      <c r="BU63">
        <v>1</v>
      </c>
      <c r="BV63">
        <v>-1</v>
      </c>
      <c r="BW63">
        <v>-1</v>
      </c>
      <c r="BX63">
        <f t="shared" si="138"/>
        <v>0</v>
      </c>
      <c r="BY63">
        <f t="shared" si="139"/>
        <v>1</v>
      </c>
      <c r="BZ63" s="188">
        <v>-5.1299023663699999E-3</v>
      </c>
      <c r="CA63" s="2">
        <v>10</v>
      </c>
      <c r="CB63">
        <v>60</v>
      </c>
      <c r="CC63" t="str">
        <f t="shared" si="140"/>
        <v>TRUE</v>
      </c>
      <c r="CD63">
        <f>VLOOKUP($A63,'FuturesInfo (3)'!$A$2:$V$80,22)</f>
        <v>2</v>
      </c>
      <c r="CE63">
        <f t="shared" si="55"/>
        <v>2</v>
      </c>
      <c r="CF63">
        <f t="shared" si="55"/>
        <v>2</v>
      </c>
      <c r="CG63" s="139">
        <f>VLOOKUP($A63,'FuturesInfo (3)'!$A$2:$O$80,15)*CE63</f>
        <v>177050</v>
      </c>
      <c r="CH63" s="145">
        <f t="shared" si="141"/>
        <v>-908.24921396580851</v>
      </c>
      <c r="CI63" s="145">
        <f t="shared" si="75"/>
        <v>908.24921396580851</v>
      </c>
      <c r="CK63">
        <f t="shared" si="142"/>
        <v>1</v>
      </c>
      <c r="CL63">
        <v>1</v>
      </c>
      <c r="CM63">
        <v>-1</v>
      </c>
      <c r="CN63">
        <v>1</v>
      </c>
      <c r="CO63">
        <f t="shared" si="113"/>
        <v>1</v>
      </c>
      <c r="CP63">
        <f t="shared" si="143"/>
        <v>0</v>
      </c>
      <c r="CQ63" s="1">
        <v>3.6593479707300001E-3</v>
      </c>
      <c r="CR63" s="2">
        <v>10</v>
      </c>
      <c r="CS63">
        <v>60</v>
      </c>
      <c r="CT63" t="str">
        <f t="shared" si="144"/>
        <v>TRUE</v>
      </c>
      <c r="CU63">
        <f>VLOOKUP($A63,'FuturesInfo (3)'!$A$2:$V$80,22)</f>
        <v>2</v>
      </c>
      <c r="CV63">
        <f t="shared" si="145"/>
        <v>2</v>
      </c>
      <c r="CW63">
        <f t="shared" si="76"/>
        <v>2</v>
      </c>
      <c r="CX63" s="139">
        <f>VLOOKUP($A63,'FuturesInfo (3)'!$A$2:$O$80,15)*CW63</f>
        <v>177050</v>
      </c>
      <c r="CY63" s="200">
        <f t="shared" si="146"/>
        <v>647.88755821774657</v>
      </c>
      <c r="CZ63" s="200">
        <f t="shared" si="78"/>
        <v>-647.88755821774657</v>
      </c>
      <c r="DB63">
        <f t="shared" si="61"/>
        <v>1</v>
      </c>
      <c r="DC63">
        <v>1</v>
      </c>
      <c r="DD63">
        <v>-1</v>
      </c>
      <c r="DE63">
        <v>-1</v>
      </c>
      <c r="DF63">
        <f t="shared" si="114"/>
        <v>0</v>
      </c>
      <c r="DG63">
        <f t="shared" si="62"/>
        <v>1</v>
      </c>
      <c r="DH63" s="1">
        <v>-2.4859131587699999E-3</v>
      </c>
      <c r="DI63" s="2">
        <v>10</v>
      </c>
      <c r="DJ63">
        <v>60</v>
      </c>
      <c r="DK63" t="str">
        <f t="shared" si="63"/>
        <v>TRUE</v>
      </c>
      <c r="DL63">
        <f>VLOOKUP($A63,'FuturesInfo (3)'!$A$2:$V$80,22)</f>
        <v>2</v>
      </c>
      <c r="DM63">
        <f t="shared" si="64"/>
        <v>2</v>
      </c>
      <c r="DN63">
        <f t="shared" si="79"/>
        <v>2</v>
      </c>
      <c r="DO63" s="139">
        <f>VLOOKUP($A63,'FuturesInfo (3)'!$A$2:$O$80,15)*DN63</f>
        <v>177050</v>
      </c>
      <c r="DP63" s="200">
        <f t="shared" si="65"/>
        <v>-440.13092476022848</v>
      </c>
      <c r="DQ63" s="200">
        <f t="shared" si="80"/>
        <v>440.13092476022848</v>
      </c>
      <c r="DS63">
        <v>1</v>
      </c>
      <c r="DT63">
        <v>-1</v>
      </c>
      <c r="DU63">
        <v>-1</v>
      </c>
      <c r="DV63">
        <v>1</v>
      </c>
      <c r="DW63">
        <v>0</v>
      </c>
      <c r="DX63">
        <v>0</v>
      </c>
      <c r="DY63" s="1">
        <v>1.05222351443E-3</v>
      </c>
      <c r="DZ63" s="2">
        <v>10</v>
      </c>
      <c r="EA63">
        <v>60</v>
      </c>
      <c r="EB63" t="s">
        <v>1276</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1276</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1276</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1276</v>
      </c>
      <c r="GM63">
        <v>2</v>
      </c>
      <c r="GN63" s="96">
        <v>0</v>
      </c>
      <c r="GO63">
        <v>2</v>
      </c>
      <c r="GP63" s="139">
        <v>177050</v>
      </c>
      <c r="GQ63" s="200">
        <v>-1566.0247438838094</v>
      </c>
      <c r="GR63" s="200">
        <v>-1566.0247438838094</v>
      </c>
      <c r="GS63" s="200">
        <v>-1566.0247438838094</v>
      </c>
      <c r="GT63" s="200">
        <v>1566.0247438838094</v>
      </c>
      <c r="GV63">
        <f t="shared" si="66"/>
        <v>0</v>
      </c>
      <c r="GW63" s="244">
        <v>1</v>
      </c>
      <c r="GX63" s="218">
        <v>1</v>
      </c>
      <c r="GY63" s="245">
        <v>-7</v>
      </c>
      <c r="GZ63">
        <f t="shared" si="118"/>
        <v>1</v>
      </c>
      <c r="HA63">
        <f t="shared" si="82"/>
        <v>-1</v>
      </c>
      <c r="HB63" s="218"/>
      <c r="HC63">
        <f t="shared" si="115"/>
        <v>0</v>
      </c>
      <c r="HD63">
        <f t="shared" si="83"/>
        <v>0</v>
      </c>
      <c r="HE63">
        <f t="shared" si="84"/>
        <v>0</v>
      </c>
      <c r="HF63">
        <f t="shared" si="85"/>
        <v>0</v>
      </c>
      <c r="HG63" s="253"/>
      <c r="HH63" s="268">
        <v>42495</v>
      </c>
      <c r="HI63">
        <v>60</v>
      </c>
      <c r="HJ63" t="str">
        <f t="shared" si="67"/>
        <v>TRUE</v>
      </c>
      <c r="HK63">
        <f>VLOOKUP($A63,'FuturesInfo (3)'!$A$2:$V$80,22)</f>
        <v>2</v>
      </c>
      <c r="HL63" s="257"/>
      <c r="HM63">
        <f t="shared" si="86"/>
        <v>2</v>
      </c>
      <c r="HN63" s="139">
        <f>VLOOKUP($A63,'FuturesInfo (3)'!$A$2:$O$80,15)*HM63</f>
        <v>177050</v>
      </c>
      <c r="HO63" s="200">
        <f t="shared" si="87"/>
        <v>0</v>
      </c>
      <c r="HP63" s="200">
        <f t="shared" si="88"/>
        <v>0</v>
      </c>
      <c r="HQ63" s="200">
        <f t="shared" si="89"/>
        <v>0</v>
      </c>
      <c r="HR63" s="200">
        <f t="shared" si="121"/>
        <v>0</v>
      </c>
      <c r="HT63">
        <f t="shared" si="68"/>
        <v>0</v>
      </c>
      <c r="HU63" s="244"/>
      <c r="HV63" s="218"/>
      <c r="HW63" s="245"/>
      <c r="HX63">
        <f t="shared" si="119"/>
        <v>0</v>
      </c>
      <c r="HY63">
        <f t="shared" si="92"/>
        <v>0</v>
      </c>
      <c r="HZ63" s="218"/>
      <c r="IA63">
        <f t="shared" si="116"/>
        <v>1</v>
      </c>
      <c r="IB63">
        <f t="shared" si="93"/>
        <v>1</v>
      </c>
      <c r="IC63">
        <f t="shared" si="94"/>
        <v>1</v>
      </c>
      <c r="ID63">
        <f t="shared" si="95"/>
        <v>1</v>
      </c>
      <c r="IE63" s="253"/>
      <c r="IF63" s="268"/>
      <c r="IG63">
        <v>60</v>
      </c>
      <c r="IH63" t="str">
        <f t="shared" si="69"/>
        <v>FALSE</v>
      </c>
      <c r="II63">
        <f>VLOOKUP($A63,'FuturesInfo (3)'!$A$2:$V$80,22)</f>
        <v>2</v>
      </c>
      <c r="IJ63" s="257"/>
      <c r="IK63">
        <f t="shared" si="96"/>
        <v>2</v>
      </c>
      <c r="IL63" s="139">
        <f>VLOOKUP($A63,'FuturesInfo (3)'!$A$2:$O$80,15)*IK63</f>
        <v>177050</v>
      </c>
      <c r="IM63" s="200">
        <f t="shared" si="97"/>
        <v>0</v>
      </c>
      <c r="IN63" s="200">
        <f t="shared" si="98"/>
        <v>0</v>
      </c>
      <c r="IO63" s="200">
        <f t="shared" si="99"/>
        <v>0</v>
      </c>
      <c r="IP63" s="200">
        <f t="shared" si="122"/>
        <v>0</v>
      </c>
      <c r="IR63">
        <f t="shared" si="70"/>
        <v>1</v>
      </c>
      <c r="IS63" s="244"/>
      <c r="IT63" s="218"/>
      <c r="IU63" s="245"/>
      <c r="IV63">
        <f t="shared" si="120"/>
        <v>0</v>
      </c>
      <c r="IW63">
        <f t="shared" si="102"/>
        <v>0</v>
      </c>
      <c r="IX63" s="218"/>
      <c r="IY63">
        <f t="shared" si="117"/>
        <v>1</v>
      </c>
      <c r="IZ63">
        <f t="shared" si="103"/>
        <v>1</v>
      </c>
      <c r="JA63">
        <f t="shared" si="104"/>
        <v>1</v>
      </c>
      <c r="JB63">
        <f t="shared" si="105"/>
        <v>1</v>
      </c>
      <c r="JC63" s="253"/>
      <c r="JD63" s="268"/>
      <c r="JE63">
        <v>60</v>
      </c>
      <c r="JF63" t="str">
        <f t="shared" si="71"/>
        <v>FALSE</v>
      </c>
      <c r="JG63">
        <f>VLOOKUP($A63,'FuturesInfo (3)'!$A$2:$V$80,22)</f>
        <v>2</v>
      </c>
      <c r="JH63" s="257"/>
      <c r="JI63">
        <f t="shared" si="106"/>
        <v>2</v>
      </c>
      <c r="JJ63" s="139">
        <f>VLOOKUP($A63,'FuturesInfo (3)'!$A$2:$O$80,15)*JI63</f>
        <v>177050</v>
      </c>
      <c r="JK63" s="200">
        <f t="shared" si="107"/>
        <v>0</v>
      </c>
      <c r="JL63" s="200">
        <f t="shared" si="108"/>
        <v>0</v>
      </c>
      <c r="JM63" s="200">
        <f t="shared" si="109"/>
        <v>0</v>
      </c>
      <c r="JN63" s="200">
        <f t="shared" si="123"/>
        <v>0</v>
      </c>
    </row>
    <row r="64" spans="1:274"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47"/>
        <v>TRUE</v>
      </c>
      <c r="N64">
        <f>ROUND(VLOOKUP($B64,MARGIN!$A$42:$P$172,16),0)</f>
        <v>13</v>
      </c>
      <c r="P64">
        <f t="shared" si="148"/>
        <v>2</v>
      </c>
      <c r="Q64">
        <v>1</v>
      </c>
      <c r="S64" t="s">
        <v>206</v>
      </c>
      <c r="T64" s="2" t="s">
        <v>790</v>
      </c>
      <c r="U64">
        <v>60</v>
      </c>
      <c r="V64" t="str">
        <f t="shared" si="149"/>
        <v>TRUE</v>
      </c>
      <c r="W64">
        <f>ROUND(VLOOKUP($B64,MARGIN!$A$42:$P$172,16),0)</f>
        <v>13</v>
      </c>
      <c r="X64">
        <f t="shared" si="150"/>
        <v>13</v>
      </c>
      <c r="Z64">
        <f t="shared" si="151"/>
        <v>0</v>
      </c>
      <c r="AA64">
        <v>1</v>
      </c>
      <c r="AC64" t="s">
        <v>206</v>
      </c>
      <c r="AD64" s="2" t="s">
        <v>790</v>
      </c>
      <c r="AE64">
        <v>60</v>
      </c>
      <c r="AF64" t="str">
        <f t="shared" si="152"/>
        <v>TRUE</v>
      </c>
      <c r="AG64">
        <f>ROUND(VLOOKUP($B64,MARGIN!$A$42:$P$172,16),0)</f>
        <v>13</v>
      </c>
      <c r="AH64">
        <f t="shared" si="153"/>
        <v>13</v>
      </c>
      <c r="AI64" s="139" t="e">
        <f>VLOOKUP($B64,#REF!,2)*AH64</f>
        <v>#REF!</v>
      </c>
      <c r="AK64">
        <f t="shared" si="154"/>
        <v>1</v>
      </c>
      <c r="AL64">
        <v>1</v>
      </c>
      <c r="AN64" t="s">
        <v>206</v>
      </c>
      <c r="AO64" s="2" t="s">
        <v>790</v>
      </c>
      <c r="AP64">
        <v>60</v>
      </c>
      <c r="AQ64" t="str">
        <f t="shared" si="155"/>
        <v>TRUE</v>
      </c>
      <c r="AR64">
        <f>ROUND(VLOOKUP($B64,MARGIN!$A$42:$P$172,16),0)</f>
        <v>13</v>
      </c>
      <c r="AS64">
        <f t="shared" si="156"/>
        <v>13</v>
      </c>
      <c r="AT64" s="139" t="e">
        <f>VLOOKUP($B64,#REF!,2)*AS64</f>
        <v>#REF!</v>
      </c>
      <c r="AV64">
        <f t="shared" si="157"/>
        <v>1</v>
      </c>
      <c r="AW64">
        <v>1</v>
      </c>
      <c r="AX64" s="3">
        <v>1</v>
      </c>
      <c r="AY64">
        <v>6.6137566137599996E-3</v>
      </c>
      <c r="AZ64" s="2" t="s">
        <v>790</v>
      </c>
      <c r="BA64">
        <v>60</v>
      </c>
      <c r="BB64" t="str">
        <f t="shared" si="158"/>
        <v>TRUE</v>
      </c>
      <c r="BC64">
        <f>ROUND(VLOOKUP($B64,MARGIN!$A$42:$P$172,16),0)</f>
        <v>13</v>
      </c>
      <c r="BD64">
        <f t="shared" si="159"/>
        <v>16</v>
      </c>
      <c r="BE64" s="139" t="e">
        <f>VLOOKUP($B64,#REF!,2)*BD64</f>
        <v>#REF!</v>
      </c>
      <c r="BG64">
        <f t="shared" si="111"/>
        <v>-2</v>
      </c>
      <c r="BH64">
        <v>-1</v>
      </c>
      <c r="BI64">
        <v>1</v>
      </c>
      <c r="BJ64">
        <f t="shared" si="72"/>
        <v>0</v>
      </c>
      <c r="BK64" s="1">
        <v>2.6281208935600001E-3</v>
      </c>
      <c r="BL64" s="2">
        <v>10</v>
      </c>
      <c r="BM64">
        <v>60</v>
      </c>
      <c r="BN64" t="str">
        <f t="shared" si="112"/>
        <v>TRUE</v>
      </c>
      <c r="BO64">
        <f>VLOOKUP($A64,'FuturesInfo (3)'!$A$2:$V$80,22)</f>
        <v>9</v>
      </c>
      <c r="BP64">
        <f t="shared" si="137"/>
        <v>9</v>
      </c>
      <c r="BQ64" s="139">
        <f>VLOOKUP($A64,'FuturesInfo (3)'!$A$2:$O$80,15)*BP64</f>
        <v>92362.5</v>
      </c>
      <c r="BR64" s="145">
        <f t="shared" si="73"/>
        <v>-242.73981603143551</v>
      </c>
      <c r="BT64">
        <f t="shared" si="74"/>
        <v>-1</v>
      </c>
      <c r="BU64">
        <v>-1</v>
      </c>
      <c r="BV64">
        <v>1</v>
      </c>
      <c r="BW64">
        <v>-1</v>
      </c>
      <c r="BX64">
        <f t="shared" si="138"/>
        <v>1</v>
      </c>
      <c r="BY64">
        <f t="shared" si="139"/>
        <v>0</v>
      </c>
      <c r="BZ64" s="188">
        <v>-1.44167758847E-2</v>
      </c>
      <c r="CA64" s="2">
        <v>10</v>
      </c>
      <c r="CB64">
        <v>60</v>
      </c>
      <c r="CC64" t="str">
        <f t="shared" si="140"/>
        <v>TRUE</v>
      </c>
      <c r="CD64">
        <f>VLOOKUP($A64,'FuturesInfo (3)'!$A$2:$V$80,22)</f>
        <v>9</v>
      </c>
      <c r="CE64">
        <f t="shared" si="55"/>
        <v>9</v>
      </c>
      <c r="CF64">
        <f t="shared" si="55"/>
        <v>9</v>
      </c>
      <c r="CG64" s="139">
        <f>VLOOKUP($A64,'FuturesInfo (3)'!$A$2:$O$80,15)*CE64</f>
        <v>92362.5</v>
      </c>
      <c r="CH64" s="145">
        <f t="shared" si="141"/>
        <v>1331.5694626506038</v>
      </c>
      <c r="CI64" s="145">
        <f t="shared" si="75"/>
        <v>-1331.5694626506038</v>
      </c>
      <c r="CK64">
        <f t="shared" si="142"/>
        <v>-1</v>
      </c>
      <c r="CL64">
        <v>1</v>
      </c>
      <c r="CM64">
        <v>1</v>
      </c>
      <c r="CN64">
        <v>1</v>
      </c>
      <c r="CO64">
        <f t="shared" si="113"/>
        <v>1</v>
      </c>
      <c r="CP64">
        <f t="shared" si="143"/>
        <v>1</v>
      </c>
      <c r="CQ64" s="1">
        <v>3.0585106383000001E-2</v>
      </c>
      <c r="CR64" s="2">
        <v>10</v>
      </c>
      <c r="CS64">
        <v>60</v>
      </c>
      <c r="CT64" t="str">
        <f t="shared" si="144"/>
        <v>TRUE</v>
      </c>
      <c r="CU64">
        <f>VLOOKUP($A64,'FuturesInfo (3)'!$A$2:$V$80,22)</f>
        <v>9</v>
      </c>
      <c r="CV64">
        <f t="shared" si="145"/>
        <v>11</v>
      </c>
      <c r="CW64">
        <f t="shared" si="76"/>
        <v>9</v>
      </c>
      <c r="CX64" s="139">
        <f>VLOOKUP($A64,'FuturesInfo (3)'!$A$2:$O$80,15)*CW64</f>
        <v>92362.5</v>
      </c>
      <c r="CY64" s="200">
        <f t="shared" si="146"/>
        <v>2824.9168882998374</v>
      </c>
      <c r="CZ64" s="200">
        <f t="shared" si="78"/>
        <v>2824.9168882998374</v>
      </c>
      <c r="DB64">
        <f t="shared" si="61"/>
        <v>1</v>
      </c>
      <c r="DC64">
        <v>-1</v>
      </c>
      <c r="DD64">
        <v>1</v>
      </c>
      <c r="DE64">
        <v>1</v>
      </c>
      <c r="DF64">
        <f t="shared" si="114"/>
        <v>0</v>
      </c>
      <c r="DG64">
        <f t="shared" si="62"/>
        <v>1</v>
      </c>
      <c r="DH64" s="1">
        <v>1.41935483871E-2</v>
      </c>
      <c r="DI64" s="2">
        <v>10</v>
      </c>
      <c r="DJ64">
        <v>60</v>
      </c>
      <c r="DK64" t="str">
        <f t="shared" si="63"/>
        <v>TRUE</v>
      </c>
      <c r="DL64">
        <f>VLOOKUP($A64,'FuturesInfo (3)'!$A$2:$V$80,22)</f>
        <v>9</v>
      </c>
      <c r="DM64">
        <f t="shared" si="64"/>
        <v>7</v>
      </c>
      <c r="DN64">
        <f t="shared" si="79"/>
        <v>9</v>
      </c>
      <c r="DO64" s="139">
        <f>VLOOKUP($A64,'FuturesInfo (3)'!$A$2:$O$80,15)*DN64</f>
        <v>92362.5</v>
      </c>
      <c r="DP64" s="200">
        <f t="shared" si="65"/>
        <v>-1310.9516129035237</v>
      </c>
      <c r="DQ64" s="200">
        <f t="shared" si="80"/>
        <v>1310.9516129035237</v>
      </c>
      <c r="DS64">
        <v>-1</v>
      </c>
      <c r="DT64">
        <v>-1</v>
      </c>
      <c r="DU64">
        <v>1</v>
      </c>
      <c r="DV64">
        <v>1</v>
      </c>
      <c r="DW64">
        <v>0</v>
      </c>
      <c r="DX64">
        <v>1</v>
      </c>
      <c r="DY64" s="1">
        <v>4.70737913486E-2</v>
      </c>
      <c r="DZ64" s="2">
        <v>10</v>
      </c>
      <c r="EA64">
        <v>60</v>
      </c>
      <c r="EB64" t="s">
        <v>1276</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1276</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1276</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1276</v>
      </c>
      <c r="GM64">
        <v>9</v>
      </c>
      <c r="GN64" s="96">
        <v>0</v>
      </c>
      <c r="GO64">
        <v>9</v>
      </c>
      <c r="GP64" s="139">
        <v>92362.5</v>
      </c>
      <c r="GQ64" s="200">
        <v>-1602.3234200735026</v>
      </c>
      <c r="GR64" s="200">
        <v>1602.3234200735026</v>
      </c>
      <c r="GS64" s="200">
        <v>1602.3234200735026</v>
      </c>
      <c r="GT64" s="200">
        <v>1602.3234200735026</v>
      </c>
      <c r="GV64">
        <f t="shared" si="66"/>
        <v>1</v>
      </c>
      <c r="GW64" s="244">
        <v>-1</v>
      </c>
      <c r="GX64" s="218">
        <v>1</v>
      </c>
      <c r="GY64" s="245">
        <v>6</v>
      </c>
      <c r="GZ64">
        <f t="shared" si="118"/>
        <v>1</v>
      </c>
      <c r="HA64">
        <f t="shared" si="82"/>
        <v>1</v>
      </c>
      <c r="HB64" s="218"/>
      <c r="HC64">
        <f t="shared" si="115"/>
        <v>0</v>
      </c>
      <c r="HD64">
        <f t="shared" si="83"/>
        <v>0</v>
      </c>
      <c r="HE64">
        <f t="shared" si="84"/>
        <v>0</v>
      </c>
      <c r="HF64">
        <f t="shared" si="85"/>
        <v>0</v>
      </c>
      <c r="HG64" s="253"/>
      <c r="HH64" s="268">
        <v>42480</v>
      </c>
      <c r="HI64">
        <v>60</v>
      </c>
      <c r="HJ64" t="str">
        <f t="shared" si="67"/>
        <v>TRUE</v>
      </c>
      <c r="HK64">
        <f>VLOOKUP($A64,'FuturesInfo (3)'!$A$2:$V$80,22)</f>
        <v>9</v>
      </c>
      <c r="HL64" s="257"/>
      <c r="HM64">
        <f t="shared" si="86"/>
        <v>9</v>
      </c>
      <c r="HN64" s="139">
        <f>VLOOKUP($A64,'FuturesInfo (3)'!$A$2:$O$80,15)*HM64</f>
        <v>92362.5</v>
      </c>
      <c r="HO64" s="200">
        <f t="shared" si="87"/>
        <v>0</v>
      </c>
      <c r="HP64" s="200">
        <f t="shared" si="88"/>
        <v>0</v>
      </c>
      <c r="HQ64" s="200">
        <f t="shared" si="89"/>
        <v>0</v>
      </c>
      <c r="HR64" s="200">
        <f t="shared" si="121"/>
        <v>0</v>
      </c>
      <c r="HT64">
        <f t="shared" si="68"/>
        <v>0</v>
      </c>
      <c r="HU64" s="244"/>
      <c r="HV64" s="218"/>
      <c r="HW64" s="245"/>
      <c r="HX64">
        <f t="shared" si="119"/>
        <v>0</v>
      </c>
      <c r="HY64">
        <f t="shared" si="92"/>
        <v>0</v>
      </c>
      <c r="HZ64" s="218"/>
      <c r="IA64">
        <f t="shared" si="116"/>
        <v>1</v>
      </c>
      <c r="IB64">
        <f t="shared" si="93"/>
        <v>1</v>
      </c>
      <c r="IC64">
        <f t="shared" si="94"/>
        <v>1</v>
      </c>
      <c r="ID64">
        <f t="shared" si="95"/>
        <v>1</v>
      </c>
      <c r="IE64" s="253"/>
      <c r="IF64" s="268"/>
      <c r="IG64">
        <v>60</v>
      </c>
      <c r="IH64" t="str">
        <f t="shared" si="69"/>
        <v>FALSE</v>
      </c>
      <c r="II64">
        <f>VLOOKUP($A64,'FuturesInfo (3)'!$A$2:$V$80,22)</f>
        <v>9</v>
      </c>
      <c r="IJ64" s="257"/>
      <c r="IK64">
        <f t="shared" si="96"/>
        <v>9</v>
      </c>
      <c r="IL64" s="139">
        <f>VLOOKUP($A64,'FuturesInfo (3)'!$A$2:$O$80,15)*IK64</f>
        <v>92362.5</v>
      </c>
      <c r="IM64" s="200">
        <f t="shared" si="97"/>
        <v>0</v>
      </c>
      <c r="IN64" s="200">
        <f t="shared" si="98"/>
        <v>0</v>
      </c>
      <c r="IO64" s="200">
        <f t="shared" si="99"/>
        <v>0</v>
      </c>
      <c r="IP64" s="200">
        <f t="shared" si="122"/>
        <v>0</v>
      </c>
      <c r="IR64">
        <f t="shared" si="70"/>
        <v>1</v>
      </c>
      <c r="IS64" s="244"/>
      <c r="IT64" s="218"/>
      <c r="IU64" s="245"/>
      <c r="IV64">
        <f t="shared" si="120"/>
        <v>0</v>
      </c>
      <c r="IW64">
        <f t="shared" si="102"/>
        <v>0</v>
      </c>
      <c r="IX64" s="218"/>
      <c r="IY64">
        <f t="shared" si="117"/>
        <v>1</v>
      </c>
      <c r="IZ64">
        <f t="shared" si="103"/>
        <v>1</v>
      </c>
      <c r="JA64">
        <f t="shared" si="104"/>
        <v>1</v>
      </c>
      <c r="JB64">
        <f t="shared" si="105"/>
        <v>1</v>
      </c>
      <c r="JC64" s="253"/>
      <c r="JD64" s="268"/>
      <c r="JE64">
        <v>60</v>
      </c>
      <c r="JF64" t="str">
        <f t="shared" si="71"/>
        <v>FALSE</v>
      </c>
      <c r="JG64">
        <f>VLOOKUP($A64,'FuturesInfo (3)'!$A$2:$V$80,22)</f>
        <v>9</v>
      </c>
      <c r="JH64" s="257"/>
      <c r="JI64">
        <f t="shared" si="106"/>
        <v>9</v>
      </c>
      <c r="JJ64" s="139">
        <f>VLOOKUP($A64,'FuturesInfo (3)'!$A$2:$O$80,15)*JI64</f>
        <v>92362.5</v>
      </c>
      <c r="JK64" s="200">
        <f t="shared" si="107"/>
        <v>0</v>
      </c>
      <c r="JL64" s="200">
        <f t="shared" si="108"/>
        <v>0</v>
      </c>
      <c r="JM64" s="200">
        <f t="shared" si="109"/>
        <v>0</v>
      </c>
      <c r="JN64" s="200">
        <f t="shared" si="123"/>
        <v>0</v>
      </c>
    </row>
    <row r="65" spans="1:274"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47"/>
        <v>TRUE</v>
      </c>
      <c r="N65">
        <f>ROUND(VLOOKUP($B65,MARGIN!$A$42:$P$172,16),0)</f>
        <v>5</v>
      </c>
      <c r="P65">
        <f t="shared" si="148"/>
        <v>-2</v>
      </c>
      <c r="Q65" s="3">
        <v>-1</v>
      </c>
      <c r="R65" s="3"/>
      <c r="S65" s="3" t="s">
        <v>240</v>
      </c>
      <c r="T65" s="146" t="s">
        <v>925</v>
      </c>
      <c r="U65" s="3">
        <v>60</v>
      </c>
      <c r="V65" t="str">
        <f t="shared" si="149"/>
        <v>TRUE</v>
      </c>
      <c r="W65">
        <f>ROUND(VLOOKUP($B65,MARGIN!$A$42:$P$172,16),0)</f>
        <v>5</v>
      </c>
      <c r="X65">
        <f t="shared" si="150"/>
        <v>5</v>
      </c>
      <c r="Z65">
        <f t="shared" si="151"/>
        <v>0</v>
      </c>
      <c r="AA65" s="3">
        <v>-1</v>
      </c>
      <c r="AB65" s="3">
        <v>-1</v>
      </c>
      <c r="AC65" s="3" t="s">
        <v>994</v>
      </c>
      <c r="AD65" s="146" t="s">
        <v>925</v>
      </c>
      <c r="AE65" s="3">
        <v>60</v>
      </c>
      <c r="AF65" t="str">
        <f t="shared" si="152"/>
        <v>TRUE</v>
      </c>
      <c r="AG65">
        <f>ROUND(VLOOKUP($B65,MARGIN!$A$42:$P$172,16),0)</f>
        <v>5</v>
      </c>
      <c r="AH65">
        <f t="shared" si="153"/>
        <v>6</v>
      </c>
      <c r="AI65" s="139" t="e">
        <f>VLOOKUP($B65,#REF!,2)*AH65</f>
        <v>#REF!</v>
      </c>
      <c r="AK65">
        <f t="shared" si="154"/>
        <v>0</v>
      </c>
      <c r="AL65" s="3">
        <v>-1</v>
      </c>
      <c r="AM65" s="3">
        <v>-1</v>
      </c>
      <c r="AN65" s="3" t="s">
        <v>994</v>
      </c>
      <c r="AO65" s="146" t="s">
        <v>925</v>
      </c>
      <c r="AP65" s="3">
        <v>60</v>
      </c>
      <c r="AQ65" t="str">
        <f t="shared" si="155"/>
        <v>TRUE</v>
      </c>
      <c r="AR65">
        <f>ROUND(VLOOKUP($B65,MARGIN!$A$42:$P$172,16),0)</f>
        <v>5</v>
      </c>
      <c r="AS65">
        <f t="shared" si="156"/>
        <v>6</v>
      </c>
      <c r="AT65" s="139" t="e">
        <f>VLOOKUP($B65,#REF!,2)*AS65</f>
        <v>#REF!</v>
      </c>
      <c r="AV65">
        <f t="shared" si="157"/>
        <v>0</v>
      </c>
      <c r="AW65" s="3">
        <v>-1</v>
      </c>
      <c r="AX65">
        <v>1</v>
      </c>
      <c r="AY65" s="3">
        <v>1.11438872501E-2</v>
      </c>
      <c r="AZ65" s="146" t="s">
        <v>925</v>
      </c>
      <c r="BA65" s="3">
        <v>60</v>
      </c>
      <c r="BB65" t="str">
        <f t="shared" si="158"/>
        <v>TRUE</v>
      </c>
      <c r="BC65">
        <f>ROUND(VLOOKUP($B65,MARGIN!$A$42:$P$172,16),0)</f>
        <v>5</v>
      </c>
      <c r="BD65">
        <f t="shared" si="159"/>
        <v>4</v>
      </c>
      <c r="BE65" s="139" t="e">
        <f>VLOOKUP($B65,#REF!,2)*BD65</f>
        <v>#REF!</v>
      </c>
      <c r="BG65">
        <f t="shared" si="111"/>
        <v>0</v>
      </c>
      <c r="BH65" s="3">
        <v>1</v>
      </c>
      <c r="BI65" s="3">
        <v>1</v>
      </c>
      <c r="BJ65">
        <f t="shared" si="72"/>
        <v>1</v>
      </c>
      <c r="BK65" s="5">
        <v>1.8152350080999999E-2</v>
      </c>
      <c r="BL65" s="171">
        <v>10</v>
      </c>
      <c r="BM65" s="3">
        <v>60</v>
      </c>
      <c r="BN65" t="str">
        <f t="shared" si="112"/>
        <v>TRUE</v>
      </c>
      <c r="BO65">
        <f>VLOOKUP($A65,'FuturesInfo (3)'!$A$2:$V$80,22)</f>
        <v>3</v>
      </c>
      <c r="BP65">
        <f t="shared" si="137"/>
        <v>3</v>
      </c>
      <c r="BQ65" s="139">
        <f>VLOOKUP($A65,'FuturesInfo (3)'!$A$2:$O$80,15)*BP65</f>
        <v>75330</v>
      </c>
      <c r="BR65" s="145">
        <f t="shared" si="73"/>
        <v>1367.41653160173</v>
      </c>
      <c r="BT65" s="3">
        <f t="shared" si="74"/>
        <v>1</v>
      </c>
      <c r="BU65" s="3">
        <v>1</v>
      </c>
      <c r="BV65">
        <v>1</v>
      </c>
      <c r="BW65" s="3">
        <v>1</v>
      </c>
      <c r="BX65">
        <f t="shared" si="138"/>
        <v>1</v>
      </c>
      <c r="BY65">
        <f t="shared" si="139"/>
        <v>1</v>
      </c>
      <c r="BZ65" s="189">
        <v>9.2327284304400004E-3</v>
      </c>
      <c r="CA65" s="171">
        <v>10</v>
      </c>
      <c r="CB65" s="3">
        <v>60</v>
      </c>
      <c r="CC65" t="str">
        <f t="shared" si="140"/>
        <v>TRUE</v>
      </c>
      <c r="CD65">
        <f>VLOOKUP($A65,'FuturesInfo (3)'!$A$2:$V$80,22)</f>
        <v>3</v>
      </c>
      <c r="CE65">
        <f t="shared" si="55"/>
        <v>3</v>
      </c>
      <c r="CF65">
        <f t="shared" si="55"/>
        <v>3</v>
      </c>
      <c r="CG65" s="139">
        <f>VLOOKUP($A65,'FuturesInfo (3)'!$A$2:$O$80,15)*CE65</f>
        <v>75330</v>
      </c>
      <c r="CH65" s="145">
        <f t="shared" si="141"/>
        <v>695.50143266504529</v>
      </c>
      <c r="CI65" s="145">
        <f t="shared" si="75"/>
        <v>695.50143266504529</v>
      </c>
      <c r="CK65" s="3">
        <f t="shared" si="142"/>
        <v>1</v>
      </c>
      <c r="CL65" s="3">
        <v>1</v>
      </c>
      <c r="CM65">
        <v>1</v>
      </c>
      <c r="CN65" s="3">
        <v>1</v>
      </c>
      <c r="CO65">
        <f t="shared" si="113"/>
        <v>1</v>
      </c>
      <c r="CP65">
        <f t="shared" si="143"/>
        <v>1</v>
      </c>
      <c r="CQ65" s="5">
        <v>5.4889589905400001E-2</v>
      </c>
      <c r="CR65" s="171">
        <v>10</v>
      </c>
      <c r="CS65" s="3">
        <v>60</v>
      </c>
      <c r="CT65" t="str">
        <f t="shared" si="144"/>
        <v>TRUE</v>
      </c>
      <c r="CU65">
        <f>VLOOKUP($A65,'FuturesInfo (3)'!$A$2:$V$80,22)</f>
        <v>3</v>
      </c>
      <c r="CV65">
        <f t="shared" si="145"/>
        <v>4</v>
      </c>
      <c r="CW65">
        <f t="shared" si="76"/>
        <v>3</v>
      </c>
      <c r="CX65" s="139">
        <f>VLOOKUP($A65,'FuturesInfo (3)'!$A$2:$O$80,15)*CW65</f>
        <v>75330</v>
      </c>
      <c r="CY65" s="200">
        <f t="shared" si="146"/>
        <v>4134.8328075737818</v>
      </c>
      <c r="CZ65" s="200">
        <f t="shared" si="78"/>
        <v>4134.8328075737818</v>
      </c>
      <c r="DB65" s="3">
        <f t="shared" si="61"/>
        <v>1</v>
      </c>
      <c r="DC65" s="3">
        <v>1</v>
      </c>
      <c r="DD65">
        <v>1</v>
      </c>
      <c r="DE65" s="3">
        <v>1</v>
      </c>
      <c r="DF65">
        <f t="shared" si="114"/>
        <v>1</v>
      </c>
      <c r="DG65">
        <f t="shared" si="62"/>
        <v>1</v>
      </c>
      <c r="DH65" s="5">
        <v>1.79425837321E-3</v>
      </c>
      <c r="DI65" s="171">
        <v>10</v>
      </c>
      <c r="DJ65" s="3">
        <v>60</v>
      </c>
      <c r="DK65" t="str">
        <f t="shared" si="63"/>
        <v>TRUE</v>
      </c>
      <c r="DL65">
        <f>VLOOKUP($A65,'FuturesInfo (3)'!$A$2:$V$80,22)</f>
        <v>3</v>
      </c>
      <c r="DM65">
        <f t="shared" si="64"/>
        <v>4</v>
      </c>
      <c r="DN65">
        <f t="shared" si="79"/>
        <v>3</v>
      </c>
      <c r="DO65" s="139">
        <f>VLOOKUP($A65,'FuturesInfo (3)'!$A$2:$O$80,15)*DN65</f>
        <v>75330</v>
      </c>
      <c r="DP65" s="200">
        <f t="shared" si="65"/>
        <v>135.1614832539093</v>
      </c>
      <c r="DQ65" s="200">
        <f t="shared" si="80"/>
        <v>135.1614832539093</v>
      </c>
      <c r="DS65" s="3">
        <v>1</v>
      </c>
      <c r="DT65" s="3">
        <v>1</v>
      </c>
      <c r="DU65">
        <v>1</v>
      </c>
      <c r="DV65" s="3">
        <v>-1</v>
      </c>
      <c r="DW65">
        <v>0</v>
      </c>
      <c r="DX65">
        <v>0</v>
      </c>
      <c r="DY65" s="5">
        <v>-1.9104477611900001E-2</v>
      </c>
      <c r="DZ65" s="171">
        <v>10</v>
      </c>
      <c r="EA65" s="3">
        <v>60</v>
      </c>
      <c r="EB65" t="s">
        <v>1276</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1276</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1276</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1276</v>
      </c>
      <c r="GM65">
        <v>3</v>
      </c>
      <c r="GN65" s="96">
        <v>0</v>
      </c>
      <c r="GO65">
        <v>3</v>
      </c>
      <c r="GP65" s="139">
        <v>75330</v>
      </c>
      <c r="GQ65" s="200">
        <v>-67.439570277521611</v>
      </c>
      <c r="GR65" s="200">
        <v>67.439570277521611</v>
      </c>
      <c r="GS65" s="200">
        <v>67.439570277521611</v>
      </c>
      <c r="GT65" s="200">
        <v>-67.439570277521611</v>
      </c>
      <c r="GV65">
        <f t="shared" si="66"/>
        <v>1</v>
      </c>
      <c r="GW65" s="246">
        <v>1</v>
      </c>
      <c r="GX65" s="218">
        <v>-1</v>
      </c>
      <c r="GY65" s="245">
        <v>-12</v>
      </c>
      <c r="GZ65">
        <f t="shared" si="118"/>
        <v>1</v>
      </c>
      <c r="HA65">
        <f t="shared" si="82"/>
        <v>1</v>
      </c>
      <c r="HB65" s="250"/>
      <c r="HC65">
        <f t="shared" si="115"/>
        <v>0</v>
      </c>
      <c r="HD65">
        <f t="shared" si="83"/>
        <v>0</v>
      </c>
      <c r="HE65">
        <f t="shared" si="84"/>
        <v>0</v>
      </c>
      <c r="HF65">
        <f t="shared" si="85"/>
        <v>0</v>
      </c>
      <c r="HG65" s="251"/>
      <c r="HH65" s="268">
        <v>42508</v>
      </c>
      <c r="HI65" s="3">
        <v>60</v>
      </c>
      <c r="HJ65" t="str">
        <f t="shared" si="67"/>
        <v>TRUE</v>
      </c>
      <c r="HK65">
        <f>VLOOKUP($A65,'FuturesInfo (3)'!$A$2:$V$80,22)</f>
        <v>3</v>
      </c>
      <c r="HL65" s="257"/>
      <c r="HM65">
        <f t="shared" si="86"/>
        <v>3</v>
      </c>
      <c r="HN65" s="139">
        <f>VLOOKUP($A65,'FuturesInfo (3)'!$A$2:$O$80,15)*HM65</f>
        <v>75330</v>
      </c>
      <c r="HO65" s="200">
        <f t="shared" si="87"/>
        <v>0</v>
      </c>
      <c r="HP65" s="200">
        <f t="shared" si="88"/>
        <v>0</v>
      </c>
      <c r="HQ65" s="200">
        <f t="shared" si="89"/>
        <v>0</v>
      </c>
      <c r="HR65" s="200">
        <f t="shared" si="121"/>
        <v>0</v>
      </c>
      <c r="HT65">
        <f t="shared" si="68"/>
        <v>0</v>
      </c>
      <c r="HU65" s="246"/>
      <c r="HV65" s="218"/>
      <c r="HW65" s="245"/>
      <c r="HX65">
        <f t="shared" si="119"/>
        <v>0</v>
      </c>
      <c r="HY65">
        <f t="shared" si="92"/>
        <v>0</v>
      </c>
      <c r="HZ65" s="250"/>
      <c r="IA65">
        <f t="shared" si="116"/>
        <v>1</v>
      </c>
      <c r="IB65">
        <f t="shared" si="93"/>
        <v>1</v>
      </c>
      <c r="IC65">
        <f t="shared" si="94"/>
        <v>1</v>
      </c>
      <c r="ID65">
        <f t="shared" si="95"/>
        <v>1</v>
      </c>
      <c r="IE65" s="251"/>
      <c r="IF65" s="268"/>
      <c r="IG65" s="3">
        <v>60</v>
      </c>
      <c r="IH65" t="str">
        <f t="shared" si="69"/>
        <v>FALSE</v>
      </c>
      <c r="II65">
        <f>VLOOKUP($A65,'FuturesInfo (3)'!$A$2:$V$80,22)</f>
        <v>3</v>
      </c>
      <c r="IJ65" s="257"/>
      <c r="IK65">
        <f t="shared" si="96"/>
        <v>3</v>
      </c>
      <c r="IL65" s="139">
        <f>VLOOKUP($A65,'FuturesInfo (3)'!$A$2:$O$80,15)*IK65</f>
        <v>75330</v>
      </c>
      <c r="IM65" s="200">
        <f t="shared" si="97"/>
        <v>0</v>
      </c>
      <c r="IN65" s="200">
        <f t="shared" si="98"/>
        <v>0</v>
      </c>
      <c r="IO65" s="200">
        <f t="shared" si="99"/>
        <v>0</v>
      </c>
      <c r="IP65" s="200">
        <f t="shared" si="122"/>
        <v>0</v>
      </c>
      <c r="IR65">
        <f t="shared" si="70"/>
        <v>1</v>
      </c>
      <c r="IS65" s="246"/>
      <c r="IT65" s="218"/>
      <c r="IU65" s="245"/>
      <c r="IV65">
        <f t="shared" si="120"/>
        <v>0</v>
      </c>
      <c r="IW65">
        <f t="shared" si="102"/>
        <v>0</v>
      </c>
      <c r="IX65" s="250"/>
      <c r="IY65">
        <f t="shared" si="117"/>
        <v>1</v>
      </c>
      <c r="IZ65">
        <f t="shared" si="103"/>
        <v>1</v>
      </c>
      <c r="JA65">
        <f t="shared" si="104"/>
        <v>1</v>
      </c>
      <c r="JB65">
        <f t="shared" si="105"/>
        <v>1</v>
      </c>
      <c r="JC65" s="251"/>
      <c r="JD65" s="268"/>
      <c r="JE65" s="3">
        <v>60</v>
      </c>
      <c r="JF65" t="str">
        <f t="shared" si="71"/>
        <v>FALSE</v>
      </c>
      <c r="JG65">
        <f>VLOOKUP($A65,'FuturesInfo (3)'!$A$2:$V$80,22)</f>
        <v>3</v>
      </c>
      <c r="JH65" s="257"/>
      <c r="JI65">
        <f t="shared" si="106"/>
        <v>3</v>
      </c>
      <c r="JJ65" s="139">
        <f>VLOOKUP($A65,'FuturesInfo (3)'!$A$2:$O$80,15)*JI65</f>
        <v>75330</v>
      </c>
      <c r="JK65" s="200">
        <f t="shared" si="107"/>
        <v>0</v>
      </c>
      <c r="JL65" s="200">
        <f t="shared" si="108"/>
        <v>0</v>
      </c>
      <c r="JM65" s="200">
        <f t="shared" si="109"/>
        <v>0</v>
      </c>
      <c r="JN65" s="200">
        <f t="shared" si="123"/>
        <v>0</v>
      </c>
    </row>
    <row r="66" spans="1:274"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47"/>
        <v>TRUE</v>
      </c>
      <c r="N66">
        <f>ROUND(VLOOKUP($B66,MARGIN!$A$42:$P$172,16),0)</f>
        <v>2</v>
      </c>
      <c r="P66">
        <f t="shared" si="148"/>
        <v>2</v>
      </c>
      <c r="Q66">
        <v>1</v>
      </c>
      <c r="S66" t="s">
        <v>174</v>
      </c>
      <c r="T66" s="2" t="s">
        <v>30</v>
      </c>
      <c r="U66">
        <v>45</v>
      </c>
      <c r="V66" t="str">
        <f t="shared" si="149"/>
        <v>TRUE</v>
      </c>
      <c r="W66">
        <f>ROUND(VLOOKUP($B66,MARGIN!$A$42:$P$172,16),0)</f>
        <v>2</v>
      </c>
      <c r="X66">
        <f t="shared" si="150"/>
        <v>2</v>
      </c>
      <c r="Z66">
        <f t="shared" si="151"/>
        <v>-2</v>
      </c>
      <c r="AA66">
        <v>-1</v>
      </c>
      <c r="AB66">
        <v>-1</v>
      </c>
      <c r="AC66" t="s">
        <v>980</v>
      </c>
      <c r="AD66" s="2" t="s">
        <v>30</v>
      </c>
      <c r="AE66">
        <v>45</v>
      </c>
      <c r="AF66" t="str">
        <f t="shared" si="152"/>
        <v>TRUE</v>
      </c>
      <c r="AG66">
        <f>ROUND(VLOOKUP($B66,MARGIN!$A$42:$P$172,16),0)</f>
        <v>2</v>
      </c>
      <c r="AH66">
        <f t="shared" si="153"/>
        <v>3</v>
      </c>
      <c r="AI66" s="139" t="e">
        <f>VLOOKUP($B66,#REF!,2)*AH66</f>
        <v>#REF!</v>
      </c>
      <c r="AK66">
        <f t="shared" si="154"/>
        <v>0</v>
      </c>
      <c r="AL66">
        <v>-1</v>
      </c>
      <c r="AM66">
        <v>-1</v>
      </c>
      <c r="AN66" t="s">
        <v>980</v>
      </c>
      <c r="AO66" s="2" t="s">
        <v>30</v>
      </c>
      <c r="AP66">
        <v>45</v>
      </c>
      <c r="AQ66" t="str">
        <f t="shared" si="155"/>
        <v>TRUE</v>
      </c>
      <c r="AR66">
        <f>ROUND(VLOOKUP($B66,MARGIN!$A$42:$P$172,16),0)</f>
        <v>2</v>
      </c>
      <c r="AS66">
        <f t="shared" si="156"/>
        <v>3</v>
      </c>
      <c r="AT66" s="139" t="e">
        <f>VLOOKUP($B66,#REF!,2)*AS66</f>
        <v>#REF!</v>
      </c>
      <c r="AV66">
        <f t="shared" si="157"/>
        <v>0</v>
      </c>
      <c r="AW66">
        <v>-1</v>
      </c>
      <c r="AX66">
        <v>-1</v>
      </c>
      <c r="AY66">
        <v>-1.0961907371899999E-3</v>
      </c>
      <c r="AZ66" s="2" t="s">
        <v>30</v>
      </c>
      <c r="BA66">
        <v>45</v>
      </c>
      <c r="BB66" t="str">
        <f t="shared" si="158"/>
        <v>TRUE</v>
      </c>
      <c r="BC66">
        <f>ROUND(VLOOKUP($B66,MARGIN!$A$42:$P$172,16),0)</f>
        <v>2</v>
      </c>
      <c r="BD66">
        <f t="shared" si="159"/>
        <v>3</v>
      </c>
      <c r="BE66" s="139" t="e">
        <f>VLOOKUP($B66,#REF!,2)*BD66</f>
        <v>#REF!</v>
      </c>
      <c r="BG66">
        <f t="shared" si="111"/>
        <v>2</v>
      </c>
      <c r="BH66">
        <v>1</v>
      </c>
      <c r="BI66">
        <v>-1</v>
      </c>
      <c r="BJ66">
        <f t="shared" si="72"/>
        <v>0</v>
      </c>
      <c r="BK66" s="1">
        <v>-2.2496570644699999E-2</v>
      </c>
      <c r="BL66" s="2">
        <v>10</v>
      </c>
      <c r="BM66">
        <v>60</v>
      </c>
      <c r="BN66" t="str">
        <f t="shared" si="112"/>
        <v>TRUE</v>
      </c>
      <c r="BO66">
        <f>VLOOKUP($A66,'FuturesInfo (3)'!$A$2:$V$80,22)</f>
        <v>1</v>
      </c>
      <c r="BP66">
        <f t="shared" si="137"/>
        <v>1</v>
      </c>
      <c r="BQ66" s="139">
        <f>VLOOKUP($A66,'FuturesInfo (3)'!$A$2:$O$80,15)*BP66</f>
        <v>54585</v>
      </c>
      <c r="BR66" s="145">
        <f t="shared" si="73"/>
        <v>-1227.9753086409494</v>
      </c>
      <c r="BT66">
        <f t="shared" si="74"/>
        <v>1</v>
      </c>
      <c r="BU66">
        <v>1</v>
      </c>
      <c r="BV66">
        <v>-1</v>
      </c>
      <c r="BW66">
        <v>1</v>
      </c>
      <c r="BX66">
        <f t="shared" si="138"/>
        <v>1</v>
      </c>
      <c r="BY66">
        <f t="shared" si="139"/>
        <v>0</v>
      </c>
      <c r="BZ66" s="188">
        <v>2.7879128075600002E-2</v>
      </c>
      <c r="CA66" s="2">
        <v>10</v>
      </c>
      <c r="CB66">
        <v>60</v>
      </c>
      <c r="CC66" t="str">
        <f t="shared" si="140"/>
        <v>TRUE</v>
      </c>
      <c r="CD66">
        <f>VLOOKUP($A66,'FuturesInfo (3)'!$A$2:$V$80,22)</f>
        <v>1</v>
      </c>
      <c r="CE66">
        <f t="shared" si="55"/>
        <v>1</v>
      </c>
      <c r="CF66">
        <f t="shared" si="55"/>
        <v>1</v>
      </c>
      <c r="CG66" s="139">
        <f>VLOOKUP($A66,'FuturesInfo (3)'!$A$2:$O$80,15)*CE66</f>
        <v>54585</v>
      </c>
      <c r="CH66" s="145">
        <f t="shared" si="141"/>
        <v>1521.782206006626</v>
      </c>
      <c r="CI66" s="145">
        <f t="shared" si="75"/>
        <v>-1521.782206006626</v>
      </c>
      <c r="CK66">
        <f t="shared" si="142"/>
        <v>1</v>
      </c>
      <c r="CL66">
        <v>1</v>
      </c>
      <c r="CM66">
        <v>-1</v>
      </c>
      <c r="CN66">
        <v>1</v>
      </c>
      <c r="CO66">
        <f t="shared" si="113"/>
        <v>1</v>
      </c>
      <c r="CP66">
        <f t="shared" si="143"/>
        <v>0</v>
      </c>
      <c r="CQ66" s="1">
        <v>1.39255483754E-2</v>
      </c>
      <c r="CR66" s="2">
        <v>10</v>
      </c>
      <c r="CS66">
        <v>60</v>
      </c>
      <c r="CT66" t="str">
        <f t="shared" si="144"/>
        <v>TRUE</v>
      </c>
      <c r="CU66">
        <f>VLOOKUP($A66,'FuturesInfo (3)'!$A$2:$V$80,22)</f>
        <v>1</v>
      </c>
      <c r="CV66">
        <f t="shared" si="145"/>
        <v>1</v>
      </c>
      <c r="CW66">
        <f t="shared" si="76"/>
        <v>1</v>
      </c>
      <c r="CX66" s="139">
        <f>VLOOKUP($A66,'FuturesInfo (3)'!$A$2:$O$80,15)*CW66</f>
        <v>54585</v>
      </c>
      <c r="CY66" s="200">
        <f t="shared" si="146"/>
        <v>760.12605807120906</v>
      </c>
      <c r="CZ66" s="200">
        <f t="shared" si="78"/>
        <v>-760.12605807120906</v>
      </c>
      <c r="DB66">
        <f t="shared" si="61"/>
        <v>1</v>
      </c>
      <c r="DC66">
        <v>1</v>
      </c>
      <c r="DD66">
        <v>-1</v>
      </c>
      <c r="DE66">
        <v>-1</v>
      </c>
      <c r="DF66">
        <f t="shared" si="114"/>
        <v>0</v>
      </c>
      <c r="DG66">
        <f t="shared" si="62"/>
        <v>1</v>
      </c>
      <c r="DH66" s="1">
        <v>-8.7073608617599992E-3</v>
      </c>
      <c r="DI66" s="2">
        <v>10</v>
      </c>
      <c r="DJ66">
        <v>60</v>
      </c>
      <c r="DK66" t="str">
        <f t="shared" si="63"/>
        <v>TRUE</v>
      </c>
      <c r="DL66">
        <f>VLOOKUP($A66,'FuturesInfo (3)'!$A$2:$V$80,22)</f>
        <v>1</v>
      </c>
      <c r="DM66">
        <f t="shared" si="64"/>
        <v>1</v>
      </c>
      <c r="DN66">
        <f t="shared" si="79"/>
        <v>1</v>
      </c>
      <c r="DO66" s="139">
        <f>VLOOKUP($A66,'FuturesInfo (3)'!$A$2:$O$80,15)*DN66</f>
        <v>54585</v>
      </c>
      <c r="DP66" s="200">
        <f t="shared" si="65"/>
        <v>-475.29129263916957</v>
      </c>
      <c r="DQ66" s="200">
        <f t="shared" si="80"/>
        <v>475.29129263916957</v>
      </c>
      <c r="DS66">
        <v>1</v>
      </c>
      <c r="DT66">
        <v>1</v>
      </c>
      <c r="DU66">
        <v>-1</v>
      </c>
      <c r="DV66">
        <v>1</v>
      </c>
      <c r="DW66">
        <v>1</v>
      </c>
      <c r="DX66">
        <v>0</v>
      </c>
      <c r="DY66" s="1">
        <v>1.63904736032E-2</v>
      </c>
      <c r="DZ66" s="2">
        <v>10</v>
      </c>
      <c r="EA66">
        <v>60</v>
      </c>
      <c r="EB66" t="s">
        <v>1276</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1276</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1276</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1276</v>
      </c>
      <c r="GM66">
        <v>1</v>
      </c>
      <c r="GN66" s="96">
        <v>0</v>
      </c>
      <c r="GO66">
        <v>1</v>
      </c>
      <c r="GP66" s="139">
        <v>54585</v>
      </c>
      <c r="GQ66" s="200">
        <v>9.9981683304323852</v>
      </c>
      <c r="GR66" s="200">
        <v>9.9981683304323852</v>
      </c>
      <c r="GS66" s="200">
        <v>9.9981683304323852</v>
      </c>
      <c r="GT66" s="200">
        <v>9.9981683304323852</v>
      </c>
      <c r="GV66">
        <f t="shared" si="66"/>
        <v>1</v>
      </c>
      <c r="GW66" s="244">
        <v>-1</v>
      </c>
      <c r="GX66" s="218">
        <v>-1</v>
      </c>
      <c r="GY66" s="245">
        <v>30</v>
      </c>
      <c r="GZ66">
        <f t="shared" si="118"/>
        <v>1</v>
      </c>
      <c r="HA66">
        <f t="shared" si="82"/>
        <v>-1</v>
      </c>
      <c r="HB66" s="218"/>
      <c r="HC66">
        <f t="shared" si="115"/>
        <v>0</v>
      </c>
      <c r="HD66">
        <f t="shared" si="83"/>
        <v>0</v>
      </c>
      <c r="HE66">
        <f t="shared" si="84"/>
        <v>0</v>
      </c>
      <c r="HF66">
        <f t="shared" si="85"/>
        <v>0</v>
      </c>
      <c r="HG66" s="253"/>
      <c r="HH66" s="268">
        <v>42489</v>
      </c>
      <c r="HI66">
        <v>60</v>
      </c>
      <c r="HJ66" t="str">
        <f t="shared" si="67"/>
        <v>TRUE</v>
      </c>
      <c r="HK66">
        <f>VLOOKUP($A66,'FuturesInfo (3)'!$A$2:$V$80,22)</f>
        <v>1</v>
      </c>
      <c r="HL66" s="257"/>
      <c r="HM66">
        <f t="shared" si="86"/>
        <v>1</v>
      </c>
      <c r="HN66" s="139">
        <f>VLOOKUP($A66,'FuturesInfo (3)'!$A$2:$O$80,15)*HM66</f>
        <v>54585</v>
      </c>
      <c r="HO66" s="200">
        <f t="shared" si="87"/>
        <v>0</v>
      </c>
      <c r="HP66" s="200">
        <f t="shared" si="88"/>
        <v>0</v>
      </c>
      <c r="HQ66" s="200">
        <f t="shared" si="89"/>
        <v>0</v>
      </c>
      <c r="HR66" s="200">
        <f t="shared" si="121"/>
        <v>0</v>
      </c>
      <c r="HT66">
        <f t="shared" si="68"/>
        <v>0</v>
      </c>
      <c r="HU66" s="244"/>
      <c r="HV66" s="218"/>
      <c r="HW66" s="245"/>
      <c r="HX66">
        <f t="shared" si="119"/>
        <v>0</v>
      </c>
      <c r="HY66">
        <f t="shared" si="92"/>
        <v>0</v>
      </c>
      <c r="HZ66" s="218"/>
      <c r="IA66">
        <f t="shared" si="116"/>
        <v>1</v>
      </c>
      <c r="IB66">
        <f t="shared" si="93"/>
        <v>1</v>
      </c>
      <c r="IC66">
        <f t="shared" si="94"/>
        <v>1</v>
      </c>
      <c r="ID66">
        <f t="shared" si="95"/>
        <v>1</v>
      </c>
      <c r="IE66" s="253"/>
      <c r="IF66" s="268"/>
      <c r="IG66">
        <v>60</v>
      </c>
      <c r="IH66" t="str">
        <f t="shared" si="69"/>
        <v>FALSE</v>
      </c>
      <c r="II66">
        <f>VLOOKUP($A66,'FuturesInfo (3)'!$A$2:$V$80,22)</f>
        <v>1</v>
      </c>
      <c r="IJ66" s="257"/>
      <c r="IK66">
        <f t="shared" si="96"/>
        <v>1</v>
      </c>
      <c r="IL66" s="139">
        <f>VLOOKUP($A66,'FuturesInfo (3)'!$A$2:$O$80,15)*IK66</f>
        <v>54585</v>
      </c>
      <c r="IM66" s="200">
        <f t="shared" si="97"/>
        <v>0</v>
      </c>
      <c r="IN66" s="200">
        <f t="shared" si="98"/>
        <v>0</v>
      </c>
      <c r="IO66" s="200">
        <f t="shared" si="99"/>
        <v>0</v>
      </c>
      <c r="IP66" s="200">
        <f t="shared" si="122"/>
        <v>0</v>
      </c>
      <c r="IR66">
        <f t="shared" si="70"/>
        <v>1</v>
      </c>
      <c r="IS66" s="244"/>
      <c r="IT66" s="218"/>
      <c r="IU66" s="245"/>
      <c r="IV66">
        <f t="shared" si="120"/>
        <v>0</v>
      </c>
      <c r="IW66">
        <f t="shared" si="102"/>
        <v>0</v>
      </c>
      <c r="IX66" s="218"/>
      <c r="IY66">
        <f t="shared" si="117"/>
        <v>1</v>
      </c>
      <c r="IZ66">
        <f t="shared" si="103"/>
        <v>1</v>
      </c>
      <c r="JA66">
        <f t="shared" si="104"/>
        <v>1</v>
      </c>
      <c r="JB66">
        <f t="shared" si="105"/>
        <v>1</v>
      </c>
      <c r="JC66" s="253"/>
      <c r="JD66" s="268"/>
      <c r="JE66">
        <v>60</v>
      </c>
      <c r="JF66" t="str">
        <f t="shared" si="71"/>
        <v>FALSE</v>
      </c>
      <c r="JG66">
        <f>VLOOKUP($A66,'FuturesInfo (3)'!$A$2:$V$80,22)</f>
        <v>1</v>
      </c>
      <c r="JH66" s="257"/>
      <c r="JI66">
        <f t="shared" si="106"/>
        <v>1</v>
      </c>
      <c r="JJ66" s="139">
        <f>VLOOKUP($A66,'FuturesInfo (3)'!$A$2:$O$80,15)*JI66</f>
        <v>54585</v>
      </c>
      <c r="JK66" s="200">
        <f t="shared" si="107"/>
        <v>0</v>
      </c>
      <c r="JL66" s="200">
        <f t="shared" si="108"/>
        <v>0</v>
      </c>
      <c r="JM66" s="200">
        <f t="shared" si="109"/>
        <v>0</v>
      </c>
      <c r="JN66" s="200">
        <f t="shared" si="123"/>
        <v>0</v>
      </c>
    </row>
    <row r="67" spans="1:274"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47"/>
        <v>TRUE</v>
      </c>
      <c r="N67">
        <f>ROUND(VLOOKUP($B67,MARGIN!$A$42:$P$172,16),0)</f>
        <v>3</v>
      </c>
      <c r="P67">
        <f t="shared" si="148"/>
        <v>0</v>
      </c>
      <c r="Q67">
        <v>-1</v>
      </c>
      <c r="S67" t="s">
        <v>174</v>
      </c>
      <c r="T67" s="2" t="s">
        <v>32</v>
      </c>
      <c r="U67">
        <v>45</v>
      </c>
      <c r="V67" t="str">
        <f t="shared" si="149"/>
        <v>TRUE</v>
      </c>
      <c r="W67">
        <f>ROUND(VLOOKUP($B67,MARGIN!$A$42:$P$172,16),0)</f>
        <v>3</v>
      </c>
      <c r="X67">
        <f t="shared" si="150"/>
        <v>3</v>
      </c>
      <c r="Z67">
        <f t="shared" si="151"/>
        <v>0</v>
      </c>
      <c r="AA67">
        <v>-1</v>
      </c>
      <c r="AB67">
        <v>-1</v>
      </c>
      <c r="AC67" t="s">
        <v>980</v>
      </c>
      <c r="AD67" s="2" t="s">
        <v>32</v>
      </c>
      <c r="AE67">
        <v>45</v>
      </c>
      <c r="AF67" t="str">
        <f t="shared" si="152"/>
        <v>TRUE</v>
      </c>
      <c r="AG67">
        <f>ROUND(VLOOKUP($B67,MARGIN!$A$42:$P$172,16),0)</f>
        <v>3</v>
      </c>
      <c r="AH67">
        <f t="shared" si="153"/>
        <v>4</v>
      </c>
      <c r="AI67" s="139" t="e">
        <f>VLOOKUP($B67,#REF!,2)*AH67</f>
        <v>#REF!</v>
      </c>
      <c r="AK67">
        <f t="shared" si="154"/>
        <v>0</v>
      </c>
      <c r="AL67">
        <v>-1</v>
      </c>
      <c r="AM67">
        <v>-1</v>
      </c>
      <c r="AN67" t="s">
        <v>980</v>
      </c>
      <c r="AO67" s="2" t="s">
        <v>32</v>
      </c>
      <c r="AP67">
        <v>45</v>
      </c>
      <c r="AQ67" t="str">
        <f t="shared" si="155"/>
        <v>TRUE</v>
      </c>
      <c r="AR67">
        <f>ROUND(VLOOKUP($B67,MARGIN!$A$42:$P$172,16),0)</f>
        <v>3</v>
      </c>
      <c r="AS67">
        <f t="shared" si="156"/>
        <v>4</v>
      </c>
      <c r="AT67" s="139" t="e">
        <f>VLOOKUP($B67,#REF!,2)*AS67</f>
        <v>#REF!</v>
      </c>
      <c r="AV67">
        <f t="shared" si="157"/>
        <v>0</v>
      </c>
      <c r="AW67">
        <v>-1</v>
      </c>
      <c r="AX67" s="3">
        <v>-1</v>
      </c>
      <c r="AY67">
        <v>-8.6699306405499995E-3</v>
      </c>
      <c r="AZ67" s="2" t="s">
        <v>32</v>
      </c>
      <c r="BA67">
        <v>45</v>
      </c>
      <c r="BB67" t="str">
        <f t="shared" si="158"/>
        <v>TRUE</v>
      </c>
      <c r="BC67">
        <f>ROUND(VLOOKUP($B67,MARGIN!$A$42:$P$172,16),0)</f>
        <v>3</v>
      </c>
      <c r="BD67">
        <f t="shared" si="159"/>
        <v>4</v>
      </c>
      <c r="BE67" s="139" t="e">
        <f>VLOOKUP($B67,#REF!,2)*BD67</f>
        <v>#REF!</v>
      </c>
      <c r="BG67">
        <f t="shared" si="111"/>
        <v>0</v>
      </c>
      <c r="BH67">
        <v>-1</v>
      </c>
      <c r="BI67">
        <v>-1</v>
      </c>
      <c r="BJ67">
        <f t="shared" si="72"/>
        <v>1</v>
      </c>
      <c r="BK67" s="1">
        <v>-1.21411667867E-2</v>
      </c>
      <c r="BL67" s="2">
        <v>10</v>
      </c>
      <c r="BM67">
        <v>60</v>
      </c>
      <c r="BN67" t="str">
        <f t="shared" si="112"/>
        <v>TRUE</v>
      </c>
      <c r="BO67">
        <f>VLOOKUP($A67,'FuturesInfo (3)'!$A$2:$V$80,22)</f>
        <v>2</v>
      </c>
      <c r="BP67">
        <f t="shared" si="137"/>
        <v>2</v>
      </c>
      <c r="BQ67" s="139">
        <f>VLOOKUP($A67,'FuturesInfo (3)'!$A$2:$O$80,15)*BP67</f>
        <v>99530</v>
      </c>
      <c r="BR67" s="145">
        <f t="shared" si="73"/>
        <v>1208.4103302802509</v>
      </c>
      <c r="BT67">
        <f t="shared" si="74"/>
        <v>-1</v>
      </c>
      <c r="BU67">
        <v>-1</v>
      </c>
      <c r="BV67">
        <v>-1</v>
      </c>
      <c r="BW67">
        <v>1</v>
      </c>
      <c r="BX67">
        <f t="shared" si="138"/>
        <v>0</v>
      </c>
      <c r="BY67">
        <f t="shared" si="139"/>
        <v>0</v>
      </c>
      <c r="BZ67" s="188">
        <v>2.2705968128299999E-2</v>
      </c>
      <c r="CA67" s="2">
        <v>10</v>
      </c>
      <c r="CB67">
        <v>60</v>
      </c>
      <c r="CC67" t="str">
        <f t="shared" si="140"/>
        <v>TRUE</v>
      </c>
      <c r="CD67">
        <f>VLOOKUP($A67,'FuturesInfo (3)'!$A$2:$V$80,22)</f>
        <v>2</v>
      </c>
      <c r="CE67">
        <f t="shared" si="55"/>
        <v>2</v>
      </c>
      <c r="CF67">
        <f t="shared" si="55"/>
        <v>2</v>
      </c>
      <c r="CG67" s="139">
        <f>VLOOKUP($A67,'FuturesInfo (3)'!$A$2:$O$80,15)*CE67</f>
        <v>99530</v>
      </c>
      <c r="CH67" s="145">
        <f t="shared" si="141"/>
        <v>-2259.9250078096989</v>
      </c>
      <c r="CI67" s="145">
        <f t="shared" si="75"/>
        <v>-2259.9250078096989</v>
      </c>
      <c r="CK67">
        <f t="shared" si="142"/>
        <v>-1</v>
      </c>
      <c r="CL67">
        <v>1</v>
      </c>
      <c r="CM67">
        <v>-1</v>
      </c>
      <c r="CN67">
        <v>1</v>
      </c>
      <c r="CO67">
        <f t="shared" si="113"/>
        <v>1</v>
      </c>
      <c r="CP67">
        <f t="shared" si="143"/>
        <v>0</v>
      </c>
      <c r="CQ67" s="1">
        <v>1.4869131276099999E-2</v>
      </c>
      <c r="CR67" s="2">
        <v>10</v>
      </c>
      <c r="CS67">
        <v>60</v>
      </c>
      <c r="CT67" t="str">
        <f t="shared" si="144"/>
        <v>TRUE</v>
      </c>
      <c r="CU67">
        <f>VLOOKUP($A67,'FuturesInfo (3)'!$A$2:$V$80,22)</f>
        <v>2</v>
      </c>
      <c r="CV67">
        <f t="shared" si="145"/>
        <v>2</v>
      </c>
      <c r="CW67">
        <f t="shared" si="76"/>
        <v>2</v>
      </c>
      <c r="CX67" s="139">
        <f>VLOOKUP($A67,'FuturesInfo (3)'!$A$2:$O$80,15)*CW67</f>
        <v>99530</v>
      </c>
      <c r="CY67" s="200">
        <f t="shared" si="146"/>
        <v>1479.9246359102328</v>
      </c>
      <c r="CZ67" s="200">
        <f t="shared" si="78"/>
        <v>-1479.9246359102328</v>
      </c>
      <c r="DB67">
        <f t="shared" si="61"/>
        <v>1</v>
      </c>
      <c r="DC67">
        <v>1</v>
      </c>
      <c r="DD67">
        <v>-1</v>
      </c>
      <c r="DE67">
        <v>1</v>
      </c>
      <c r="DF67">
        <f t="shared" si="114"/>
        <v>1</v>
      </c>
      <c r="DG67">
        <f t="shared" si="62"/>
        <v>0</v>
      </c>
      <c r="DH67" s="1">
        <v>2.91018564977E-3</v>
      </c>
      <c r="DI67" s="2">
        <v>10</v>
      </c>
      <c r="DJ67">
        <v>60</v>
      </c>
      <c r="DK67" t="str">
        <f t="shared" si="63"/>
        <v>TRUE</v>
      </c>
      <c r="DL67">
        <f>VLOOKUP($A67,'FuturesInfo (3)'!$A$2:$V$80,22)</f>
        <v>2</v>
      </c>
      <c r="DM67">
        <f t="shared" si="64"/>
        <v>2</v>
      </c>
      <c r="DN67">
        <f t="shared" si="79"/>
        <v>2</v>
      </c>
      <c r="DO67" s="139">
        <f>VLOOKUP($A67,'FuturesInfo (3)'!$A$2:$O$80,15)*DN67</f>
        <v>99530</v>
      </c>
      <c r="DP67" s="200">
        <f t="shared" si="65"/>
        <v>289.65077772160811</v>
      </c>
      <c r="DQ67" s="200">
        <f t="shared" si="80"/>
        <v>-289.65077772160811</v>
      </c>
      <c r="DS67">
        <v>1</v>
      </c>
      <c r="DT67">
        <v>-1</v>
      </c>
      <c r="DU67">
        <v>-1</v>
      </c>
      <c r="DV67">
        <v>1</v>
      </c>
      <c r="DW67">
        <v>0</v>
      </c>
      <c r="DX67">
        <v>0</v>
      </c>
      <c r="DY67" s="1">
        <v>1.2607564538699999E-2</v>
      </c>
      <c r="DZ67" s="2">
        <v>10</v>
      </c>
      <c r="EA67">
        <v>60</v>
      </c>
      <c r="EB67" t="s">
        <v>1276</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1276</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1276</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1276</v>
      </c>
      <c r="GM67">
        <v>2</v>
      </c>
      <c r="GN67" s="96">
        <v>0</v>
      </c>
      <c r="GO67">
        <v>2</v>
      </c>
      <c r="GP67" s="139">
        <v>99530</v>
      </c>
      <c r="GQ67" s="200">
        <v>110.1217058946564</v>
      </c>
      <c r="GR67" s="200">
        <v>-110.1217058946564</v>
      </c>
      <c r="GS67" s="200">
        <v>-110.1217058946564</v>
      </c>
      <c r="GT67" s="200">
        <v>110.1217058946564</v>
      </c>
      <c r="GV67">
        <f t="shared" si="66"/>
        <v>0</v>
      </c>
      <c r="GW67" s="244">
        <v>-1</v>
      </c>
      <c r="GX67" s="218">
        <v>-1</v>
      </c>
      <c r="GY67" s="245">
        <v>-7</v>
      </c>
      <c r="GZ67">
        <f t="shared" si="118"/>
        <v>1</v>
      </c>
      <c r="HA67">
        <f t="shared" si="82"/>
        <v>1</v>
      </c>
      <c r="HB67" s="218"/>
      <c r="HC67">
        <f t="shared" si="115"/>
        <v>0</v>
      </c>
      <c r="HD67">
        <f t="shared" si="83"/>
        <v>0</v>
      </c>
      <c r="HE67">
        <f t="shared" si="84"/>
        <v>0</v>
      </c>
      <c r="HF67">
        <f t="shared" si="85"/>
        <v>0</v>
      </c>
      <c r="HG67" s="253"/>
      <c r="HH67" s="268">
        <v>42492</v>
      </c>
      <c r="HI67">
        <v>60</v>
      </c>
      <c r="HJ67" t="str">
        <f t="shared" si="67"/>
        <v>TRUE</v>
      </c>
      <c r="HK67">
        <f>VLOOKUP($A67,'FuturesInfo (3)'!$A$2:$V$80,22)</f>
        <v>2</v>
      </c>
      <c r="HL67" s="257"/>
      <c r="HM67">
        <f t="shared" si="86"/>
        <v>2</v>
      </c>
      <c r="HN67" s="139">
        <f>VLOOKUP($A67,'FuturesInfo (3)'!$A$2:$O$80,15)*HM67</f>
        <v>99530</v>
      </c>
      <c r="HO67" s="200">
        <f t="shared" si="87"/>
        <v>0</v>
      </c>
      <c r="HP67" s="200">
        <f t="shared" si="88"/>
        <v>0</v>
      </c>
      <c r="HQ67" s="200">
        <f t="shared" si="89"/>
        <v>0</v>
      </c>
      <c r="HR67" s="200">
        <f t="shared" si="121"/>
        <v>0</v>
      </c>
      <c r="HT67">
        <f t="shared" si="68"/>
        <v>0</v>
      </c>
      <c r="HU67" s="244"/>
      <c r="HV67" s="218"/>
      <c r="HW67" s="245"/>
      <c r="HX67">
        <f t="shared" si="119"/>
        <v>0</v>
      </c>
      <c r="HY67">
        <f t="shared" si="92"/>
        <v>0</v>
      </c>
      <c r="HZ67" s="218"/>
      <c r="IA67">
        <f t="shared" si="116"/>
        <v>1</v>
      </c>
      <c r="IB67">
        <f t="shared" si="93"/>
        <v>1</v>
      </c>
      <c r="IC67">
        <f t="shared" si="94"/>
        <v>1</v>
      </c>
      <c r="ID67">
        <f t="shared" si="95"/>
        <v>1</v>
      </c>
      <c r="IE67" s="253"/>
      <c r="IF67" s="268"/>
      <c r="IG67">
        <v>60</v>
      </c>
      <c r="IH67" t="str">
        <f t="shared" si="69"/>
        <v>FALSE</v>
      </c>
      <c r="II67">
        <f>VLOOKUP($A67,'FuturesInfo (3)'!$A$2:$V$80,22)</f>
        <v>2</v>
      </c>
      <c r="IJ67" s="257"/>
      <c r="IK67">
        <f t="shared" si="96"/>
        <v>2</v>
      </c>
      <c r="IL67" s="139">
        <f>VLOOKUP($A67,'FuturesInfo (3)'!$A$2:$O$80,15)*IK67</f>
        <v>99530</v>
      </c>
      <c r="IM67" s="200">
        <f t="shared" si="97"/>
        <v>0</v>
      </c>
      <c r="IN67" s="200">
        <f t="shared" si="98"/>
        <v>0</v>
      </c>
      <c r="IO67" s="200">
        <f t="shared" si="99"/>
        <v>0</v>
      </c>
      <c r="IP67" s="200">
        <f t="shared" si="122"/>
        <v>0</v>
      </c>
      <c r="IR67">
        <f t="shared" si="70"/>
        <v>1</v>
      </c>
      <c r="IS67" s="244"/>
      <c r="IT67" s="218"/>
      <c r="IU67" s="245"/>
      <c r="IV67">
        <f t="shared" si="120"/>
        <v>0</v>
      </c>
      <c r="IW67">
        <f t="shared" si="102"/>
        <v>0</v>
      </c>
      <c r="IX67" s="218"/>
      <c r="IY67">
        <f t="shared" si="117"/>
        <v>1</v>
      </c>
      <c r="IZ67">
        <f t="shared" si="103"/>
        <v>1</v>
      </c>
      <c r="JA67">
        <f t="shared" si="104"/>
        <v>1</v>
      </c>
      <c r="JB67">
        <f t="shared" si="105"/>
        <v>1</v>
      </c>
      <c r="JC67" s="253"/>
      <c r="JD67" s="268"/>
      <c r="JE67">
        <v>60</v>
      </c>
      <c r="JF67" t="str">
        <f t="shared" si="71"/>
        <v>FALSE</v>
      </c>
      <c r="JG67">
        <f>VLOOKUP($A67,'FuturesInfo (3)'!$A$2:$V$80,22)</f>
        <v>2</v>
      </c>
      <c r="JH67" s="257"/>
      <c r="JI67">
        <f t="shared" si="106"/>
        <v>2</v>
      </c>
      <c r="JJ67" s="139">
        <f>VLOOKUP($A67,'FuturesInfo (3)'!$A$2:$O$80,15)*JI67</f>
        <v>99530</v>
      </c>
      <c r="JK67" s="200">
        <f t="shared" si="107"/>
        <v>0</v>
      </c>
      <c r="JL67" s="200">
        <f t="shared" si="108"/>
        <v>0</v>
      </c>
      <c r="JM67" s="200">
        <f t="shared" si="109"/>
        <v>0</v>
      </c>
      <c r="JN67" s="200">
        <f t="shared" si="123"/>
        <v>0</v>
      </c>
    </row>
    <row r="68" spans="1:274"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47"/>
        <v>TRUE</v>
      </c>
      <c r="N68">
        <f>ROUND(VLOOKUP($B68,MARGIN!$A$42:$P$172,16),0)</f>
        <v>2</v>
      </c>
      <c r="P68">
        <f t="shared" si="148"/>
        <v>0</v>
      </c>
      <c r="Q68" s="3">
        <v>1</v>
      </c>
      <c r="R68" s="3"/>
      <c r="S68" s="3" t="s">
        <v>192</v>
      </c>
      <c r="T68" s="2" t="s">
        <v>30</v>
      </c>
      <c r="U68">
        <v>45</v>
      </c>
      <c r="V68" t="str">
        <f t="shared" si="149"/>
        <v>TRUE</v>
      </c>
      <c r="W68">
        <f>ROUND(VLOOKUP($B68,MARGIN!$A$42:$P$172,16),0)</f>
        <v>2</v>
      </c>
      <c r="X68">
        <f t="shared" si="150"/>
        <v>2</v>
      </c>
      <c r="Z68">
        <f t="shared" si="151"/>
        <v>-2</v>
      </c>
      <c r="AA68" s="3">
        <v>-1</v>
      </c>
      <c r="AB68" s="3">
        <v>-1</v>
      </c>
      <c r="AC68" s="3" t="s">
        <v>981</v>
      </c>
      <c r="AD68" s="2" t="s">
        <v>30</v>
      </c>
      <c r="AE68">
        <v>45</v>
      </c>
      <c r="AF68" t="str">
        <f t="shared" si="152"/>
        <v>TRUE</v>
      </c>
      <c r="AG68">
        <f>ROUND(VLOOKUP($B68,MARGIN!$A$42:$P$172,16),0)</f>
        <v>2</v>
      </c>
      <c r="AH68">
        <f t="shared" si="153"/>
        <v>3</v>
      </c>
      <c r="AI68" s="139" t="e">
        <f>VLOOKUP($B68,#REF!,2)*AH68</f>
        <v>#REF!</v>
      </c>
      <c r="AK68">
        <f t="shared" si="154"/>
        <v>0</v>
      </c>
      <c r="AL68" s="3">
        <v>-1</v>
      </c>
      <c r="AM68" s="3">
        <v>-1</v>
      </c>
      <c r="AN68" s="3" t="s">
        <v>981</v>
      </c>
      <c r="AO68" s="2" t="s">
        <v>30</v>
      </c>
      <c r="AP68">
        <v>45</v>
      </c>
      <c r="AQ68" t="str">
        <f t="shared" si="155"/>
        <v>TRUE</v>
      </c>
      <c r="AR68">
        <f>ROUND(VLOOKUP($B68,MARGIN!$A$42:$P$172,16),0)</f>
        <v>2</v>
      </c>
      <c r="AS68">
        <f t="shared" si="156"/>
        <v>3</v>
      </c>
      <c r="AT68" s="139" t="e">
        <f>VLOOKUP($B68,#REF!,2)*AS68</f>
        <v>#REF!</v>
      </c>
      <c r="AV68">
        <f t="shared" si="157"/>
        <v>0</v>
      </c>
      <c r="AW68" s="3">
        <v>-1</v>
      </c>
      <c r="AX68">
        <v>1</v>
      </c>
      <c r="AY68" s="3">
        <v>1.17763728772E-3</v>
      </c>
      <c r="AZ68" s="2" t="s">
        <v>30</v>
      </c>
      <c r="BA68">
        <v>45</v>
      </c>
      <c r="BB68" t="str">
        <f t="shared" si="158"/>
        <v>TRUE</v>
      </c>
      <c r="BC68">
        <f>ROUND(VLOOKUP($B68,MARGIN!$A$42:$P$172,16),0)</f>
        <v>2</v>
      </c>
      <c r="BD68">
        <f t="shared" si="159"/>
        <v>2</v>
      </c>
      <c r="BE68" s="139" t="e">
        <f>VLOOKUP($B68,#REF!,2)*BD68</f>
        <v>#REF!</v>
      </c>
      <c r="BG68">
        <f t="shared" si="111"/>
        <v>0</v>
      </c>
      <c r="BH68" s="3">
        <v>1</v>
      </c>
      <c r="BI68" s="3">
        <v>1</v>
      </c>
      <c r="BJ68">
        <f t="shared" si="72"/>
        <v>1</v>
      </c>
      <c r="BK68" s="5">
        <v>1.19482449081E-2</v>
      </c>
      <c r="BL68" s="2">
        <v>10</v>
      </c>
      <c r="BM68">
        <v>60</v>
      </c>
      <c r="BN68" t="str">
        <f t="shared" si="112"/>
        <v>TRUE</v>
      </c>
      <c r="BO68">
        <f>VLOOKUP($A68,'FuturesInfo (3)'!$A$2:$V$80,22)</f>
        <v>1</v>
      </c>
      <c r="BP68">
        <f t="shared" si="137"/>
        <v>1</v>
      </c>
      <c r="BQ68" s="139">
        <f>VLOOKUP($A68,'FuturesInfo (3)'!$A$2:$O$80,15)*BP68</f>
        <v>64520.4</v>
      </c>
      <c r="BR68" s="145">
        <f t="shared" si="73"/>
        <v>770.90554076857529</v>
      </c>
      <c r="BT68" s="3">
        <f t="shared" si="74"/>
        <v>1</v>
      </c>
      <c r="BU68" s="3">
        <v>-1</v>
      </c>
      <c r="BV68">
        <v>-1</v>
      </c>
      <c r="BW68" s="3">
        <v>-1</v>
      </c>
      <c r="BX68">
        <f t="shared" si="138"/>
        <v>1</v>
      </c>
      <c r="BY68">
        <f t="shared" si="139"/>
        <v>1</v>
      </c>
      <c r="BZ68" s="189">
        <v>-1.65789795669E-2</v>
      </c>
      <c r="CA68" s="2">
        <v>10</v>
      </c>
      <c r="CB68">
        <v>60</v>
      </c>
      <c r="CC68" t="str">
        <f t="shared" si="140"/>
        <v>TRUE</v>
      </c>
      <c r="CD68">
        <f>VLOOKUP($A68,'FuturesInfo (3)'!$A$2:$V$80,22)</f>
        <v>1</v>
      </c>
      <c r="CE68">
        <f t="shared" si="55"/>
        <v>1</v>
      </c>
      <c r="CF68">
        <f t="shared" si="55"/>
        <v>1</v>
      </c>
      <c r="CG68" s="139">
        <f>VLOOKUP($A68,'FuturesInfo (3)'!$A$2:$O$80,15)*CE68</f>
        <v>64520.4</v>
      </c>
      <c r="CH68" s="145">
        <f t="shared" si="141"/>
        <v>1069.6823932482148</v>
      </c>
      <c r="CI68" s="145">
        <f t="shared" si="75"/>
        <v>1069.6823932482148</v>
      </c>
      <c r="CK68" s="3">
        <f t="shared" si="142"/>
        <v>-1</v>
      </c>
      <c r="CL68" s="3">
        <v>-1</v>
      </c>
      <c r="CM68">
        <v>-1</v>
      </c>
      <c r="CN68" s="3">
        <v>-1</v>
      </c>
      <c r="CO68">
        <f t="shared" si="113"/>
        <v>1</v>
      </c>
      <c r="CP68">
        <f t="shared" si="143"/>
        <v>1</v>
      </c>
      <c r="CQ68" s="5">
        <v>-1.1695178849099999E-2</v>
      </c>
      <c r="CR68" s="2">
        <v>10</v>
      </c>
      <c r="CS68">
        <v>60</v>
      </c>
      <c r="CT68" t="str">
        <f t="shared" si="144"/>
        <v>TRUE</v>
      </c>
      <c r="CU68">
        <f>VLOOKUP($A68,'FuturesInfo (3)'!$A$2:$V$80,22)</f>
        <v>1</v>
      </c>
      <c r="CV68">
        <f t="shared" si="145"/>
        <v>1</v>
      </c>
      <c r="CW68">
        <f t="shared" si="76"/>
        <v>1</v>
      </c>
      <c r="CX68" s="139">
        <f>VLOOKUP($A68,'FuturesInfo (3)'!$A$2:$O$80,15)*CW68</f>
        <v>64520.4</v>
      </c>
      <c r="CY68" s="200">
        <f t="shared" si="146"/>
        <v>754.57761741547165</v>
      </c>
      <c r="CZ68" s="200">
        <f t="shared" si="78"/>
        <v>754.57761741547165</v>
      </c>
      <c r="DB68" s="3">
        <f t="shared" si="61"/>
        <v>-1</v>
      </c>
      <c r="DC68" s="3">
        <v>-1</v>
      </c>
      <c r="DD68">
        <v>-1</v>
      </c>
      <c r="DE68" s="3">
        <v>-1</v>
      </c>
      <c r="DF68">
        <f t="shared" si="114"/>
        <v>1</v>
      </c>
      <c r="DG68">
        <f t="shared" si="62"/>
        <v>1</v>
      </c>
      <c r="DH68" s="5">
        <v>-1.0071127336799999E-3</v>
      </c>
      <c r="DI68" s="2">
        <v>10</v>
      </c>
      <c r="DJ68">
        <v>60</v>
      </c>
      <c r="DK68" t="str">
        <f t="shared" si="63"/>
        <v>TRUE</v>
      </c>
      <c r="DL68">
        <f>VLOOKUP($A68,'FuturesInfo (3)'!$A$2:$V$80,22)</f>
        <v>1</v>
      </c>
      <c r="DM68">
        <f t="shared" si="64"/>
        <v>1</v>
      </c>
      <c r="DN68">
        <f t="shared" si="79"/>
        <v>1</v>
      </c>
      <c r="DO68" s="139">
        <f>VLOOKUP($A68,'FuturesInfo (3)'!$A$2:$O$80,15)*DN68</f>
        <v>64520.4</v>
      </c>
      <c r="DP68" s="200">
        <f t="shared" si="65"/>
        <v>64.97931642212707</v>
      </c>
      <c r="DQ68" s="200">
        <f t="shared" si="80"/>
        <v>64.97931642212707</v>
      </c>
      <c r="DS68" s="3">
        <v>-1</v>
      </c>
      <c r="DT68" s="3">
        <v>1</v>
      </c>
      <c r="DU68">
        <v>-1</v>
      </c>
      <c r="DV68" s="3">
        <v>1</v>
      </c>
      <c r="DW68">
        <v>1</v>
      </c>
      <c r="DX68">
        <v>0</v>
      </c>
      <c r="DY68" s="5">
        <v>2.0603616659300002E-2</v>
      </c>
      <c r="DZ68" s="2">
        <v>10</v>
      </c>
      <c r="EA68">
        <v>60</v>
      </c>
      <c r="EB68" t="s">
        <v>1276</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1276</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1276</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1276</v>
      </c>
      <c r="GM68">
        <v>1</v>
      </c>
      <c r="GN68" s="96">
        <v>0</v>
      </c>
      <c r="GO68">
        <v>1</v>
      </c>
      <c r="GP68" s="139">
        <v>64520.4</v>
      </c>
      <c r="GQ68" s="200">
        <v>968.05421903101217</v>
      </c>
      <c r="GR68" s="200">
        <v>968.05421903101217</v>
      </c>
      <c r="GS68" s="200">
        <v>968.05421903101217</v>
      </c>
      <c r="GT68" s="200">
        <v>-968.05421903101217</v>
      </c>
      <c r="GV68">
        <f t="shared" si="66"/>
        <v>1</v>
      </c>
      <c r="GW68" s="246">
        <v>1</v>
      </c>
      <c r="GX68" s="218">
        <v>-1</v>
      </c>
      <c r="GY68" s="245">
        <v>-24</v>
      </c>
      <c r="GZ68">
        <f t="shared" si="118"/>
        <v>-1</v>
      </c>
      <c r="HA68">
        <f t="shared" si="82"/>
        <v>1</v>
      </c>
      <c r="HB68" s="250"/>
      <c r="HC68">
        <f t="shared" si="115"/>
        <v>0</v>
      </c>
      <c r="HD68">
        <f t="shared" si="83"/>
        <v>0</v>
      </c>
      <c r="HE68">
        <f t="shared" si="84"/>
        <v>0</v>
      </c>
      <c r="HF68">
        <f t="shared" si="85"/>
        <v>0</v>
      </c>
      <c r="HG68" s="251"/>
      <c r="HH68" s="268">
        <v>42499</v>
      </c>
      <c r="HI68">
        <v>60</v>
      </c>
      <c r="HJ68" t="str">
        <f t="shared" si="67"/>
        <v>TRUE</v>
      </c>
      <c r="HK68">
        <f>VLOOKUP($A68,'FuturesInfo (3)'!$A$2:$V$80,22)</f>
        <v>1</v>
      </c>
      <c r="HL68" s="257"/>
      <c r="HM68">
        <f t="shared" si="86"/>
        <v>1</v>
      </c>
      <c r="HN68" s="139">
        <f>VLOOKUP($A68,'FuturesInfo (3)'!$A$2:$O$80,15)*HM68</f>
        <v>64520.4</v>
      </c>
      <c r="HO68" s="200">
        <f t="shared" si="87"/>
        <v>0</v>
      </c>
      <c r="HP68" s="200">
        <f t="shared" si="88"/>
        <v>0</v>
      </c>
      <c r="HQ68" s="200">
        <f t="shared" si="89"/>
        <v>0</v>
      </c>
      <c r="HR68" s="200">
        <f t="shared" si="121"/>
        <v>0</v>
      </c>
      <c r="HT68">
        <f t="shared" si="68"/>
        <v>0</v>
      </c>
      <c r="HU68" s="246"/>
      <c r="HV68" s="218"/>
      <c r="HW68" s="245"/>
      <c r="HX68">
        <f t="shared" si="119"/>
        <v>0</v>
      </c>
      <c r="HY68">
        <f t="shared" si="92"/>
        <v>0</v>
      </c>
      <c r="HZ68" s="250"/>
      <c r="IA68">
        <f t="shared" si="116"/>
        <v>1</v>
      </c>
      <c r="IB68">
        <f t="shared" si="93"/>
        <v>1</v>
      </c>
      <c r="IC68">
        <f t="shared" si="94"/>
        <v>1</v>
      </c>
      <c r="ID68">
        <f t="shared" si="95"/>
        <v>1</v>
      </c>
      <c r="IE68" s="251"/>
      <c r="IF68" s="268"/>
      <c r="IG68">
        <v>60</v>
      </c>
      <c r="IH68" t="str">
        <f t="shared" si="69"/>
        <v>FALSE</v>
      </c>
      <c r="II68">
        <f>VLOOKUP($A68,'FuturesInfo (3)'!$A$2:$V$80,22)</f>
        <v>1</v>
      </c>
      <c r="IJ68" s="257"/>
      <c r="IK68">
        <f t="shared" si="96"/>
        <v>1</v>
      </c>
      <c r="IL68" s="139">
        <f>VLOOKUP($A68,'FuturesInfo (3)'!$A$2:$O$80,15)*IK68</f>
        <v>64520.4</v>
      </c>
      <c r="IM68" s="200">
        <f t="shared" si="97"/>
        <v>0</v>
      </c>
      <c r="IN68" s="200">
        <f t="shared" si="98"/>
        <v>0</v>
      </c>
      <c r="IO68" s="200">
        <f t="shared" si="99"/>
        <v>0</v>
      </c>
      <c r="IP68" s="200">
        <f t="shared" si="122"/>
        <v>0</v>
      </c>
      <c r="IR68">
        <f t="shared" si="70"/>
        <v>1</v>
      </c>
      <c r="IS68" s="246"/>
      <c r="IT68" s="218"/>
      <c r="IU68" s="245"/>
      <c r="IV68">
        <f t="shared" si="120"/>
        <v>0</v>
      </c>
      <c r="IW68">
        <f t="shared" si="102"/>
        <v>0</v>
      </c>
      <c r="IX68" s="250"/>
      <c r="IY68">
        <f t="shared" si="117"/>
        <v>1</v>
      </c>
      <c r="IZ68">
        <f t="shared" si="103"/>
        <v>1</v>
      </c>
      <c r="JA68">
        <f t="shared" si="104"/>
        <v>1</v>
      </c>
      <c r="JB68">
        <f t="shared" si="105"/>
        <v>1</v>
      </c>
      <c r="JC68" s="251"/>
      <c r="JD68" s="268"/>
      <c r="JE68">
        <v>60</v>
      </c>
      <c r="JF68" t="str">
        <f t="shared" si="71"/>
        <v>FALSE</v>
      </c>
      <c r="JG68">
        <f>VLOOKUP($A68,'FuturesInfo (3)'!$A$2:$V$80,22)</f>
        <v>1</v>
      </c>
      <c r="JH68" s="257"/>
      <c r="JI68">
        <f t="shared" si="106"/>
        <v>1</v>
      </c>
      <c r="JJ68" s="139">
        <f>VLOOKUP($A68,'FuturesInfo (3)'!$A$2:$O$80,15)*JI68</f>
        <v>64520.4</v>
      </c>
      <c r="JK68" s="200">
        <f t="shared" si="107"/>
        <v>0</v>
      </c>
      <c r="JL68" s="200">
        <f t="shared" si="108"/>
        <v>0</v>
      </c>
      <c r="JM68" s="200">
        <f t="shared" si="109"/>
        <v>0</v>
      </c>
      <c r="JN68" s="200">
        <f t="shared" si="123"/>
        <v>0</v>
      </c>
    </row>
    <row r="69" spans="1:274"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47"/>
        <v>TRUE</v>
      </c>
      <c r="N69">
        <f>ROUND(VLOOKUP($B69,MARGIN!$A$42:$P$172,16),0)</f>
        <v>7</v>
      </c>
      <c r="O69"/>
      <c r="P69">
        <f t="shared" si="148"/>
        <v>0</v>
      </c>
      <c r="Q69">
        <v>-1</v>
      </c>
      <c r="R69"/>
      <c r="S69" t="s">
        <v>204</v>
      </c>
      <c r="T69" s="2" t="s">
        <v>30</v>
      </c>
      <c r="U69">
        <v>60</v>
      </c>
      <c r="V69" t="str">
        <f t="shared" si="149"/>
        <v>TRUE</v>
      </c>
      <c r="W69">
        <f>ROUND(VLOOKUP($B69,MARGIN!$A$42:$P$172,16),0)</f>
        <v>7</v>
      </c>
      <c r="X69">
        <f t="shared" si="150"/>
        <v>7</v>
      </c>
      <c r="Y69"/>
      <c r="Z69">
        <f t="shared" si="151"/>
        <v>0</v>
      </c>
      <c r="AA69">
        <v>-1</v>
      </c>
      <c r="AB69">
        <v>-1</v>
      </c>
      <c r="AC69" t="s">
        <v>979</v>
      </c>
      <c r="AD69" s="2" t="s">
        <v>972</v>
      </c>
      <c r="AE69">
        <v>60</v>
      </c>
      <c r="AF69" t="str">
        <f t="shared" si="152"/>
        <v>TRUE</v>
      </c>
      <c r="AG69">
        <f>ROUND(VLOOKUP($B69,MARGIN!$A$42:$P$172,16),0)</f>
        <v>7</v>
      </c>
      <c r="AH69">
        <f t="shared" si="153"/>
        <v>9</v>
      </c>
      <c r="AI69" s="139" t="e">
        <f>VLOOKUP($B69,#REF!,2)*AH69</f>
        <v>#REF!</v>
      </c>
      <c r="AJ69"/>
      <c r="AK69">
        <f t="shared" si="154"/>
        <v>0</v>
      </c>
      <c r="AL69">
        <v>-1</v>
      </c>
      <c r="AM69">
        <v>-1</v>
      </c>
      <c r="AN69" t="s">
        <v>979</v>
      </c>
      <c r="AO69" s="2" t="s">
        <v>972</v>
      </c>
      <c r="AP69">
        <v>60</v>
      </c>
      <c r="AQ69" t="str">
        <f t="shared" si="155"/>
        <v>TRUE</v>
      </c>
      <c r="AR69">
        <f>ROUND(VLOOKUP($B69,MARGIN!$A$42:$P$172,16),0)</f>
        <v>7</v>
      </c>
      <c r="AS69">
        <f t="shared" si="156"/>
        <v>9</v>
      </c>
      <c r="AT69" s="139" t="e">
        <f>VLOOKUP($B69,#REF!,2)*AS69</f>
        <v>#REF!</v>
      </c>
      <c r="AU69"/>
      <c r="AV69">
        <f t="shared" si="157"/>
        <v>0</v>
      </c>
      <c r="AW69">
        <v>-1</v>
      </c>
      <c r="AX69">
        <v>1</v>
      </c>
      <c r="AY69">
        <v>5.0274223034700001E-3</v>
      </c>
      <c r="AZ69" s="2" t="s">
        <v>972</v>
      </c>
      <c r="BA69">
        <v>60</v>
      </c>
      <c r="BB69" t="str">
        <f t="shared" si="158"/>
        <v>TRUE</v>
      </c>
      <c r="BC69">
        <f>ROUND(VLOOKUP($B69,MARGIN!$A$42:$P$172,16),0)</f>
        <v>7</v>
      </c>
      <c r="BD69">
        <f t="shared" si="159"/>
        <v>5</v>
      </c>
      <c r="BE69" s="139" t="e">
        <f>VLOOKUP($B69,#REF!,2)*BD69</f>
        <v>#REF!</v>
      </c>
      <c r="BF69"/>
      <c r="BG69">
        <f t="shared" si="111"/>
        <v>0</v>
      </c>
      <c r="BH69">
        <v>1</v>
      </c>
      <c r="BI69">
        <v>1</v>
      </c>
      <c r="BJ69">
        <f t="shared" si="72"/>
        <v>1</v>
      </c>
      <c r="BK69" s="1">
        <v>3.4106412005499999E-2</v>
      </c>
      <c r="BL69" s="2">
        <v>10</v>
      </c>
      <c r="BM69">
        <v>60</v>
      </c>
      <c r="BN69" t="str">
        <f t="shared" si="112"/>
        <v>TRUE</v>
      </c>
      <c r="BO69">
        <f>VLOOKUP($A69,'FuturesInfo (3)'!$A$2:$V$80,22)</f>
        <v>4</v>
      </c>
      <c r="BP69">
        <f t="shared" si="137"/>
        <v>4</v>
      </c>
      <c r="BQ69" s="139">
        <f>VLOOKUP($A69,'FuturesInfo (3)'!$A$2:$O$80,15)*BP69</f>
        <v>90520</v>
      </c>
      <c r="BR69" s="145">
        <f t="shared" si="73"/>
        <v>3087.3124147378599</v>
      </c>
      <c r="BT69">
        <f t="shared" si="74"/>
        <v>1</v>
      </c>
      <c r="BU69">
        <v>1</v>
      </c>
      <c r="BV69">
        <v>1</v>
      </c>
      <c r="BW69">
        <v>1</v>
      </c>
      <c r="BX69">
        <f t="shared" si="138"/>
        <v>1</v>
      </c>
      <c r="BY69">
        <f t="shared" si="139"/>
        <v>1</v>
      </c>
      <c r="BZ69" s="188">
        <v>0</v>
      </c>
      <c r="CA69" s="2">
        <v>10</v>
      </c>
      <c r="CB69">
        <v>60</v>
      </c>
      <c r="CC69" t="str">
        <f t="shared" si="140"/>
        <v>TRUE</v>
      </c>
      <c r="CD69">
        <f>VLOOKUP($A69,'FuturesInfo (3)'!$A$2:$V$80,22)</f>
        <v>4</v>
      </c>
      <c r="CE69">
        <f t="shared" si="55"/>
        <v>4</v>
      </c>
      <c r="CF69">
        <f t="shared" si="55"/>
        <v>4</v>
      </c>
      <c r="CG69" s="139">
        <f>VLOOKUP($A69,'FuturesInfo (3)'!$A$2:$O$80,15)*CE69</f>
        <v>90520</v>
      </c>
      <c r="CH69" s="145">
        <f t="shared" si="141"/>
        <v>0</v>
      </c>
      <c r="CI69" s="145">
        <f t="shared" si="75"/>
        <v>0</v>
      </c>
      <c r="CK69">
        <f t="shared" si="142"/>
        <v>1</v>
      </c>
      <c r="CL69">
        <v>1</v>
      </c>
      <c r="CM69">
        <v>1</v>
      </c>
      <c r="CN69">
        <v>1</v>
      </c>
      <c r="CO69">
        <f t="shared" si="113"/>
        <v>1</v>
      </c>
      <c r="CP69">
        <f t="shared" si="143"/>
        <v>1</v>
      </c>
      <c r="CQ69" s="1">
        <v>2.9463500439799999E-2</v>
      </c>
      <c r="CR69" s="2">
        <v>10</v>
      </c>
      <c r="CS69">
        <v>60</v>
      </c>
      <c r="CT69" t="str">
        <f t="shared" si="144"/>
        <v>TRUE</v>
      </c>
      <c r="CU69">
        <f>VLOOKUP($A69,'FuturesInfo (3)'!$A$2:$V$80,22)</f>
        <v>4</v>
      </c>
      <c r="CV69">
        <f t="shared" si="145"/>
        <v>5</v>
      </c>
      <c r="CW69">
        <f t="shared" si="76"/>
        <v>4</v>
      </c>
      <c r="CX69" s="139">
        <f>VLOOKUP($A69,'FuturesInfo (3)'!$A$2:$O$80,15)*CW69</f>
        <v>90520</v>
      </c>
      <c r="CY69" s="200">
        <f t="shared" si="146"/>
        <v>2667.0360598106959</v>
      </c>
      <c r="CZ69" s="200">
        <f t="shared" si="78"/>
        <v>2667.0360598106959</v>
      </c>
      <c r="DB69">
        <f t="shared" si="61"/>
        <v>1</v>
      </c>
      <c r="DC69">
        <v>1</v>
      </c>
      <c r="DD69">
        <v>1</v>
      </c>
      <c r="DE69">
        <v>1</v>
      </c>
      <c r="DF69">
        <f t="shared" si="114"/>
        <v>1</v>
      </c>
      <c r="DG69">
        <f t="shared" si="62"/>
        <v>1</v>
      </c>
      <c r="DH69" s="1">
        <v>2.9901751388299999E-3</v>
      </c>
      <c r="DI69" s="2">
        <v>10</v>
      </c>
      <c r="DJ69">
        <v>60</v>
      </c>
      <c r="DK69" t="str">
        <f t="shared" si="63"/>
        <v>TRUE</v>
      </c>
      <c r="DL69">
        <f>VLOOKUP($A69,'FuturesInfo (3)'!$A$2:$V$80,22)</f>
        <v>4</v>
      </c>
      <c r="DM69">
        <f t="shared" si="64"/>
        <v>5</v>
      </c>
      <c r="DN69">
        <f t="shared" si="79"/>
        <v>4</v>
      </c>
      <c r="DO69" s="139">
        <f>VLOOKUP($A69,'FuturesInfo (3)'!$A$2:$O$80,15)*DN69</f>
        <v>90520</v>
      </c>
      <c r="DP69" s="200">
        <f t="shared" si="65"/>
        <v>270.67065356689159</v>
      </c>
      <c r="DQ69" s="200">
        <f t="shared" si="80"/>
        <v>270.67065356689159</v>
      </c>
      <c r="DS69">
        <v>1</v>
      </c>
      <c r="DT69">
        <v>1</v>
      </c>
      <c r="DU69">
        <v>1</v>
      </c>
      <c r="DV69">
        <v>-1</v>
      </c>
      <c r="DW69">
        <v>0</v>
      </c>
      <c r="DX69">
        <v>0</v>
      </c>
      <c r="DY69" s="1">
        <v>-1.78875638842E-2</v>
      </c>
      <c r="DZ69" s="2">
        <v>10</v>
      </c>
      <c r="EA69">
        <v>60</v>
      </c>
      <c r="EB69" t="s">
        <v>1276</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1276</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1276</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1276</v>
      </c>
      <c r="GM69">
        <v>4</v>
      </c>
      <c r="GN69" s="96">
        <v>0</v>
      </c>
      <c r="GO69">
        <v>4</v>
      </c>
      <c r="GP69" s="139">
        <v>90520</v>
      </c>
      <c r="GQ69" s="200">
        <v>-318.87274328504401</v>
      </c>
      <c r="GR69" s="200">
        <v>-318.87274328504401</v>
      </c>
      <c r="GS69" s="200">
        <v>-318.87274328504401</v>
      </c>
      <c r="GT69" s="200">
        <v>-318.87274328504401</v>
      </c>
      <c r="GV69">
        <f t="shared" si="66"/>
        <v>0</v>
      </c>
      <c r="GW69" s="244">
        <v>-1</v>
      </c>
      <c r="GX69" s="218">
        <v>1</v>
      </c>
      <c r="GY69" s="245">
        <v>8</v>
      </c>
      <c r="GZ69">
        <f t="shared" si="118"/>
        <v>1</v>
      </c>
      <c r="HA69">
        <f t="shared" si="82"/>
        <v>1</v>
      </c>
      <c r="HB69" s="218"/>
      <c r="HC69">
        <f t="shared" si="115"/>
        <v>0</v>
      </c>
      <c r="HD69">
        <f t="shared" si="83"/>
        <v>0</v>
      </c>
      <c r="HE69">
        <f t="shared" si="84"/>
        <v>0</v>
      </c>
      <c r="HF69">
        <f t="shared" si="85"/>
        <v>0</v>
      </c>
      <c r="HG69" s="253"/>
      <c r="HH69" s="268">
        <v>42508</v>
      </c>
      <c r="HI69">
        <v>60</v>
      </c>
      <c r="HJ69" t="str">
        <f t="shared" si="67"/>
        <v>TRUE</v>
      </c>
      <c r="HK69">
        <f>VLOOKUP($A69,'FuturesInfo (3)'!$A$2:$V$80,22)</f>
        <v>4</v>
      </c>
      <c r="HL69" s="257"/>
      <c r="HM69">
        <f t="shared" si="86"/>
        <v>4</v>
      </c>
      <c r="HN69" s="139">
        <f>VLOOKUP($A69,'FuturesInfo (3)'!$A$2:$O$80,15)*HM69</f>
        <v>90520</v>
      </c>
      <c r="HO69" s="200">
        <f t="shared" si="87"/>
        <v>0</v>
      </c>
      <c r="HP69" s="200">
        <f t="shared" si="88"/>
        <v>0</v>
      </c>
      <c r="HQ69" s="200">
        <f t="shared" si="89"/>
        <v>0</v>
      </c>
      <c r="HR69" s="200">
        <f t="shared" si="121"/>
        <v>0</v>
      </c>
      <c r="HT69">
        <f t="shared" si="68"/>
        <v>0</v>
      </c>
      <c r="HU69" s="244"/>
      <c r="HV69" s="218"/>
      <c r="HW69" s="245"/>
      <c r="HX69">
        <f t="shared" si="119"/>
        <v>0</v>
      </c>
      <c r="HY69">
        <f t="shared" si="92"/>
        <v>0</v>
      </c>
      <c r="HZ69" s="218"/>
      <c r="IA69">
        <f t="shared" si="116"/>
        <v>1</v>
      </c>
      <c r="IB69">
        <f t="shared" si="93"/>
        <v>1</v>
      </c>
      <c r="IC69">
        <f t="shared" si="94"/>
        <v>1</v>
      </c>
      <c r="ID69">
        <f t="shared" si="95"/>
        <v>1</v>
      </c>
      <c r="IE69" s="253"/>
      <c r="IF69" s="268"/>
      <c r="IG69">
        <v>60</v>
      </c>
      <c r="IH69" t="str">
        <f t="shared" si="69"/>
        <v>FALSE</v>
      </c>
      <c r="II69">
        <f>VLOOKUP($A69,'FuturesInfo (3)'!$A$2:$V$80,22)</f>
        <v>4</v>
      </c>
      <c r="IJ69" s="257"/>
      <c r="IK69">
        <f t="shared" si="96"/>
        <v>4</v>
      </c>
      <c r="IL69" s="139">
        <f>VLOOKUP($A69,'FuturesInfo (3)'!$A$2:$O$80,15)*IK69</f>
        <v>90520</v>
      </c>
      <c r="IM69" s="200">
        <f t="shared" si="97"/>
        <v>0</v>
      </c>
      <c r="IN69" s="200">
        <f t="shared" si="98"/>
        <v>0</v>
      </c>
      <c r="IO69" s="200">
        <f t="shared" si="99"/>
        <v>0</v>
      </c>
      <c r="IP69" s="200">
        <f t="shared" si="122"/>
        <v>0</v>
      </c>
      <c r="IR69">
        <f t="shared" si="70"/>
        <v>1</v>
      </c>
      <c r="IS69" s="244"/>
      <c r="IT69" s="218"/>
      <c r="IU69" s="245"/>
      <c r="IV69">
        <f t="shared" si="120"/>
        <v>0</v>
      </c>
      <c r="IW69">
        <f t="shared" si="102"/>
        <v>0</v>
      </c>
      <c r="IX69" s="218"/>
      <c r="IY69">
        <f t="shared" si="117"/>
        <v>1</v>
      </c>
      <c r="IZ69">
        <f t="shared" si="103"/>
        <v>1</v>
      </c>
      <c r="JA69">
        <f t="shared" si="104"/>
        <v>1</v>
      </c>
      <c r="JB69">
        <f t="shared" si="105"/>
        <v>1</v>
      </c>
      <c r="JC69" s="253"/>
      <c r="JD69" s="268"/>
      <c r="JE69">
        <v>60</v>
      </c>
      <c r="JF69" t="str">
        <f t="shared" si="71"/>
        <v>FALSE</v>
      </c>
      <c r="JG69">
        <f>VLOOKUP($A69,'FuturesInfo (3)'!$A$2:$V$80,22)</f>
        <v>4</v>
      </c>
      <c r="JH69" s="257"/>
      <c r="JI69">
        <f t="shared" si="106"/>
        <v>4</v>
      </c>
      <c r="JJ69" s="139">
        <f>VLOOKUP($A69,'FuturesInfo (3)'!$A$2:$O$80,15)*JI69</f>
        <v>90520</v>
      </c>
      <c r="JK69" s="200">
        <f t="shared" si="107"/>
        <v>0</v>
      </c>
      <c r="JL69" s="200">
        <f t="shared" si="108"/>
        <v>0</v>
      </c>
      <c r="JM69" s="200">
        <f t="shared" si="109"/>
        <v>0</v>
      </c>
      <c r="JN69" s="200">
        <f t="shared" si="123"/>
        <v>0</v>
      </c>
    </row>
    <row r="70" spans="1:274"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1"/>
        <v>0</v>
      </c>
      <c r="BH70">
        <v>1</v>
      </c>
      <c r="BI70">
        <v>1</v>
      </c>
      <c r="BJ70">
        <f t="shared" si="72"/>
        <v>1</v>
      </c>
      <c r="BK70" s="1">
        <v>6.1847700038699998E-3</v>
      </c>
      <c r="BL70" s="2">
        <v>10</v>
      </c>
      <c r="BM70">
        <v>60</v>
      </c>
      <c r="BN70" t="str">
        <f t="shared" si="112"/>
        <v>TRUE</v>
      </c>
      <c r="BO70">
        <f>VLOOKUP($A70,'FuturesInfo (3)'!$A$2:$V$80,22)</f>
        <v>15</v>
      </c>
      <c r="BP70">
        <f t="shared" si="137"/>
        <v>15</v>
      </c>
      <c r="BQ70" s="139">
        <f>VLOOKUP($A70,'FuturesInfo (3)'!$A$2:$O$80,15)*BP70</f>
        <v>123330.45849747094</v>
      </c>
      <c r="BR70" s="145">
        <f t="shared" si="73"/>
        <v>762.77052027869217</v>
      </c>
      <c r="BT70">
        <f t="shared" si="74"/>
        <v>1</v>
      </c>
      <c r="BU70">
        <v>1</v>
      </c>
      <c r="BV70">
        <v>-1</v>
      </c>
      <c r="BW70">
        <v>-1</v>
      </c>
      <c r="BX70">
        <f t="shared" si="138"/>
        <v>0</v>
      </c>
      <c r="BY70">
        <f t="shared" si="139"/>
        <v>1</v>
      </c>
      <c r="BZ70" s="188">
        <v>-1.24855935459E-2</v>
      </c>
      <c r="CA70" s="2">
        <v>10</v>
      </c>
      <c r="CB70">
        <v>60</v>
      </c>
      <c r="CC70" t="str">
        <f t="shared" si="140"/>
        <v>TRUE</v>
      </c>
      <c r="CD70">
        <f>VLOOKUP($A70,'FuturesInfo (3)'!$A$2:$V$80,22)</f>
        <v>15</v>
      </c>
      <c r="CE70">
        <f t="shared" si="55"/>
        <v>15</v>
      </c>
      <c r="CF70">
        <f t="shared" si="55"/>
        <v>15</v>
      </c>
      <c r="CG70" s="139">
        <f>VLOOKUP($A70,'FuturesInfo (3)'!$A$2:$O$80,15)*CE70</f>
        <v>123330.45849747094</v>
      </c>
      <c r="CH70" s="145">
        <f t="shared" si="141"/>
        <v>-1539.8539766289111</v>
      </c>
      <c r="CI70" s="145">
        <f t="shared" si="75"/>
        <v>1539.8539766289111</v>
      </c>
      <c r="CK70">
        <f t="shared" si="142"/>
        <v>1</v>
      </c>
      <c r="CL70">
        <v>1</v>
      </c>
      <c r="CM70">
        <v>-1</v>
      </c>
      <c r="CN70">
        <v>1</v>
      </c>
      <c r="CO70">
        <f t="shared" si="113"/>
        <v>1</v>
      </c>
      <c r="CP70">
        <f t="shared" si="143"/>
        <v>0</v>
      </c>
      <c r="CQ70" s="1">
        <v>5.8354405724399998E-3</v>
      </c>
      <c r="CR70" s="2">
        <v>10</v>
      </c>
      <c r="CS70">
        <v>60</v>
      </c>
      <c r="CT70" t="str">
        <f t="shared" si="144"/>
        <v>TRUE</v>
      </c>
      <c r="CU70">
        <f>VLOOKUP($A70,'FuturesInfo (3)'!$A$2:$V$80,22)</f>
        <v>15</v>
      </c>
      <c r="CV70">
        <f t="shared" si="145"/>
        <v>11</v>
      </c>
      <c r="CW70">
        <f t="shared" si="76"/>
        <v>15</v>
      </c>
      <c r="CX70" s="139">
        <f>VLOOKUP($A70,'FuturesInfo (3)'!$A$2:$O$80,15)*CW70</f>
        <v>123330.45849747094</v>
      </c>
      <c r="CY70" s="200">
        <f t="shared" si="146"/>
        <v>719.68756133376951</v>
      </c>
      <c r="CZ70" s="200">
        <f t="shared" si="78"/>
        <v>-719.68756133376951</v>
      </c>
      <c r="DB70">
        <f t="shared" si="61"/>
        <v>1</v>
      </c>
      <c r="DC70">
        <v>1</v>
      </c>
      <c r="DD70">
        <v>-1</v>
      </c>
      <c r="DE70">
        <v>1</v>
      </c>
      <c r="DF70">
        <f t="shared" si="114"/>
        <v>1</v>
      </c>
      <c r="DG70">
        <f t="shared" si="62"/>
        <v>0</v>
      </c>
      <c r="DH70" s="1">
        <v>2.6789131266699998E-3</v>
      </c>
      <c r="DI70" s="2">
        <v>10</v>
      </c>
      <c r="DJ70">
        <v>60</v>
      </c>
      <c r="DK70" t="str">
        <f t="shared" si="63"/>
        <v>TRUE</v>
      </c>
      <c r="DL70">
        <f>VLOOKUP($A70,'FuturesInfo (3)'!$A$2:$V$80,22)</f>
        <v>15</v>
      </c>
      <c r="DM70">
        <f t="shared" si="64"/>
        <v>11</v>
      </c>
      <c r="DN70">
        <f t="shared" si="79"/>
        <v>15</v>
      </c>
      <c r="DO70" s="139">
        <f>VLOOKUP($A70,'FuturesInfo (3)'!$A$2:$O$80,15)*DN70</f>
        <v>123330.45849747094</v>
      </c>
      <c r="DP70" s="200">
        <f t="shared" si="65"/>
        <v>330.39158418710451</v>
      </c>
      <c r="DQ70" s="200">
        <f t="shared" si="80"/>
        <v>-330.39158418710451</v>
      </c>
      <c r="DS70">
        <v>1</v>
      </c>
      <c r="DT70">
        <v>1</v>
      </c>
      <c r="DU70">
        <v>-1</v>
      </c>
      <c r="DV70">
        <v>1</v>
      </c>
      <c r="DW70">
        <v>1</v>
      </c>
      <c r="DX70">
        <v>0</v>
      </c>
      <c r="DY70" s="1">
        <v>9.7328244274800003E-3</v>
      </c>
      <c r="DZ70" s="2">
        <v>10</v>
      </c>
      <c r="EA70">
        <v>60</v>
      </c>
      <c r="EB70" t="s">
        <v>1276</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1276</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1276</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1276</v>
      </c>
      <c r="GM70">
        <v>15</v>
      </c>
      <c r="GN70" s="96">
        <v>0</v>
      </c>
      <c r="GO70">
        <v>15</v>
      </c>
      <c r="GP70" s="139">
        <v>124760.27289590341</v>
      </c>
      <c r="GQ70" s="200">
        <v>854.68502840189683</v>
      </c>
      <c r="GR70" s="200">
        <v>-854.68502840189683</v>
      </c>
      <c r="GS70" s="200">
        <v>-854.68502840189683</v>
      </c>
      <c r="GT70" s="200">
        <v>854.68502840189683</v>
      </c>
      <c r="GV70">
        <f t="shared" si="66"/>
        <v>0</v>
      </c>
      <c r="GW70" s="244">
        <v>1</v>
      </c>
      <c r="GX70" s="218">
        <v>-1</v>
      </c>
      <c r="GY70" s="245">
        <v>-21</v>
      </c>
      <c r="GZ70">
        <f t="shared" si="118"/>
        <v>-1</v>
      </c>
      <c r="HA70">
        <f t="shared" si="82"/>
        <v>1</v>
      </c>
      <c r="HB70" s="218"/>
      <c r="HC70">
        <f t="shared" si="115"/>
        <v>0</v>
      </c>
      <c r="HD70">
        <f t="shared" si="83"/>
        <v>0</v>
      </c>
      <c r="HE70">
        <f t="shared" si="84"/>
        <v>0</v>
      </c>
      <c r="HF70">
        <f t="shared" si="85"/>
        <v>0</v>
      </c>
      <c r="HG70" s="253"/>
      <c r="HH70" s="268">
        <v>42502</v>
      </c>
      <c r="HI70">
        <v>60</v>
      </c>
      <c r="HJ70" t="str">
        <f t="shared" si="67"/>
        <v>TRUE</v>
      </c>
      <c r="HK70">
        <f>VLOOKUP($A70,'FuturesInfo (3)'!$A$2:$V$80,22)</f>
        <v>15</v>
      </c>
      <c r="HL70" s="257"/>
      <c r="HM70">
        <f t="shared" si="86"/>
        <v>15</v>
      </c>
      <c r="HN70" s="139">
        <f>VLOOKUP($A70,'FuturesInfo (3)'!$A$2:$O$80,15)*HM70</f>
        <v>123330.45849747094</v>
      </c>
      <c r="HO70" s="200">
        <f t="shared" si="87"/>
        <v>0</v>
      </c>
      <c r="HP70" s="200">
        <f t="shared" si="88"/>
        <v>0</v>
      </c>
      <c r="HQ70" s="200">
        <f t="shared" si="89"/>
        <v>0</v>
      </c>
      <c r="HR70" s="200">
        <f t="shared" si="121"/>
        <v>0</v>
      </c>
      <c r="HT70">
        <f t="shared" si="68"/>
        <v>0</v>
      </c>
      <c r="HU70" s="244"/>
      <c r="HV70" s="218"/>
      <c r="HW70" s="245"/>
      <c r="HX70">
        <f t="shared" si="119"/>
        <v>0</v>
      </c>
      <c r="HY70">
        <f t="shared" si="92"/>
        <v>0</v>
      </c>
      <c r="HZ70" s="218"/>
      <c r="IA70">
        <f t="shared" si="116"/>
        <v>1</v>
      </c>
      <c r="IB70">
        <f t="shared" si="93"/>
        <v>1</v>
      </c>
      <c r="IC70">
        <f t="shared" si="94"/>
        <v>1</v>
      </c>
      <c r="ID70">
        <f t="shared" si="95"/>
        <v>1</v>
      </c>
      <c r="IE70" s="253"/>
      <c r="IF70" s="268"/>
      <c r="IG70">
        <v>60</v>
      </c>
      <c r="IH70" t="str">
        <f t="shared" si="69"/>
        <v>FALSE</v>
      </c>
      <c r="II70">
        <f>VLOOKUP($A70,'FuturesInfo (3)'!$A$2:$V$80,22)</f>
        <v>15</v>
      </c>
      <c r="IJ70" s="257"/>
      <c r="IK70">
        <f t="shared" si="96"/>
        <v>15</v>
      </c>
      <c r="IL70" s="139">
        <f>VLOOKUP($A70,'FuturesInfo (3)'!$A$2:$O$80,15)*IK70</f>
        <v>123330.45849747094</v>
      </c>
      <c r="IM70" s="200">
        <f t="shared" si="97"/>
        <v>0</v>
      </c>
      <c r="IN70" s="200">
        <f t="shared" si="98"/>
        <v>0</v>
      </c>
      <c r="IO70" s="200">
        <f t="shared" si="99"/>
        <v>0</v>
      </c>
      <c r="IP70" s="200">
        <f t="shared" si="122"/>
        <v>0</v>
      </c>
      <c r="IR70">
        <f t="shared" si="70"/>
        <v>1</v>
      </c>
      <c r="IS70" s="244"/>
      <c r="IT70" s="218"/>
      <c r="IU70" s="245"/>
      <c r="IV70">
        <f t="shared" si="120"/>
        <v>0</v>
      </c>
      <c r="IW70">
        <f t="shared" si="102"/>
        <v>0</v>
      </c>
      <c r="IX70" s="218"/>
      <c r="IY70">
        <f t="shared" si="117"/>
        <v>1</v>
      </c>
      <c r="IZ70">
        <f t="shared" si="103"/>
        <v>1</v>
      </c>
      <c r="JA70">
        <f t="shared" si="104"/>
        <v>1</v>
      </c>
      <c r="JB70">
        <f t="shared" si="105"/>
        <v>1</v>
      </c>
      <c r="JC70" s="253"/>
      <c r="JD70" s="268"/>
      <c r="JE70">
        <v>60</v>
      </c>
      <c r="JF70" t="str">
        <f t="shared" si="71"/>
        <v>FALSE</v>
      </c>
      <c r="JG70">
        <f>VLOOKUP($A70,'FuturesInfo (3)'!$A$2:$V$80,22)</f>
        <v>15</v>
      </c>
      <c r="JH70" s="257"/>
      <c r="JI70">
        <f t="shared" si="106"/>
        <v>15</v>
      </c>
      <c r="JJ70" s="139">
        <f>VLOOKUP($A70,'FuturesInfo (3)'!$A$2:$O$80,15)*JI70</f>
        <v>123330.45849747094</v>
      </c>
      <c r="JK70" s="200">
        <f t="shared" si="107"/>
        <v>0</v>
      </c>
      <c r="JL70" s="200">
        <f t="shared" si="108"/>
        <v>0</v>
      </c>
      <c r="JM70" s="200">
        <f t="shared" si="109"/>
        <v>0</v>
      </c>
      <c r="JN70" s="200">
        <f t="shared" si="123"/>
        <v>0</v>
      </c>
    </row>
    <row r="71" spans="1:274"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1"/>
        <v>0</v>
      </c>
      <c r="BH71">
        <v>1</v>
      </c>
      <c r="BI71">
        <v>1</v>
      </c>
      <c r="BJ71">
        <f t="shared" si="72"/>
        <v>1</v>
      </c>
      <c r="BK71" s="1">
        <v>4.0463741759500002E-2</v>
      </c>
      <c r="BL71" s="2">
        <v>10</v>
      </c>
      <c r="BM71">
        <v>60</v>
      </c>
      <c r="BN71" t="str">
        <f t="shared" si="112"/>
        <v>TRUE</v>
      </c>
      <c r="BO71">
        <f>VLOOKUP($A71,'FuturesInfo (3)'!$A$2:$V$80,22)</f>
        <v>2</v>
      </c>
      <c r="BP71">
        <f t="shared" si="137"/>
        <v>2</v>
      </c>
      <c r="BQ71" s="139">
        <f>VLOOKUP($A71,'FuturesInfo (3)'!$A$2:$O$80,15)*BP71</f>
        <v>115900</v>
      </c>
      <c r="BR71" s="145">
        <f t="shared" si="73"/>
        <v>4689.7476699260505</v>
      </c>
      <c r="BT71">
        <f t="shared" si="74"/>
        <v>1</v>
      </c>
      <c r="BU71">
        <v>1</v>
      </c>
      <c r="BV71">
        <v>-1</v>
      </c>
      <c r="BW71">
        <v>-1</v>
      </c>
      <c r="BX71">
        <f t="shared" si="138"/>
        <v>0</v>
      </c>
      <c r="BY71">
        <f t="shared" si="139"/>
        <v>1</v>
      </c>
      <c r="BZ71" s="188">
        <v>-1.0705702425199999E-2</v>
      </c>
      <c r="CA71" s="2">
        <v>10</v>
      </c>
      <c r="CB71">
        <v>60</v>
      </c>
      <c r="CC71" t="str">
        <f t="shared" si="140"/>
        <v>TRUE</v>
      </c>
      <c r="CD71">
        <f>VLOOKUP($A71,'FuturesInfo (3)'!$A$2:$V$80,22)</f>
        <v>2</v>
      </c>
      <c r="CE71">
        <f t="shared" si="55"/>
        <v>2</v>
      </c>
      <c r="CF71">
        <f t="shared" si="55"/>
        <v>2</v>
      </c>
      <c r="CG71" s="139">
        <f>VLOOKUP($A71,'FuturesInfo (3)'!$A$2:$O$80,15)*CE71</f>
        <v>115900</v>
      </c>
      <c r="CH71" s="145">
        <f t="shared" si="141"/>
        <v>-1240.79091108068</v>
      </c>
      <c r="CI71" s="145">
        <f t="shared" si="75"/>
        <v>1240.79091108068</v>
      </c>
      <c r="CK71">
        <f t="shared" si="142"/>
        <v>1</v>
      </c>
      <c r="CL71">
        <v>1</v>
      </c>
      <c r="CM71">
        <v>-1</v>
      </c>
      <c r="CN71">
        <v>1</v>
      </c>
      <c r="CO71">
        <f t="shared" si="113"/>
        <v>1</v>
      </c>
      <c r="CP71">
        <f t="shared" si="143"/>
        <v>0</v>
      </c>
      <c r="CQ71" s="1">
        <v>5.5212014134300002E-3</v>
      </c>
      <c r="CR71" s="2">
        <v>10</v>
      </c>
      <c r="CS71">
        <v>60</v>
      </c>
      <c r="CT71" t="str">
        <f t="shared" si="144"/>
        <v>TRUE</v>
      </c>
      <c r="CU71">
        <f>VLOOKUP($A71,'FuturesInfo (3)'!$A$2:$V$80,22)</f>
        <v>2</v>
      </c>
      <c r="CV71">
        <f t="shared" si="145"/>
        <v>2</v>
      </c>
      <c r="CW71">
        <f t="shared" si="76"/>
        <v>2</v>
      </c>
      <c r="CX71" s="139">
        <f>VLOOKUP($A71,'FuturesInfo (3)'!$A$2:$O$80,15)*CW71</f>
        <v>115900</v>
      </c>
      <c r="CY71" s="200">
        <f t="shared" si="146"/>
        <v>639.90724381653706</v>
      </c>
      <c r="CZ71" s="200">
        <f t="shared" si="78"/>
        <v>-639.90724381653706</v>
      </c>
      <c r="DB71">
        <f t="shared" si="61"/>
        <v>1</v>
      </c>
      <c r="DC71">
        <v>1</v>
      </c>
      <c r="DD71">
        <v>-1</v>
      </c>
      <c r="DE71">
        <v>1</v>
      </c>
      <c r="DF71">
        <f t="shared" si="114"/>
        <v>1</v>
      </c>
      <c r="DG71">
        <f t="shared" si="62"/>
        <v>0</v>
      </c>
      <c r="DH71" s="1">
        <v>2.6356248627299999E-3</v>
      </c>
      <c r="DI71" s="2">
        <v>10</v>
      </c>
      <c r="DJ71">
        <v>60</v>
      </c>
      <c r="DK71" t="str">
        <f t="shared" si="63"/>
        <v>TRUE</v>
      </c>
      <c r="DL71">
        <f>VLOOKUP($A71,'FuturesInfo (3)'!$A$2:$V$80,22)</f>
        <v>2</v>
      </c>
      <c r="DM71">
        <f t="shared" si="64"/>
        <v>2</v>
      </c>
      <c r="DN71">
        <f t="shared" si="79"/>
        <v>2</v>
      </c>
      <c r="DO71" s="139">
        <f>VLOOKUP($A71,'FuturesInfo (3)'!$A$2:$O$80,15)*DN71</f>
        <v>115900</v>
      </c>
      <c r="DP71" s="200">
        <f t="shared" si="65"/>
        <v>305.46892159040698</v>
      </c>
      <c r="DQ71" s="200">
        <f t="shared" si="80"/>
        <v>-305.46892159040698</v>
      </c>
      <c r="DS71">
        <v>1</v>
      </c>
      <c r="DT71">
        <v>1</v>
      </c>
      <c r="DU71">
        <v>-1</v>
      </c>
      <c r="DV71">
        <v>1</v>
      </c>
      <c r="DW71">
        <v>1</v>
      </c>
      <c r="DX71">
        <v>0</v>
      </c>
      <c r="DY71" s="1">
        <v>3.1982475355999997E-2</v>
      </c>
      <c r="DZ71" s="2">
        <v>10</v>
      </c>
      <c r="EA71">
        <v>60</v>
      </c>
      <c r="EB71" t="s">
        <v>1276</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1276</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1276</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1276</v>
      </c>
      <c r="GM71">
        <v>2</v>
      </c>
      <c r="GN71" s="96">
        <v>0</v>
      </c>
      <c r="GO71">
        <v>2</v>
      </c>
      <c r="GP71" s="139">
        <v>115900</v>
      </c>
      <c r="GQ71" s="200">
        <v>-373.79058267030501</v>
      </c>
      <c r="GR71" s="200">
        <v>-373.79058267030501</v>
      </c>
      <c r="GS71" s="200">
        <v>-373.79058267030501</v>
      </c>
      <c r="GT71" s="200">
        <v>373.79058267030501</v>
      </c>
      <c r="GV71">
        <f t="shared" si="66"/>
        <v>0</v>
      </c>
      <c r="GW71" s="244">
        <v>1</v>
      </c>
      <c r="GX71" s="218">
        <v>1</v>
      </c>
      <c r="GY71" s="245">
        <v>-22</v>
      </c>
      <c r="GZ71">
        <f t="shared" si="118"/>
        <v>1</v>
      </c>
      <c r="HA71">
        <f t="shared" si="82"/>
        <v>-1</v>
      </c>
      <c r="HB71" s="218"/>
      <c r="HC71">
        <f t="shared" si="115"/>
        <v>0</v>
      </c>
      <c r="HD71">
        <f t="shared" si="83"/>
        <v>0</v>
      </c>
      <c r="HE71">
        <f t="shared" si="84"/>
        <v>0</v>
      </c>
      <c r="HF71">
        <f t="shared" si="85"/>
        <v>0</v>
      </c>
      <c r="HG71" s="253"/>
      <c r="HH71" s="268">
        <v>42501</v>
      </c>
      <c r="HI71">
        <v>60</v>
      </c>
      <c r="HJ71" t="str">
        <f t="shared" si="67"/>
        <v>TRUE</v>
      </c>
      <c r="HK71">
        <f>VLOOKUP($A71,'FuturesInfo (3)'!$A$2:$V$80,22)</f>
        <v>2</v>
      </c>
      <c r="HL71" s="257"/>
      <c r="HM71">
        <f t="shared" si="86"/>
        <v>2</v>
      </c>
      <c r="HN71" s="139">
        <f>VLOOKUP($A71,'FuturesInfo (3)'!$A$2:$O$80,15)*HM71</f>
        <v>115900</v>
      </c>
      <c r="HO71" s="200">
        <f t="shared" si="87"/>
        <v>0</v>
      </c>
      <c r="HP71" s="200">
        <f t="shared" si="88"/>
        <v>0</v>
      </c>
      <c r="HQ71" s="200">
        <f t="shared" si="89"/>
        <v>0</v>
      </c>
      <c r="HR71" s="200">
        <f t="shared" si="121"/>
        <v>0</v>
      </c>
      <c r="HT71">
        <f t="shared" si="68"/>
        <v>0</v>
      </c>
      <c r="HU71" s="244"/>
      <c r="HV71" s="218"/>
      <c r="HW71" s="245"/>
      <c r="HX71">
        <f t="shared" si="119"/>
        <v>0</v>
      </c>
      <c r="HY71">
        <f t="shared" si="92"/>
        <v>0</v>
      </c>
      <c r="HZ71" s="218"/>
      <c r="IA71">
        <f t="shared" si="116"/>
        <v>1</v>
      </c>
      <c r="IB71">
        <f t="shared" si="93"/>
        <v>1</v>
      </c>
      <c r="IC71">
        <f t="shared" si="94"/>
        <v>1</v>
      </c>
      <c r="ID71">
        <f t="shared" si="95"/>
        <v>1</v>
      </c>
      <c r="IE71" s="253"/>
      <c r="IF71" s="268"/>
      <c r="IG71">
        <v>60</v>
      </c>
      <c r="IH71" t="str">
        <f t="shared" si="69"/>
        <v>FALSE</v>
      </c>
      <c r="II71">
        <f>VLOOKUP($A71,'FuturesInfo (3)'!$A$2:$V$80,22)</f>
        <v>2</v>
      </c>
      <c r="IJ71" s="257"/>
      <c r="IK71">
        <f t="shared" si="96"/>
        <v>2</v>
      </c>
      <c r="IL71" s="139">
        <f>VLOOKUP($A71,'FuturesInfo (3)'!$A$2:$O$80,15)*IK71</f>
        <v>115900</v>
      </c>
      <c r="IM71" s="200">
        <f t="shared" si="97"/>
        <v>0</v>
      </c>
      <c r="IN71" s="200">
        <f t="shared" si="98"/>
        <v>0</v>
      </c>
      <c r="IO71" s="200">
        <f t="shared" si="99"/>
        <v>0</v>
      </c>
      <c r="IP71" s="200">
        <f t="shared" si="122"/>
        <v>0</v>
      </c>
      <c r="IR71">
        <f t="shared" si="70"/>
        <v>1</v>
      </c>
      <c r="IS71" s="244"/>
      <c r="IT71" s="218"/>
      <c r="IU71" s="245"/>
      <c r="IV71">
        <f t="shared" si="120"/>
        <v>0</v>
      </c>
      <c r="IW71">
        <f t="shared" si="102"/>
        <v>0</v>
      </c>
      <c r="IX71" s="218"/>
      <c r="IY71">
        <f t="shared" si="117"/>
        <v>1</v>
      </c>
      <c r="IZ71">
        <f t="shared" si="103"/>
        <v>1</v>
      </c>
      <c r="JA71">
        <f t="shared" si="104"/>
        <v>1</v>
      </c>
      <c r="JB71">
        <f t="shared" si="105"/>
        <v>1</v>
      </c>
      <c r="JC71" s="253"/>
      <c r="JD71" s="268"/>
      <c r="JE71">
        <v>60</v>
      </c>
      <c r="JF71" t="str">
        <f t="shared" si="71"/>
        <v>FALSE</v>
      </c>
      <c r="JG71">
        <f>VLOOKUP($A71,'FuturesInfo (3)'!$A$2:$V$80,22)</f>
        <v>2</v>
      </c>
      <c r="JH71" s="257"/>
      <c r="JI71">
        <f t="shared" si="106"/>
        <v>2</v>
      </c>
      <c r="JJ71" s="139">
        <f>VLOOKUP($A71,'FuturesInfo (3)'!$A$2:$O$80,15)*JI71</f>
        <v>115900</v>
      </c>
      <c r="JK71" s="200">
        <f t="shared" si="107"/>
        <v>0</v>
      </c>
      <c r="JL71" s="200">
        <f t="shared" si="108"/>
        <v>0</v>
      </c>
      <c r="JM71" s="200">
        <f t="shared" si="109"/>
        <v>0</v>
      </c>
      <c r="JN71" s="200">
        <f t="shared" si="123"/>
        <v>0</v>
      </c>
    </row>
    <row r="72" spans="1:274"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1"/>
        <v>2</v>
      </c>
      <c r="BH72">
        <v>1</v>
      </c>
      <c r="BI72">
        <v>1</v>
      </c>
      <c r="BJ72">
        <f t="shared" si="72"/>
        <v>1</v>
      </c>
      <c r="BK72" s="1">
        <v>3.8483630097600002E-2</v>
      </c>
      <c r="BL72" s="2">
        <v>10</v>
      </c>
      <c r="BM72">
        <v>60</v>
      </c>
      <c r="BN72" t="str">
        <f t="shared" si="112"/>
        <v>TRUE</v>
      </c>
      <c r="BO72">
        <f>VLOOKUP($A72,'FuturesInfo (3)'!$A$2:$V$80,22)</f>
        <v>4</v>
      </c>
      <c r="BP72">
        <f t="shared" si="137"/>
        <v>4</v>
      </c>
      <c r="BQ72" s="139">
        <f>VLOOKUP($A72,'FuturesInfo (3)'!$A$2:$O$80,15)*BP72</f>
        <v>87987.199999999997</v>
      </c>
      <c r="BR72" s="145">
        <f t="shared" si="73"/>
        <v>3386.0668581235509</v>
      </c>
      <c r="BT72">
        <f t="shared" si="74"/>
        <v>1</v>
      </c>
      <c r="BU72">
        <v>1</v>
      </c>
      <c r="BV72">
        <v>1</v>
      </c>
      <c r="BW72">
        <v>1</v>
      </c>
      <c r="BX72">
        <f t="shared" si="138"/>
        <v>1</v>
      </c>
      <c r="BY72">
        <f t="shared" si="139"/>
        <v>1</v>
      </c>
      <c r="BZ72" s="188">
        <v>3.7057522123899997E-2</v>
      </c>
      <c r="CA72" s="2">
        <v>10</v>
      </c>
      <c r="CB72">
        <v>60</v>
      </c>
      <c r="CC72" t="str">
        <f t="shared" si="140"/>
        <v>TRUE</v>
      </c>
      <c r="CD72">
        <f>VLOOKUP($A72,'FuturesInfo (3)'!$A$2:$V$80,22)</f>
        <v>4</v>
      </c>
      <c r="CE72">
        <f t="shared" si="55"/>
        <v>4</v>
      </c>
      <c r="CF72">
        <f t="shared" si="55"/>
        <v>4</v>
      </c>
      <c r="CG72" s="139">
        <f>VLOOKUP($A72,'FuturesInfo (3)'!$A$2:$O$80,15)*CE72</f>
        <v>87987.199999999997</v>
      </c>
      <c r="CH72" s="145">
        <f t="shared" si="141"/>
        <v>3260.5876106200135</v>
      </c>
      <c r="CI72" s="145">
        <f t="shared" si="75"/>
        <v>3260.5876106200135</v>
      </c>
      <c r="CK72">
        <f t="shared" si="142"/>
        <v>1</v>
      </c>
      <c r="CL72">
        <v>1</v>
      </c>
      <c r="CM72">
        <v>1</v>
      </c>
      <c r="CN72">
        <v>1</v>
      </c>
      <c r="CO72">
        <f t="shared" si="113"/>
        <v>1</v>
      </c>
      <c r="CP72">
        <f t="shared" si="143"/>
        <v>1</v>
      </c>
      <c r="CQ72" s="1">
        <v>1.6000000000000001E-3</v>
      </c>
      <c r="CR72" s="2">
        <v>10</v>
      </c>
      <c r="CS72">
        <v>60</v>
      </c>
      <c r="CT72" t="str">
        <f t="shared" si="144"/>
        <v>TRUE</v>
      </c>
      <c r="CU72">
        <f>VLOOKUP($A72,'FuturesInfo (3)'!$A$2:$V$80,22)</f>
        <v>4</v>
      </c>
      <c r="CV72">
        <f t="shared" si="145"/>
        <v>5</v>
      </c>
      <c r="CW72">
        <f t="shared" si="76"/>
        <v>4</v>
      </c>
      <c r="CX72" s="139">
        <f>VLOOKUP($A72,'FuturesInfo (3)'!$A$2:$O$80,15)*CW72</f>
        <v>87987.199999999997</v>
      </c>
      <c r="CY72" s="200">
        <f t="shared" si="146"/>
        <v>140.77951999999999</v>
      </c>
      <c r="CZ72" s="200">
        <f t="shared" si="78"/>
        <v>140.77951999999999</v>
      </c>
      <c r="DB72">
        <f t="shared" si="61"/>
        <v>1</v>
      </c>
      <c r="DC72">
        <v>1</v>
      </c>
      <c r="DD72">
        <v>1</v>
      </c>
      <c r="DE72">
        <v>1</v>
      </c>
      <c r="DF72">
        <f t="shared" si="114"/>
        <v>1</v>
      </c>
      <c r="DG72">
        <f t="shared" si="62"/>
        <v>1</v>
      </c>
      <c r="DH72" s="1">
        <v>1.17145899894E-2</v>
      </c>
      <c r="DI72" s="2">
        <v>10</v>
      </c>
      <c r="DJ72">
        <v>60</v>
      </c>
      <c r="DK72" t="str">
        <f t="shared" si="63"/>
        <v>TRUE</v>
      </c>
      <c r="DL72">
        <f>VLOOKUP($A72,'FuturesInfo (3)'!$A$2:$V$80,22)</f>
        <v>4</v>
      </c>
      <c r="DM72">
        <f t="shared" si="64"/>
        <v>5</v>
      </c>
      <c r="DN72">
        <f t="shared" si="79"/>
        <v>4</v>
      </c>
      <c r="DO72" s="139">
        <f>VLOOKUP($A72,'FuturesInfo (3)'!$A$2:$O$80,15)*DN72</f>
        <v>87987.199999999997</v>
      </c>
      <c r="DP72" s="200">
        <f t="shared" si="65"/>
        <v>1030.7339723153357</v>
      </c>
      <c r="DQ72" s="200">
        <f t="shared" si="80"/>
        <v>1030.7339723153357</v>
      </c>
      <c r="DS72">
        <v>1</v>
      </c>
      <c r="DT72">
        <v>1</v>
      </c>
      <c r="DU72">
        <v>1</v>
      </c>
      <c r="DV72">
        <v>1</v>
      </c>
      <c r="DW72">
        <v>1</v>
      </c>
      <c r="DX72">
        <v>1</v>
      </c>
      <c r="DY72" s="1">
        <v>3.21052632167E-2</v>
      </c>
      <c r="DZ72" s="2">
        <v>10</v>
      </c>
      <c r="EA72">
        <v>60</v>
      </c>
      <c r="EB72" t="s">
        <v>1276</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1276</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1276</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1276</v>
      </c>
      <c r="GM72">
        <v>4</v>
      </c>
      <c r="GN72" s="96">
        <v>0</v>
      </c>
      <c r="GO72">
        <v>4</v>
      </c>
      <c r="GP72" s="139">
        <v>87987.199999999997</v>
      </c>
      <c r="GQ72" s="200">
        <v>401.36077040034309</v>
      </c>
      <c r="GR72" s="200">
        <v>-401.36077040034309</v>
      </c>
      <c r="GS72" s="200">
        <v>-401.36077040034309</v>
      </c>
      <c r="GT72" s="200">
        <v>-401.36077040034309</v>
      </c>
      <c r="GV72">
        <f t="shared" si="66"/>
        <v>0</v>
      </c>
      <c r="GW72" s="244">
        <v>1</v>
      </c>
      <c r="GX72" s="218">
        <v>1</v>
      </c>
      <c r="GY72" s="245">
        <v>13</v>
      </c>
      <c r="GZ72">
        <f t="shared" si="118"/>
        <v>-1</v>
      </c>
      <c r="HA72">
        <f t="shared" si="82"/>
        <v>1</v>
      </c>
      <c r="HB72" s="218"/>
      <c r="HC72">
        <f t="shared" si="115"/>
        <v>0</v>
      </c>
      <c r="HD72">
        <f t="shared" si="83"/>
        <v>0</v>
      </c>
      <c r="HE72">
        <f t="shared" si="84"/>
        <v>0</v>
      </c>
      <c r="HF72">
        <f t="shared" si="85"/>
        <v>0</v>
      </c>
      <c r="HG72" s="253"/>
      <c r="HH72" s="268">
        <v>42508</v>
      </c>
      <c r="HI72">
        <v>60</v>
      </c>
      <c r="HJ72" t="str">
        <f t="shared" si="67"/>
        <v>TRUE</v>
      </c>
      <c r="HK72">
        <f>VLOOKUP($A72,'FuturesInfo (3)'!$A$2:$V$80,22)</f>
        <v>4</v>
      </c>
      <c r="HL72" s="257"/>
      <c r="HM72">
        <f t="shared" si="86"/>
        <v>4</v>
      </c>
      <c r="HN72" s="139">
        <f>VLOOKUP($A72,'FuturesInfo (3)'!$A$2:$O$80,15)*HM72</f>
        <v>87987.199999999997</v>
      </c>
      <c r="HO72" s="200">
        <f t="shared" si="87"/>
        <v>0</v>
      </c>
      <c r="HP72" s="200">
        <f t="shared" si="88"/>
        <v>0</v>
      </c>
      <c r="HQ72" s="200">
        <f t="shared" si="89"/>
        <v>0</v>
      </c>
      <c r="HR72" s="200">
        <f t="shared" si="121"/>
        <v>0</v>
      </c>
      <c r="HT72">
        <f t="shared" si="68"/>
        <v>0</v>
      </c>
      <c r="HU72" s="244"/>
      <c r="HV72" s="218"/>
      <c r="HW72" s="245"/>
      <c r="HX72">
        <f t="shared" si="119"/>
        <v>0</v>
      </c>
      <c r="HY72">
        <f t="shared" si="92"/>
        <v>0</v>
      </c>
      <c r="HZ72" s="218"/>
      <c r="IA72">
        <f t="shared" si="116"/>
        <v>1</v>
      </c>
      <c r="IB72">
        <f t="shared" si="93"/>
        <v>1</v>
      </c>
      <c r="IC72">
        <f t="shared" si="94"/>
        <v>1</v>
      </c>
      <c r="ID72">
        <f t="shared" si="95"/>
        <v>1</v>
      </c>
      <c r="IE72" s="253"/>
      <c r="IF72" s="268"/>
      <c r="IG72">
        <v>60</v>
      </c>
      <c r="IH72" t="str">
        <f t="shared" si="69"/>
        <v>FALSE</v>
      </c>
      <c r="II72">
        <f>VLOOKUP($A72,'FuturesInfo (3)'!$A$2:$V$80,22)</f>
        <v>4</v>
      </c>
      <c r="IJ72" s="257"/>
      <c r="IK72">
        <f t="shared" si="96"/>
        <v>4</v>
      </c>
      <c r="IL72" s="139">
        <f>VLOOKUP($A72,'FuturesInfo (3)'!$A$2:$O$80,15)*IK72</f>
        <v>87987.199999999997</v>
      </c>
      <c r="IM72" s="200">
        <f t="shared" si="97"/>
        <v>0</v>
      </c>
      <c r="IN72" s="200">
        <f t="shared" si="98"/>
        <v>0</v>
      </c>
      <c r="IO72" s="200">
        <f t="shared" si="99"/>
        <v>0</v>
      </c>
      <c r="IP72" s="200">
        <f t="shared" si="122"/>
        <v>0</v>
      </c>
      <c r="IR72">
        <f t="shared" si="70"/>
        <v>1</v>
      </c>
      <c r="IS72" s="244"/>
      <c r="IT72" s="218"/>
      <c r="IU72" s="245"/>
      <c r="IV72">
        <f t="shared" si="120"/>
        <v>0</v>
      </c>
      <c r="IW72">
        <f t="shared" si="102"/>
        <v>0</v>
      </c>
      <c r="IX72" s="218"/>
      <c r="IY72">
        <f t="shared" si="117"/>
        <v>1</v>
      </c>
      <c r="IZ72">
        <f t="shared" si="103"/>
        <v>1</v>
      </c>
      <c r="JA72">
        <f t="shared" si="104"/>
        <v>1</v>
      </c>
      <c r="JB72">
        <f t="shared" si="105"/>
        <v>1</v>
      </c>
      <c r="JC72" s="253"/>
      <c r="JD72" s="268"/>
      <c r="JE72">
        <v>60</v>
      </c>
      <c r="JF72" t="str">
        <f t="shared" si="71"/>
        <v>FALSE</v>
      </c>
      <c r="JG72">
        <f>VLOOKUP($A72,'FuturesInfo (3)'!$A$2:$V$80,22)</f>
        <v>4</v>
      </c>
      <c r="JH72" s="257"/>
      <c r="JI72">
        <f t="shared" si="106"/>
        <v>4</v>
      </c>
      <c r="JJ72" s="139">
        <f>VLOOKUP($A72,'FuturesInfo (3)'!$A$2:$O$80,15)*JI72</f>
        <v>87987.199999999997</v>
      </c>
      <c r="JK72" s="200">
        <f t="shared" si="107"/>
        <v>0</v>
      </c>
      <c r="JL72" s="200">
        <f t="shared" si="108"/>
        <v>0</v>
      </c>
      <c r="JM72" s="200">
        <f t="shared" si="109"/>
        <v>0</v>
      </c>
      <c r="JN72" s="200">
        <f t="shared" si="123"/>
        <v>0</v>
      </c>
    </row>
    <row r="73" spans="1:274"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1"/>
        <v>0</v>
      </c>
      <c r="BH73">
        <v>1</v>
      </c>
      <c r="BI73">
        <v>-1</v>
      </c>
      <c r="BJ73">
        <f t="shared" si="72"/>
        <v>0</v>
      </c>
      <c r="BK73" s="1">
        <v>-2.07591933571E-3</v>
      </c>
      <c r="BL73" s="2">
        <v>10</v>
      </c>
      <c r="BM73">
        <v>60</v>
      </c>
      <c r="BN73" t="str">
        <f t="shared" si="112"/>
        <v>TRUE</v>
      </c>
      <c r="BO73">
        <f>VLOOKUP($A73,'FuturesInfo (3)'!$A$2:$V$80,22)</f>
        <v>3</v>
      </c>
      <c r="BP73">
        <f t="shared" si="137"/>
        <v>3</v>
      </c>
      <c r="BQ73" s="139">
        <f>VLOOKUP($A73,'FuturesInfo (3)'!$A$2:$O$80,15)*BP73</f>
        <v>390825</v>
      </c>
      <c r="BR73" s="145">
        <f t="shared" si="73"/>
        <v>-811.32117437886075</v>
      </c>
      <c r="BT73">
        <f t="shared" si="74"/>
        <v>1</v>
      </c>
      <c r="BU73">
        <v>1</v>
      </c>
      <c r="BV73">
        <v>1</v>
      </c>
      <c r="BW73">
        <v>1</v>
      </c>
      <c r="BX73">
        <f t="shared" si="138"/>
        <v>1</v>
      </c>
      <c r="BY73">
        <f t="shared" si="139"/>
        <v>1</v>
      </c>
      <c r="BZ73" s="188">
        <v>1.4363546310100001E-2</v>
      </c>
      <c r="CA73" s="2">
        <v>10</v>
      </c>
      <c r="CB73">
        <v>60</v>
      </c>
      <c r="CC73" t="str">
        <f t="shared" si="140"/>
        <v>TRUE</v>
      </c>
      <c r="CD73">
        <f>VLOOKUP($A73,'FuturesInfo (3)'!$A$2:$V$80,22)</f>
        <v>3</v>
      </c>
      <c r="CE73">
        <f t="shared" si="55"/>
        <v>3</v>
      </c>
      <c r="CF73">
        <f t="shared" si="55"/>
        <v>3</v>
      </c>
      <c r="CG73" s="139">
        <f>VLOOKUP($A73,'FuturesInfo (3)'!$A$2:$O$80,15)*CE73</f>
        <v>390825</v>
      </c>
      <c r="CH73" s="145">
        <f t="shared" si="141"/>
        <v>5613.6329866448332</v>
      </c>
      <c r="CI73" s="145">
        <f t="shared" si="75"/>
        <v>5613.6329866448332</v>
      </c>
      <c r="CK73">
        <f t="shared" si="142"/>
        <v>1</v>
      </c>
      <c r="CL73">
        <v>1</v>
      </c>
      <c r="CM73">
        <v>1</v>
      </c>
      <c r="CN73">
        <v>1</v>
      </c>
      <c r="CO73">
        <f t="shared" si="113"/>
        <v>1</v>
      </c>
      <c r="CP73">
        <f t="shared" si="143"/>
        <v>1</v>
      </c>
      <c r="CQ73" s="1">
        <v>7.32421875E-3</v>
      </c>
      <c r="CR73" s="2">
        <v>10</v>
      </c>
      <c r="CS73">
        <v>60</v>
      </c>
      <c r="CT73" t="str">
        <f t="shared" si="144"/>
        <v>TRUE</v>
      </c>
      <c r="CU73">
        <f>VLOOKUP($A73,'FuturesInfo (3)'!$A$2:$V$80,22)</f>
        <v>3</v>
      </c>
      <c r="CV73">
        <f t="shared" si="145"/>
        <v>4</v>
      </c>
      <c r="CW73">
        <f t="shared" si="76"/>
        <v>3</v>
      </c>
      <c r="CX73" s="139">
        <f>VLOOKUP($A73,'FuturesInfo (3)'!$A$2:$O$80,15)*CW73</f>
        <v>390825</v>
      </c>
      <c r="CY73" s="200">
        <f t="shared" si="146"/>
        <v>2862.48779296875</v>
      </c>
      <c r="CZ73" s="200">
        <f t="shared" si="78"/>
        <v>2862.48779296875</v>
      </c>
      <c r="DB73">
        <f t="shared" si="61"/>
        <v>1</v>
      </c>
      <c r="DC73">
        <v>-1</v>
      </c>
      <c r="DD73">
        <v>1</v>
      </c>
      <c r="DE73">
        <v>1</v>
      </c>
      <c r="DF73">
        <f t="shared" si="114"/>
        <v>0</v>
      </c>
      <c r="DG73">
        <f t="shared" si="62"/>
        <v>1</v>
      </c>
      <c r="DH73" s="1">
        <v>4.6534173533699999E-3</v>
      </c>
      <c r="DI73" s="2">
        <v>10</v>
      </c>
      <c r="DJ73">
        <v>60</v>
      </c>
      <c r="DK73" t="str">
        <f t="shared" si="63"/>
        <v>TRUE</v>
      </c>
      <c r="DL73">
        <f>VLOOKUP($A73,'FuturesInfo (3)'!$A$2:$V$80,22)</f>
        <v>3</v>
      </c>
      <c r="DM73">
        <f t="shared" si="64"/>
        <v>2</v>
      </c>
      <c r="DN73">
        <f t="shared" si="79"/>
        <v>3</v>
      </c>
      <c r="DO73" s="139">
        <f>VLOOKUP($A73,'FuturesInfo (3)'!$A$2:$O$80,15)*DN73</f>
        <v>390825</v>
      </c>
      <c r="DP73" s="200">
        <f t="shared" si="65"/>
        <v>-1818.6718371308302</v>
      </c>
      <c r="DQ73" s="200">
        <f t="shared" si="80"/>
        <v>1818.6718371308302</v>
      </c>
      <c r="DS73">
        <v>-1</v>
      </c>
      <c r="DT73">
        <v>-1</v>
      </c>
      <c r="DU73">
        <v>1</v>
      </c>
      <c r="DV73">
        <v>1</v>
      </c>
      <c r="DW73">
        <v>0</v>
      </c>
      <c r="DX73">
        <v>1</v>
      </c>
      <c r="DY73" s="1">
        <v>6.2723149667100004E-3</v>
      </c>
      <c r="DZ73" s="2">
        <v>10</v>
      </c>
      <c r="EA73">
        <v>60</v>
      </c>
      <c r="EB73" t="s">
        <v>1276</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1276</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1276</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1276</v>
      </c>
      <c r="GM73">
        <v>3</v>
      </c>
      <c r="GN73" s="96">
        <v>0</v>
      </c>
      <c r="GO73">
        <v>3</v>
      </c>
      <c r="GP73" s="139">
        <v>390825</v>
      </c>
      <c r="GQ73" s="200">
        <v>-412.06508195059803</v>
      </c>
      <c r="GR73" s="200">
        <v>412.06508195059803</v>
      </c>
      <c r="GS73" s="200">
        <v>-412.06508195059803</v>
      </c>
      <c r="GT73" s="200">
        <v>-412.06508195059803</v>
      </c>
      <c r="GV73">
        <f t="shared" si="66"/>
        <v>1</v>
      </c>
      <c r="GW73" s="244">
        <v>1</v>
      </c>
      <c r="GX73" s="218">
        <v>1</v>
      </c>
      <c r="GY73" s="245">
        <v>-3</v>
      </c>
      <c r="GZ73">
        <f t="shared" si="118"/>
        <v>-1</v>
      </c>
      <c r="HA73">
        <f t="shared" si="82"/>
        <v>-1</v>
      </c>
      <c r="HB73" s="218"/>
      <c r="HC73">
        <f t="shared" si="115"/>
        <v>0</v>
      </c>
      <c r="HD73">
        <f t="shared" si="83"/>
        <v>0</v>
      </c>
      <c r="HE73">
        <f t="shared" si="84"/>
        <v>0</v>
      </c>
      <c r="HF73">
        <f t="shared" si="85"/>
        <v>0</v>
      </c>
      <c r="HG73" s="253"/>
      <c r="HH73" s="268">
        <v>42493</v>
      </c>
      <c r="HI73">
        <v>60</v>
      </c>
      <c r="HJ73" t="str">
        <f t="shared" si="67"/>
        <v>TRUE</v>
      </c>
      <c r="HK73">
        <f>VLOOKUP($A73,'FuturesInfo (3)'!$A$2:$V$80,22)</f>
        <v>3</v>
      </c>
      <c r="HL73" s="257"/>
      <c r="HM73">
        <f t="shared" si="86"/>
        <v>3</v>
      </c>
      <c r="HN73" s="139">
        <f>VLOOKUP($A73,'FuturesInfo (3)'!$A$2:$O$80,15)*HM73</f>
        <v>390825</v>
      </c>
      <c r="HO73" s="200">
        <f t="shared" si="87"/>
        <v>0</v>
      </c>
      <c r="HP73" s="200">
        <f t="shared" si="88"/>
        <v>0</v>
      </c>
      <c r="HQ73" s="200">
        <f t="shared" si="89"/>
        <v>0</v>
      </c>
      <c r="HR73" s="200">
        <f t="shared" si="121"/>
        <v>0</v>
      </c>
      <c r="HT73">
        <f t="shared" si="68"/>
        <v>0</v>
      </c>
      <c r="HU73" s="244"/>
      <c r="HV73" s="218"/>
      <c r="HW73" s="245"/>
      <c r="HX73">
        <f t="shared" si="119"/>
        <v>0</v>
      </c>
      <c r="HY73">
        <f t="shared" si="92"/>
        <v>0</v>
      </c>
      <c r="HZ73" s="218"/>
      <c r="IA73">
        <f t="shared" si="116"/>
        <v>1</v>
      </c>
      <c r="IB73">
        <f t="shared" si="93"/>
        <v>1</v>
      </c>
      <c r="IC73">
        <f t="shared" si="94"/>
        <v>1</v>
      </c>
      <c r="ID73">
        <f t="shared" si="95"/>
        <v>1</v>
      </c>
      <c r="IE73" s="253"/>
      <c r="IF73" s="268"/>
      <c r="IG73">
        <v>60</v>
      </c>
      <c r="IH73" t="str">
        <f t="shared" si="69"/>
        <v>FALSE</v>
      </c>
      <c r="II73">
        <f>VLOOKUP($A73,'FuturesInfo (3)'!$A$2:$V$80,22)</f>
        <v>3</v>
      </c>
      <c r="IJ73" s="257"/>
      <c r="IK73">
        <f t="shared" si="96"/>
        <v>3</v>
      </c>
      <c r="IL73" s="139">
        <f>VLOOKUP($A73,'FuturesInfo (3)'!$A$2:$O$80,15)*IK73</f>
        <v>390825</v>
      </c>
      <c r="IM73" s="200">
        <f t="shared" si="97"/>
        <v>0</v>
      </c>
      <c r="IN73" s="200">
        <f t="shared" si="98"/>
        <v>0</v>
      </c>
      <c r="IO73" s="200">
        <f t="shared" si="99"/>
        <v>0</v>
      </c>
      <c r="IP73" s="200">
        <f t="shared" si="122"/>
        <v>0</v>
      </c>
      <c r="IR73">
        <f t="shared" si="70"/>
        <v>1</v>
      </c>
      <c r="IS73" s="244"/>
      <c r="IT73" s="218"/>
      <c r="IU73" s="245"/>
      <c r="IV73">
        <f t="shared" si="120"/>
        <v>0</v>
      </c>
      <c r="IW73">
        <f t="shared" si="102"/>
        <v>0</v>
      </c>
      <c r="IX73" s="218"/>
      <c r="IY73">
        <f t="shared" si="117"/>
        <v>1</v>
      </c>
      <c r="IZ73">
        <f t="shared" si="103"/>
        <v>1</v>
      </c>
      <c r="JA73">
        <f t="shared" si="104"/>
        <v>1</v>
      </c>
      <c r="JB73">
        <f t="shared" si="105"/>
        <v>1</v>
      </c>
      <c r="JC73" s="253"/>
      <c r="JD73" s="268"/>
      <c r="JE73">
        <v>60</v>
      </c>
      <c r="JF73" t="str">
        <f t="shared" si="71"/>
        <v>FALSE</v>
      </c>
      <c r="JG73">
        <f>VLOOKUP($A73,'FuturesInfo (3)'!$A$2:$V$80,22)</f>
        <v>3</v>
      </c>
      <c r="JH73" s="257"/>
      <c r="JI73">
        <f t="shared" si="106"/>
        <v>3</v>
      </c>
      <c r="JJ73" s="139">
        <f>VLOOKUP($A73,'FuturesInfo (3)'!$A$2:$O$80,15)*JI73</f>
        <v>390825</v>
      </c>
      <c r="JK73" s="200">
        <f t="shared" si="107"/>
        <v>0</v>
      </c>
      <c r="JL73" s="200">
        <f t="shared" si="108"/>
        <v>0</v>
      </c>
      <c r="JM73" s="200">
        <f t="shared" si="109"/>
        <v>0</v>
      </c>
      <c r="JN73" s="200">
        <f t="shared" si="123"/>
        <v>0</v>
      </c>
    </row>
    <row r="74" spans="1:274"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1"/>
        <v>0</v>
      </c>
      <c r="BH74">
        <v>-1</v>
      </c>
      <c r="BI74">
        <v>1</v>
      </c>
      <c r="BJ74">
        <f t="shared" si="72"/>
        <v>0</v>
      </c>
      <c r="BK74" s="1">
        <v>6.1530733973799998E-3</v>
      </c>
      <c r="BL74" s="2">
        <v>10</v>
      </c>
      <c r="BM74">
        <v>60</v>
      </c>
      <c r="BN74" t="str">
        <f t="shared" si="112"/>
        <v>TRUE</v>
      </c>
      <c r="BO74">
        <f>VLOOKUP($A74,'FuturesInfo (3)'!$A$2:$V$80,22)</f>
        <v>1</v>
      </c>
      <c r="BP74">
        <f t="shared" si="137"/>
        <v>1</v>
      </c>
      <c r="BQ74" s="139">
        <f>VLOOKUP($A74,'FuturesInfo (3)'!$A$2:$O$80,15)*BP74</f>
        <v>87215</v>
      </c>
      <c r="BR74" s="145">
        <f t="shared" si="73"/>
        <v>-536.64029635249665</v>
      </c>
      <c r="BT74">
        <f t="shared" si="74"/>
        <v>-1</v>
      </c>
      <c r="BU74">
        <v>-1</v>
      </c>
      <c r="BV74">
        <v>-1</v>
      </c>
      <c r="BW74">
        <v>1</v>
      </c>
      <c r="BX74">
        <f t="shared" si="138"/>
        <v>0</v>
      </c>
      <c r="BY74">
        <f t="shared" si="139"/>
        <v>0</v>
      </c>
      <c r="BZ74" s="188">
        <v>2.1216848673900002E-2</v>
      </c>
      <c r="CA74" s="2">
        <v>10</v>
      </c>
      <c r="CB74">
        <v>60</v>
      </c>
      <c r="CC74" t="str">
        <f t="shared" si="140"/>
        <v>TRUE</v>
      </c>
      <c r="CD74">
        <f>VLOOKUP($A74,'FuturesInfo (3)'!$A$2:$V$80,22)</f>
        <v>1</v>
      </c>
      <c r="CE74">
        <f t="shared" si="55"/>
        <v>1</v>
      </c>
      <c r="CF74">
        <f t="shared" si="55"/>
        <v>1</v>
      </c>
      <c r="CG74" s="139">
        <f>VLOOKUP($A74,'FuturesInfo (3)'!$A$2:$O$80,15)*CE74</f>
        <v>87215</v>
      </c>
      <c r="CH74" s="145">
        <f t="shared" si="141"/>
        <v>-1850.4274570941886</v>
      </c>
      <c r="CI74" s="145">
        <f t="shared" si="75"/>
        <v>-1850.4274570941886</v>
      </c>
      <c r="CK74">
        <f t="shared" si="142"/>
        <v>-1</v>
      </c>
      <c r="CL74">
        <v>1</v>
      </c>
      <c r="CM74">
        <v>-1</v>
      </c>
      <c r="CN74">
        <v>1</v>
      </c>
      <c r="CO74">
        <f t="shared" si="113"/>
        <v>1</v>
      </c>
      <c r="CP74">
        <f t="shared" si="143"/>
        <v>0</v>
      </c>
      <c r="CQ74" s="1">
        <v>5.0106935533100003E-3</v>
      </c>
      <c r="CR74" s="2">
        <v>10</v>
      </c>
      <c r="CS74">
        <v>60</v>
      </c>
      <c r="CT74" t="str">
        <f t="shared" si="144"/>
        <v>TRUE</v>
      </c>
      <c r="CU74">
        <f>VLOOKUP($A74,'FuturesInfo (3)'!$A$2:$V$80,22)</f>
        <v>1</v>
      </c>
      <c r="CV74">
        <f t="shared" si="145"/>
        <v>1</v>
      </c>
      <c r="CW74">
        <f t="shared" si="76"/>
        <v>1</v>
      </c>
      <c r="CX74" s="139">
        <f>VLOOKUP($A74,'FuturesInfo (3)'!$A$2:$O$80,15)*CW74</f>
        <v>87215</v>
      </c>
      <c r="CY74" s="200">
        <f t="shared" si="146"/>
        <v>437.00763825193167</v>
      </c>
      <c r="CZ74" s="200">
        <f t="shared" si="78"/>
        <v>-437.00763825193167</v>
      </c>
      <c r="DB74">
        <f t="shared" si="61"/>
        <v>1</v>
      </c>
      <c r="DC74">
        <v>1</v>
      </c>
      <c r="DD74">
        <v>-1</v>
      </c>
      <c r="DE74">
        <v>-1</v>
      </c>
      <c r="DF74">
        <f t="shared" si="114"/>
        <v>0</v>
      </c>
      <c r="DG74">
        <f t="shared" si="62"/>
        <v>1</v>
      </c>
      <c r="DH74" s="1">
        <v>-3.2224721833800001E-3</v>
      </c>
      <c r="DI74" s="2">
        <v>10</v>
      </c>
      <c r="DJ74">
        <v>60</v>
      </c>
      <c r="DK74" t="str">
        <f t="shared" si="63"/>
        <v>TRUE</v>
      </c>
      <c r="DL74">
        <f>VLOOKUP($A74,'FuturesInfo (3)'!$A$2:$V$80,22)</f>
        <v>1</v>
      </c>
      <c r="DM74">
        <f t="shared" si="64"/>
        <v>1</v>
      </c>
      <c r="DN74">
        <f t="shared" si="79"/>
        <v>1</v>
      </c>
      <c r="DO74" s="139">
        <f>VLOOKUP($A74,'FuturesInfo (3)'!$A$2:$O$80,15)*DN74</f>
        <v>87215</v>
      </c>
      <c r="DP74" s="200">
        <f t="shared" si="65"/>
        <v>-281.04791147348669</v>
      </c>
      <c r="DQ74" s="200">
        <f t="shared" si="80"/>
        <v>281.04791147348669</v>
      </c>
      <c r="DS74">
        <v>1</v>
      </c>
      <c r="DT74">
        <v>1</v>
      </c>
      <c r="DU74">
        <v>-1</v>
      </c>
      <c r="DV74">
        <v>1</v>
      </c>
      <c r="DW74">
        <v>1</v>
      </c>
      <c r="DX74">
        <v>0</v>
      </c>
      <c r="DY74" s="1">
        <v>3.6049774307699997E-2</v>
      </c>
      <c r="DZ74" s="2">
        <v>10</v>
      </c>
      <c r="EA74">
        <v>60</v>
      </c>
      <c r="EB74" t="s">
        <v>1276</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1276</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1276</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1276</v>
      </c>
      <c r="GM74">
        <v>1</v>
      </c>
      <c r="GN74" s="96">
        <v>0</v>
      </c>
      <c r="GO74">
        <v>1</v>
      </c>
      <c r="GP74" s="139">
        <v>87215</v>
      </c>
      <c r="GQ74" s="200">
        <v>568.68407386054901</v>
      </c>
      <c r="GR74" s="200">
        <v>-568.68407386054901</v>
      </c>
      <c r="GS74" s="200">
        <v>-568.68407386054901</v>
      </c>
      <c r="GT74" s="200">
        <v>568.68407386054901</v>
      </c>
      <c r="GV74">
        <f t="shared" si="66"/>
        <v>0</v>
      </c>
      <c r="GW74" s="244">
        <v>-1</v>
      </c>
      <c r="GX74" s="218">
        <v>1</v>
      </c>
      <c r="GY74" s="245">
        <v>-8</v>
      </c>
      <c r="GZ74">
        <f t="shared" si="118"/>
        <v>-1</v>
      </c>
      <c r="HA74">
        <f t="shared" si="82"/>
        <v>-1</v>
      </c>
      <c r="HB74" s="218"/>
      <c r="HC74">
        <f t="shared" si="115"/>
        <v>0</v>
      </c>
      <c r="HD74">
        <f t="shared" si="83"/>
        <v>0</v>
      </c>
      <c r="HE74">
        <f t="shared" si="84"/>
        <v>0</v>
      </c>
      <c r="HF74">
        <f t="shared" si="85"/>
        <v>0</v>
      </c>
      <c r="HG74" s="253"/>
      <c r="HH74" s="268">
        <v>42489</v>
      </c>
      <c r="HI74">
        <v>60</v>
      </c>
      <c r="HJ74" t="str">
        <f t="shared" si="67"/>
        <v>TRUE</v>
      </c>
      <c r="HK74">
        <f>VLOOKUP($A74,'FuturesInfo (3)'!$A$2:$V$80,22)</f>
        <v>1</v>
      </c>
      <c r="HL74" s="257"/>
      <c r="HM74">
        <f t="shared" si="86"/>
        <v>1</v>
      </c>
      <c r="HN74" s="139">
        <f>VLOOKUP($A74,'FuturesInfo (3)'!$A$2:$O$80,15)*HM74</f>
        <v>87215</v>
      </c>
      <c r="HO74" s="200">
        <f t="shared" si="87"/>
        <v>0</v>
      </c>
      <c r="HP74" s="200">
        <f t="shared" si="88"/>
        <v>0</v>
      </c>
      <c r="HQ74" s="200">
        <f t="shared" si="89"/>
        <v>0</v>
      </c>
      <c r="HR74" s="200">
        <f t="shared" si="121"/>
        <v>0</v>
      </c>
      <c r="HT74">
        <f t="shared" si="68"/>
        <v>0</v>
      </c>
      <c r="HU74" s="244"/>
      <c r="HV74" s="218"/>
      <c r="HW74" s="245"/>
      <c r="HX74">
        <f t="shared" si="119"/>
        <v>0</v>
      </c>
      <c r="HY74">
        <f t="shared" si="92"/>
        <v>0</v>
      </c>
      <c r="HZ74" s="218"/>
      <c r="IA74">
        <f t="shared" si="116"/>
        <v>1</v>
      </c>
      <c r="IB74">
        <f t="shared" si="93"/>
        <v>1</v>
      </c>
      <c r="IC74">
        <f t="shared" si="94"/>
        <v>1</v>
      </c>
      <c r="ID74">
        <f t="shared" si="95"/>
        <v>1</v>
      </c>
      <c r="IE74" s="253"/>
      <c r="IF74" s="268"/>
      <c r="IG74">
        <v>60</v>
      </c>
      <c r="IH74" t="str">
        <f t="shared" si="69"/>
        <v>FALSE</v>
      </c>
      <c r="II74">
        <f>VLOOKUP($A74,'FuturesInfo (3)'!$A$2:$V$80,22)</f>
        <v>1</v>
      </c>
      <c r="IJ74" s="257"/>
      <c r="IK74">
        <f t="shared" si="96"/>
        <v>1</v>
      </c>
      <c r="IL74" s="139">
        <f>VLOOKUP($A74,'FuturesInfo (3)'!$A$2:$O$80,15)*IK74</f>
        <v>87215</v>
      </c>
      <c r="IM74" s="200">
        <f t="shared" si="97"/>
        <v>0</v>
      </c>
      <c r="IN74" s="200">
        <f t="shared" si="98"/>
        <v>0</v>
      </c>
      <c r="IO74" s="200">
        <f t="shared" si="99"/>
        <v>0</v>
      </c>
      <c r="IP74" s="200">
        <f t="shared" si="122"/>
        <v>0</v>
      </c>
      <c r="IR74">
        <f t="shared" si="70"/>
        <v>1</v>
      </c>
      <c r="IS74" s="244"/>
      <c r="IT74" s="218"/>
      <c r="IU74" s="245"/>
      <c r="IV74">
        <f t="shared" si="120"/>
        <v>0</v>
      </c>
      <c r="IW74">
        <f t="shared" si="102"/>
        <v>0</v>
      </c>
      <c r="IX74" s="218"/>
      <c r="IY74">
        <f t="shared" si="117"/>
        <v>1</v>
      </c>
      <c r="IZ74">
        <f t="shared" si="103"/>
        <v>1</v>
      </c>
      <c r="JA74">
        <f t="shared" si="104"/>
        <v>1</v>
      </c>
      <c r="JB74">
        <f t="shared" si="105"/>
        <v>1</v>
      </c>
      <c r="JC74" s="253"/>
      <c r="JD74" s="268"/>
      <c r="JE74">
        <v>60</v>
      </c>
      <c r="JF74" t="str">
        <f t="shared" si="71"/>
        <v>FALSE</v>
      </c>
      <c r="JG74">
        <f>VLOOKUP($A74,'FuturesInfo (3)'!$A$2:$V$80,22)</f>
        <v>1</v>
      </c>
      <c r="JH74" s="257"/>
      <c r="JI74">
        <f t="shared" si="106"/>
        <v>1</v>
      </c>
      <c r="JJ74" s="139">
        <f>VLOOKUP($A74,'FuturesInfo (3)'!$A$2:$O$80,15)*JI74</f>
        <v>87215</v>
      </c>
      <c r="JK74" s="200">
        <f t="shared" si="107"/>
        <v>0</v>
      </c>
      <c r="JL74" s="200">
        <f t="shared" si="108"/>
        <v>0</v>
      </c>
      <c r="JM74" s="200">
        <f t="shared" si="109"/>
        <v>0</v>
      </c>
      <c r="JN74" s="200">
        <f t="shared" si="123"/>
        <v>0</v>
      </c>
    </row>
    <row r="75" spans="1:274"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1"/>
        <v>-2</v>
      </c>
      <c r="BH75">
        <v>-1</v>
      </c>
      <c r="BI75">
        <v>1</v>
      </c>
      <c r="BJ75">
        <f t="shared" si="72"/>
        <v>0</v>
      </c>
      <c r="BK75" s="1">
        <v>3.7791052054099998E-3</v>
      </c>
      <c r="BL75" s="2">
        <v>10</v>
      </c>
      <c r="BM75">
        <v>60</v>
      </c>
      <c r="BN75" t="str">
        <f t="shared" si="112"/>
        <v>TRUE</v>
      </c>
      <c r="BO75">
        <f>VLOOKUP($A75,'FuturesInfo (3)'!$A$2:$V$80,22)</f>
        <v>11</v>
      </c>
      <c r="BP75">
        <f t="shared" si="137"/>
        <v>11</v>
      </c>
      <c r="BQ75" s="139">
        <f>VLOOKUP($A75,'FuturesInfo (3)'!$A$2:$O$80,15)*BP75</f>
        <v>178827</v>
      </c>
      <c r="BR75" s="145">
        <f t="shared" si="73"/>
        <v>-675.80604656785408</v>
      </c>
      <c r="BT75">
        <f t="shared" si="74"/>
        <v>-1</v>
      </c>
      <c r="BU75">
        <v>1</v>
      </c>
      <c r="BV75">
        <v>-1</v>
      </c>
      <c r="BW75">
        <v>1</v>
      </c>
      <c r="BX75">
        <f t="shared" si="138"/>
        <v>1</v>
      </c>
      <c r="BY75">
        <f t="shared" si="139"/>
        <v>0</v>
      </c>
      <c r="BZ75" s="188">
        <v>3.6434296818099997E-4</v>
      </c>
      <c r="CA75" s="2">
        <v>10</v>
      </c>
      <c r="CB75">
        <v>60</v>
      </c>
      <c r="CC75" t="str">
        <f t="shared" si="140"/>
        <v>TRUE</v>
      </c>
      <c r="CD75">
        <f>VLOOKUP($A75,'FuturesInfo (3)'!$A$2:$V$80,22)</f>
        <v>11</v>
      </c>
      <c r="CE75">
        <f t="shared" si="55"/>
        <v>11</v>
      </c>
      <c r="CF75">
        <f t="shared" si="55"/>
        <v>11</v>
      </c>
      <c r="CG75" s="139">
        <f>VLOOKUP($A75,'FuturesInfo (3)'!$A$2:$O$80,15)*CE75</f>
        <v>178827</v>
      </c>
      <c r="CH75" s="145">
        <f t="shared" si="141"/>
        <v>65.154359970903684</v>
      </c>
      <c r="CI75" s="145">
        <f t="shared" si="75"/>
        <v>-65.154359970903684</v>
      </c>
      <c r="CK75">
        <f t="shared" si="142"/>
        <v>1</v>
      </c>
      <c r="CL75">
        <v>1</v>
      </c>
      <c r="CM75">
        <v>-1</v>
      </c>
      <c r="CN75">
        <v>-1</v>
      </c>
      <c r="CO75">
        <f t="shared" si="113"/>
        <v>0</v>
      </c>
      <c r="CP75">
        <f t="shared" si="143"/>
        <v>1</v>
      </c>
      <c r="CQ75" s="1">
        <v>-3.0350855894100001E-4</v>
      </c>
      <c r="CR75" s="2">
        <v>10</v>
      </c>
      <c r="CS75">
        <v>60</v>
      </c>
      <c r="CT75" t="str">
        <f t="shared" si="144"/>
        <v>TRUE</v>
      </c>
      <c r="CU75">
        <f>VLOOKUP($A75,'FuturesInfo (3)'!$A$2:$V$80,22)</f>
        <v>11</v>
      </c>
      <c r="CV75">
        <f t="shared" si="145"/>
        <v>8</v>
      </c>
      <c r="CW75">
        <f t="shared" si="76"/>
        <v>11</v>
      </c>
      <c r="CX75" s="139">
        <f>VLOOKUP($A75,'FuturesInfo (3)'!$A$2:$O$80,15)*CW75</f>
        <v>178827</v>
      </c>
      <c r="CY75" s="200">
        <f t="shared" si="146"/>
        <v>-54.275525069742208</v>
      </c>
      <c r="CZ75" s="200">
        <f t="shared" si="78"/>
        <v>54.275525069742208</v>
      </c>
      <c r="DB75">
        <f t="shared" si="61"/>
        <v>1</v>
      </c>
      <c r="DC75">
        <v>-1</v>
      </c>
      <c r="DD75">
        <v>1</v>
      </c>
      <c r="DE75">
        <v>1</v>
      </c>
      <c r="DF75">
        <f t="shared" si="114"/>
        <v>0</v>
      </c>
      <c r="DG75">
        <f t="shared" si="62"/>
        <v>1</v>
      </c>
      <c r="DH75" s="1">
        <v>6.67921549578E-3</v>
      </c>
      <c r="DI75" s="2">
        <v>10</v>
      </c>
      <c r="DJ75">
        <v>60</v>
      </c>
      <c r="DK75" t="str">
        <f t="shared" si="63"/>
        <v>TRUE</v>
      </c>
      <c r="DL75">
        <f>VLOOKUP($A75,'FuturesInfo (3)'!$A$2:$V$80,22)</f>
        <v>11</v>
      </c>
      <c r="DM75">
        <f t="shared" si="64"/>
        <v>8</v>
      </c>
      <c r="DN75">
        <f t="shared" si="79"/>
        <v>11</v>
      </c>
      <c r="DO75" s="139">
        <f>VLOOKUP($A75,'FuturesInfo (3)'!$A$2:$O$80,15)*DN75</f>
        <v>178827</v>
      </c>
      <c r="DP75" s="200">
        <f t="shared" si="65"/>
        <v>-1194.4240694638502</v>
      </c>
      <c r="DQ75" s="200">
        <f t="shared" si="80"/>
        <v>1194.4240694638502</v>
      </c>
      <c r="DS75">
        <v>-1</v>
      </c>
      <c r="DT75">
        <v>1</v>
      </c>
      <c r="DU75">
        <v>1</v>
      </c>
      <c r="DV75">
        <v>-1</v>
      </c>
      <c r="DW75">
        <v>0</v>
      </c>
      <c r="DX75">
        <v>0</v>
      </c>
      <c r="DY75" s="1">
        <v>-6.6348995717500003E-4</v>
      </c>
      <c r="DZ75" s="2">
        <v>10</v>
      </c>
      <c r="EA75">
        <v>60</v>
      </c>
      <c r="EB75" t="s">
        <v>1276</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1276</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1276</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1276</v>
      </c>
      <c r="GM75">
        <v>11</v>
      </c>
      <c r="GN75" s="96">
        <v>0</v>
      </c>
      <c r="GO75">
        <v>11</v>
      </c>
      <c r="GP75" s="139">
        <v>178827</v>
      </c>
      <c r="GQ75" s="200">
        <v>-1494.4064291813429</v>
      </c>
      <c r="GR75" s="200">
        <v>1494.4064291813429</v>
      </c>
      <c r="GS75" s="200">
        <v>1494.4064291813429</v>
      </c>
      <c r="GT75" s="200">
        <v>1494.4064291813429</v>
      </c>
      <c r="GV75">
        <f t="shared" si="66"/>
        <v>1</v>
      </c>
      <c r="GW75" s="244">
        <v>-1</v>
      </c>
      <c r="GX75" s="218">
        <v>1</v>
      </c>
      <c r="GY75" s="245">
        <v>20</v>
      </c>
      <c r="GZ75">
        <f t="shared" si="118"/>
        <v>1</v>
      </c>
      <c r="HA75">
        <f t="shared" si="82"/>
        <v>1</v>
      </c>
      <c r="HB75" s="218"/>
      <c r="HC75">
        <f t="shared" si="115"/>
        <v>0</v>
      </c>
      <c r="HD75">
        <f t="shared" si="83"/>
        <v>0</v>
      </c>
      <c r="HE75">
        <f t="shared" si="84"/>
        <v>0</v>
      </c>
      <c r="HF75">
        <f t="shared" si="85"/>
        <v>0</v>
      </c>
      <c r="HG75" s="253"/>
      <c r="HH75" s="268">
        <v>42506</v>
      </c>
      <c r="HI75">
        <v>60</v>
      </c>
      <c r="HJ75" t="str">
        <f t="shared" si="67"/>
        <v>TRUE</v>
      </c>
      <c r="HK75">
        <f>VLOOKUP($A75,'FuturesInfo (3)'!$A$2:$V$80,22)</f>
        <v>11</v>
      </c>
      <c r="HL75" s="257"/>
      <c r="HM75">
        <f t="shared" si="86"/>
        <v>11</v>
      </c>
      <c r="HN75" s="139">
        <f>VLOOKUP($A75,'FuturesInfo (3)'!$A$2:$O$80,15)*HM75</f>
        <v>178827</v>
      </c>
      <c r="HO75" s="200">
        <f t="shared" si="87"/>
        <v>0</v>
      </c>
      <c r="HP75" s="200">
        <f t="shared" si="88"/>
        <v>0</v>
      </c>
      <c r="HQ75" s="200">
        <f t="shared" si="89"/>
        <v>0</v>
      </c>
      <c r="HR75" s="200">
        <f t="shared" si="121"/>
        <v>0</v>
      </c>
      <c r="HT75">
        <f t="shared" si="68"/>
        <v>0</v>
      </c>
      <c r="HU75" s="244"/>
      <c r="HV75" s="218"/>
      <c r="HW75" s="245"/>
      <c r="HX75">
        <f t="shared" si="119"/>
        <v>0</v>
      </c>
      <c r="HY75">
        <f t="shared" si="92"/>
        <v>0</v>
      </c>
      <c r="HZ75" s="218"/>
      <c r="IA75">
        <f t="shared" si="116"/>
        <v>1</v>
      </c>
      <c r="IB75">
        <f t="shared" si="93"/>
        <v>1</v>
      </c>
      <c r="IC75">
        <f t="shared" si="94"/>
        <v>1</v>
      </c>
      <c r="ID75">
        <f t="shared" si="95"/>
        <v>1</v>
      </c>
      <c r="IE75" s="253"/>
      <c r="IF75" s="268"/>
      <c r="IG75">
        <v>60</v>
      </c>
      <c r="IH75" t="str">
        <f t="shared" si="69"/>
        <v>FALSE</v>
      </c>
      <c r="II75">
        <f>VLOOKUP($A75,'FuturesInfo (3)'!$A$2:$V$80,22)</f>
        <v>11</v>
      </c>
      <c r="IJ75" s="257"/>
      <c r="IK75">
        <f t="shared" si="96"/>
        <v>11</v>
      </c>
      <c r="IL75" s="139">
        <f>VLOOKUP($A75,'FuturesInfo (3)'!$A$2:$O$80,15)*IK75</f>
        <v>178827</v>
      </c>
      <c r="IM75" s="200">
        <f t="shared" si="97"/>
        <v>0</v>
      </c>
      <c r="IN75" s="200">
        <f t="shared" si="98"/>
        <v>0</v>
      </c>
      <c r="IO75" s="200">
        <f t="shared" si="99"/>
        <v>0</v>
      </c>
      <c r="IP75" s="200">
        <f t="shared" si="122"/>
        <v>0</v>
      </c>
      <c r="IR75">
        <f t="shared" si="70"/>
        <v>1</v>
      </c>
      <c r="IS75" s="244"/>
      <c r="IT75" s="218"/>
      <c r="IU75" s="245"/>
      <c r="IV75">
        <f t="shared" si="120"/>
        <v>0</v>
      </c>
      <c r="IW75">
        <f t="shared" si="102"/>
        <v>0</v>
      </c>
      <c r="IX75" s="218"/>
      <c r="IY75">
        <f t="shared" si="117"/>
        <v>1</v>
      </c>
      <c r="IZ75">
        <f t="shared" si="103"/>
        <v>1</v>
      </c>
      <c r="JA75">
        <f t="shared" si="104"/>
        <v>1</v>
      </c>
      <c r="JB75">
        <f t="shared" si="105"/>
        <v>1</v>
      </c>
      <c r="JC75" s="253"/>
      <c r="JD75" s="268"/>
      <c r="JE75">
        <v>60</v>
      </c>
      <c r="JF75" t="str">
        <f t="shared" si="71"/>
        <v>FALSE</v>
      </c>
      <c r="JG75">
        <f>VLOOKUP($A75,'FuturesInfo (3)'!$A$2:$V$80,22)</f>
        <v>11</v>
      </c>
      <c r="JH75" s="257"/>
      <c r="JI75">
        <f t="shared" si="106"/>
        <v>11</v>
      </c>
      <c r="JJ75" s="139">
        <f>VLOOKUP($A75,'FuturesInfo (3)'!$A$2:$O$80,15)*JI75</f>
        <v>178827</v>
      </c>
      <c r="JK75" s="200">
        <f t="shared" si="107"/>
        <v>0</v>
      </c>
      <c r="JL75" s="200">
        <f t="shared" si="108"/>
        <v>0</v>
      </c>
      <c r="JM75" s="200">
        <f t="shared" si="109"/>
        <v>0</v>
      </c>
      <c r="JN75" s="200">
        <f t="shared" si="123"/>
        <v>0</v>
      </c>
    </row>
    <row r="76" spans="1:274"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1"/>
        <v>-2</v>
      </c>
      <c r="BH76">
        <v>-1</v>
      </c>
      <c r="BI76">
        <v>-1</v>
      </c>
      <c r="BJ76">
        <f t="shared" si="72"/>
        <v>1</v>
      </c>
      <c r="BK76" s="1">
        <v>-7.2339865842399999E-4</v>
      </c>
      <c r="BL76" s="2">
        <v>10</v>
      </c>
      <c r="BM76">
        <v>60</v>
      </c>
      <c r="BN76" t="str">
        <f t="shared" si="112"/>
        <v>TRUE</v>
      </c>
      <c r="BO76">
        <f>VLOOKUP($A76,'FuturesInfo (3)'!$A$2:$V$80,22)</f>
        <v>12</v>
      </c>
      <c r="BP76">
        <f t="shared" si="137"/>
        <v>12</v>
      </c>
      <c r="BQ76" s="139">
        <f>VLOOKUP($A76,'FuturesInfo (3)'!$A$2:$O$80,15)*BP76</f>
        <v>1723528.8018324582</v>
      </c>
      <c r="BR76" s="145">
        <f t="shared" si="73"/>
        <v>1246.7984230007244</v>
      </c>
      <c r="BT76">
        <f t="shared" si="74"/>
        <v>-1</v>
      </c>
      <c r="BU76">
        <v>1</v>
      </c>
      <c r="BV76">
        <v>1</v>
      </c>
      <c r="BW76">
        <v>1</v>
      </c>
      <c r="BX76">
        <f t="shared" si="138"/>
        <v>1</v>
      </c>
      <c r="BY76">
        <f t="shared" si="139"/>
        <v>1</v>
      </c>
      <c r="BZ76" s="188">
        <v>3.2905561039800002E-4</v>
      </c>
      <c r="CA76" s="2">
        <v>10</v>
      </c>
      <c r="CB76">
        <v>60</v>
      </c>
      <c r="CC76" t="str">
        <f t="shared" si="140"/>
        <v>TRUE</v>
      </c>
      <c r="CD76">
        <f>VLOOKUP($A76,'FuturesInfo (3)'!$A$2:$V$80,22)</f>
        <v>12</v>
      </c>
      <c r="CE76">
        <f t="shared" si="55"/>
        <v>12</v>
      </c>
      <c r="CF76">
        <f t="shared" si="55"/>
        <v>12</v>
      </c>
      <c r="CG76" s="139">
        <f>VLOOKUP($A76,'FuturesInfo (3)'!$A$2:$O$80,15)*CE76</f>
        <v>1723528.8018324582</v>
      </c>
      <c r="CH76" s="145">
        <f t="shared" si="141"/>
        <v>567.13682192551312</v>
      </c>
      <c r="CI76" s="145">
        <f t="shared" si="75"/>
        <v>567.13682192551312</v>
      </c>
      <c r="CK76">
        <f t="shared" si="142"/>
        <v>1</v>
      </c>
      <c r="CL76">
        <v>1</v>
      </c>
      <c r="CM76">
        <v>1</v>
      </c>
      <c r="CN76">
        <v>1</v>
      </c>
      <c r="CO76">
        <f t="shared" si="113"/>
        <v>1</v>
      </c>
      <c r="CP76">
        <f t="shared" si="143"/>
        <v>1</v>
      </c>
      <c r="CQ76" s="1">
        <v>1.1184210526300001E-3</v>
      </c>
      <c r="CR76" s="2">
        <v>10</v>
      </c>
      <c r="CS76">
        <v>60</v>
      </c>
      <c r="CT76" t="str">
        <f t="shared" si="144"/>
        <v>TRUE</v>
      </c>
      <c r="CU76">
        <f>VLOOKUP($A76,'FuturesInfo (3)'!$A$2:$V$80,22)</f>
        <v>12</v>
      </c>
      <c r="CV76">
        <f t="shared" si="145"/>
        <v>15</v>
      </c>
      <c r="CW76">
        <f t="shared" si="76"/>
        <v>12</v>
      </c>
      <c r="CX76" s="139">
        <f>VLOOKUP($A76,'FuturesInfo (3)'!$A$2:$O$80,15)*CW76</f>
        <v>1723528.8018324582</v>
      </c>
      <c r="CY76" s="200">
        <f t="shared" si="146"/>
        <v>1927.6308967835807</v>
      </c>
      <c r="CZ76" s="200">
        <f t="shared" si="78"/>
        <v>1927.6308967835807</v>
      </c>
      <c r="DB76">
        <f t="shared" si="61"/>
        <v>1</v>
      </c>
      <c r="DC76">
        <v>1</v>
      </c>
      <c r="DD76">
        <v>1</v>
      </c>
      <c r="DE76">
        <v>-1</v>
      </c>
      <c r="DF76">
        <f t="shared" si="114"/>
        <v>0</v>
      </c>
      <c r="DG76">
        <f t="shared" si="62"/>
        <v>0</v>
      </c>
      <c r="DH76" s="1">
        <v>-5.25727804429E-4</v>
      </c>
      <c r="DI76" s="2">
        <v>10</v>
      </c>
      <c r="DJ76">
        <v>60</v>
      </c>
      <c r="DK76" t="str">
        <f t="shared" si="63"/>
        <v>TRUE</v>
      </c>
      <c r="DL76">
        <f>VLOOKUP($A76,'FuturesInfo (3)'!$A$2:$V$80,22)</f>
        <v>12</v>
      </c>
      <c r="DM76">
        <f t="shared" si="64"/>
        <v>15</v>
      </c>
      <c r="DN76">
        <f t="shared" si="79"/>
        <v>12</v>
      </c>
      <c r="DO76" s="139">
        <f>VLOOKUP($A76,'FuturesInfo (3)'!$A$2:$O$80,15)*DN76</f>
        <v>1723528.8018324582</v>
      </c>
      <c r="DP76" s="200">
        <f t="shared" si="65"/>
        <v>-906.10701285752327</v>
      </c>
      <c r="DQ76" s="200">
        <f t="shared" si="80"/>
        <v>-906.10701285752327</v>
      </c>
      <c r="DS76">
        <v>1</v>
      </c>
      <c r="DT76">
        <v>-1</v>
      </c>
      <c r="DU76">
        <v>1</v>
      </c>
      <c r="DV76">
        <v>-1</v>
      </c>
      <c r="DW76">
        <v>1</v>
      </c>
      <c r="DX76">
        <v>0</v>
      </c>
      <c r="DY76" s="1">
        <v>-4.60253774556E-4</v>
      </c>
      <c r="DZ76" s="2">
        <v>10</v>
      </c>
      <c r="EA76">
        <v>60</v>
      </c>
      <c r="EB76" t="s">
        <v>1276</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1276</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1276</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1276</v>
      </c>
      <c r="GM76">
        <v>12</v>
      </c>
      <c r="GN76" s="96">
        <v>0</v>
      </c>
      <c r="GO76">
        <v>12</v>
      </c>
      <c r="GP76" s="139">
        <v>1707545.760179305</v>
      </c>
      <c r="GQ76" s="200">
        <v>-112.05839087668683</v>
      </c>
      <c r="GR76" s="200">
        <v>-112.05839087668683</v>
      </c>
      <c r="GS76" s="200">
        <v>-112.05839087668683</v>
      </c>
      <c r="GT76" s="200">
        <v>112.05839087668683</v>
      </c>
      <c r="GV76">
        <f t="shared" si="66"/>
        <v>0</v>
      </c>
      <c r="GW76" s="244">
        <v>1</v>
      </c>
      <c r="GX76" s="218">
        <v>1</v>
      </c>
      <c r="GY76" s="245">
        <v>-7</v>
      </c>
      <c r="GZ76">
        <f t="shared" si="118"/>
        <v>1</v>
      </c>
      <c r="HA76">
        <f t="shared" si="82"/>
        <v>-1</v>
      </c>
      <c r="HB76" s="218"/>
      <c r="HC76">
        <f t="shared" si="115"/>
        <v>0</v>
      </c>
      <c r="HD76">
        <f t="shared" si="83"/>
        <v>0</v>
      </c>
      <c r="HE76">
        <f t="shared" si="84"/>
        <v>0</v>
      </c>
      <c r="HF76">
        <f t="shared" si="85"/>
        <v>0</v>
      </c>
      <c r="HG76" s="253"/>
      <c r="HH76" s="268">
        <v>42487</v>
      </c>
      <c r="HI76">
        <v>60</v>
      </c>
      <c r="HJ76" t="str">
        <f t="shared" si="67"/>
        <v>TRUE</v>
      </c>
      <c r="HK76">
        <f>VLOOKUP($A76,'FuturesInfo (3)'!$A$2:$V$80,22)</f>
        <v>12</v>
      </c>
      <c r="HL76" s="257"/>
      <c r="HM76">
        <f t="shared" si="86"/>
        <v>12</v>
      </c>
      <c r="HN76" s="139">
        <f>VLOOKUP($A76,'FuturesInfo (3)'!$A$2:$O$80,15)*HM76</f>
        <v>1723528.8018324582</v>
      </c>
      <c r="HO76" s="200">
        <f t="shared" si="87"/>
        <v>0</v>
      </c>
      <c r="HP76" s="200">
        <f t="shared" si="88"/>
        <v>0</v>
      </c>
      <c r="HQ76" s="200">
        <f t="shared" si="89"/>
        <v>0</v>
      </c>
      <c r="HR76" s="200">
        <f t="shared" si="121"/>
        <v>0</v>
      </c>
      <c r="HT76">
        <f t="shared" si="68"/>
        <v>0</v>
      </c>
      <c r="HU76" s="244"/>
      <c r="HV76" s="218"/>
      <c r="HW76" s="245"/>
      <c r="HX76">
        <f t="shared" si="119"/>
        <v>0</v>
      </c>
      <c r="HY76">
        <f t="shared" si="92"/>
        <v>0</v>
      </c>
      <c r="HZ76" s="218"/>
      <c r="IA76">
        <f t="shared" si="116"/>
        <v>1</v>
      </c>
      <c r="IB76">
        <f t="shared" si="93"/>
        <v>1</v>
      </c>
      <c r="IC76">
        <f t="shared" si="94"/>
        <v>1</v>
      </c>
      <c r="ID76">
        <f t="shared" si="95"/>
        <v>1</v>
      </c>
      <c r="IE76" s="253"/>
      <c r="IF76" s="268"/>
      <c r="IG76">
        <v>60</v>
      </c>
      <c r="IH76" t="str">
        <f t="shared" si="69"/>
        <v>FALSE</v>
      </c>
      <c r="II76">
        <f>VLOOKUP($A76,'FuturesInfo (3)'!$A$2:$V$80,22)</f>
        <v>12</v>
      </c>
      <c r="IJ76" s="257"/>
      <c r="IK76">
        <f t="shared" si="96"/>
        <v>12</v>
      </c>
      <c r="IL76" s="139">
        <f>VLOOKUP($A76,'FuturesInfo (3)'!$A$2:$O$80,15)*IK76</f>
        <v>1723528.8018324582</v>
      </c>
      <c r="IM76" s="200">
        <f t="shared" si="97"/>
        <v>0</v>
      </c>
      <c r="IN76" s="200">
        <f t="shared" si="98"/>
        <v>0</v>
      </c>
      <c r="IO76" s="200">
        <f t="shared" si="99"/>
        <v>0</v>
      </c>
      <c r="IP76" s="200">
        <f t="shared" si="122"/>
        <v>0</v>
      </c>
      <c r="IR76">
        <f t="shared" si="70"/>
        <v>1</v>
      </c>
      <c r="IS76" s="244"/>
      <c r="IT76" s="218"/>
      <c r="IU76" s="245"/>
      <c r="IV76">
        <f t="shared" si="120"/>
        <v>0</v>
      </c>
      <c r="IW76">
        <f t="shared" si="102"/>
        <v>0</v>
      </c>
      <c r="IX76" s="218"/>
      <c r="IY76">
        <f t="shared" si="117"/>
        <v>1</v>
      </c>
      <c r="IZ76">
        <f t="shared" si="103"/>
        <v>1</v>
      </c>
      <c r="JA76">
        <f t="shared" si="104"/>
        <v>1</v>
      </c>
      <c r="JB76">
        <f t="shared" si="105"/>
        <v>1</v>
      </c>
      <c r="JC76" s="253"/>
      <c r="JD76" s="268"/>
      <c r="JE76">
        <v>60</v>
      </c>
      <c r="JF76" t="str">
        <f t="shared" si="71"/>
        <v>FALSE</v>
      </c>
      <c r="JG76">
        <f>VLOOKUP($A76,'FuturesInfo (3)'!$A$2:$V$80,22)</f>
        <v>12</v>
      </c>
      <c r="JH76" s="257"/>
      <c r="JI76">
        <f t="shared" si="106"/>
        <v>12</v>
      </c>
      <c r="JJ76" s="139">
        <f>VLOOKUP($A76,'FuturesInfo (3)'!$A$2:$O$80,15)*JI76</f>
        <v>1723528.8018324582</v>
      </c>
      <c r="JK76" s="200">
        <f t="shared" si="107"/>
        <v>0</v>
      </c>
      <c r="JL76" s="200">
        <f t="shared" si="108"/>
        <v>0</v>
      </c>
      <c r="JM76" s="200">
        <f t="shared" si="109"/>
        <v>0</v>
      </c>
      <c r="JN76" s="200">
        <f t="shared" si="123"/>
        <v>0</v>
      </c>
    </row>
    <row r="77" spans="1:274"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1"/>
        <v>0</v>
      </c>
      <c r="BH77">
        <v>1</v>
      </c>
      <c r="BI77">
        <v>1</v>
      </c>
      <c r="BJ77">
        <f t="shared" si="72"/>
        <v>1</v>
      </c>
      <c r="BK77" s="1">
        <v>4.8108243548000001E-2</v>
      </c>
      <c r="BL77" s="2">
        <v>10</v>
      </c>
      <c r="BM77">
        <v>60</v>
      </c>
      <c r="BN77" t="str">
        <f t="shared" si="112"/>
        <v>TRUE</v>
      </c>
      <c r="BO77">
        <f>VLOOKUP($A77,'FuturesInfo (3)'!$A$2:$V$80,22)</f>
        <v>2</v>
      </c>
      <c r="BP77">
        <f t="shared" si="137"/>
        <v>2</v>
      </c>
      <c r="BQ77" s="139">
        <f>VLOOKUP($A77,'FuturesInfo (3)'!$A$2:$O$80,15)*BP77</f>
        <v>81480</v>
      </c>
      <c r="BR77" s="145">
        <f t="shared" si="73"/>
        <v>3919.8596842910401</v>
      </c>
      <c r="BT77">
        <f t="shared" si="74"/>
        <v>1</v>
      </c>
      <c r="BU77">
        <v>1</v>
      </c>
      <c r="BV77">
        <v>-1</v>
      </c>
      <c r="BW77">
        <v>-1</v>
      </c>
      <c r="BX77">
        <f t="shared" si="138"/>
        <v>0</v>
      </c>
      <c r="BY77">
        <f t="shared" si="139"/>
        <v>1</v>
      </c>
      <c r="BZ77" s="188">
        <v>-9.5625149414299993E-3</v>
      </c>
      <c r="CA77" s="2">
        <v>10</v>
      </c>
      <c r="CB77">
        <v>60</v>
      </c>
      <c r="CC77" t="str">
        <f t="shared" si="140"/>
        <v>TRUE</v>
      </c>
      <c r="CD77">
        <f>VLOOKUP($A77,'FuturesInfo (3)'!$A$2:$V$80,22)</f>
        <v>2</v>
      </c>
      <c r="CE77">
        <f t="shared" si="55"/>
        <v>2</v>
      </c>
      <c r="CF77">
        <f t="shared" si="55"/>
        <v>2</v>
      </c>
      <c r="CG77" s="139">
        <f>VLOOKUP($A77,'FuturesInfo (3)'!$A$2:$O$80,15)*CE77</f>
        <v>81480</v>
      </c>
      <c r="CH77" s="145">
        <f t="shared" si="141"/>
        <v>-779.1537174277164</v>
      </c>
      <c r="CI77" s="145">
        <f t="shared" si="75"/>
        <v>779.1537174277164</v>
      </c>
      <c r="CK77">
        <f t="shared" si="142"/>
        <v>1</v>
      </c>
      <c r="CL77">
        <v>-1</v>
      </c>
      <c r="CM77">
        <v>-1</v>
      </c>
      <c r="CN77">
        <v>-1</v>
      </c>
      <c r="CO77">
        <f t="shared" si="113"/>
        <v>1</v>
      </c>
      <c r="CP77">
        <f t="shared" si="143"/>
        <v>1</v>
      </c>
      <c r="CQ77" s="1">
        <v>-6.2756456673899999E-3</v>
      </c>
      <c r="CR77" s="2">
        <v>10</v>
      </c>
      <c r="CS77">
        <v>60</v>
      </c>
      <c r="CT77" t="str">
        <f t="shared" si="144"/>
        <v>TRUE</v>
      </c>
      <c r="CU77">
        <f>VLOOKUP($A77,'FuturesInfo (3)'!$A$2:$V$80,22)</f>
        <v>2</v>
      </c>
      <c r="CV77">
        <f t="shared" si="145"/>
        <v>3</v>
      </c>
      <c r="CW77">
        <f t="shared" si="76"/>
        <v>2</v>
      </c>
      <c r="CX77" s="139">
        <f>VLOOKUP($A77,'FuturesInfo (3)'!$A$2:$O$80,15)*CW77</f>
        <v>81480</v>
      </c>
      <c r="CY77" s="200">
        <f t="shared" si="146"/>
        <v>511.33960897893718</v>
      </c>
      <c r="CZ77" s="200">
        <f t="shared" si="78"/>
        <v>511.33960897893718</v>
      </c>
      <c r="DB77">
        <f t="shared" si="61"/>
        <v>-1</v>
      </c>
      <c r="DC77">
        <v>-1</v>
      </c>
      <c r="DD77">
        <v>-1</v>
      </c>
      <c r="DE77">
        <v>-1</v>
      </c>
      <c r="DF77">
        <f t="shared" si="114"/>
        <v>1</v>
      </c>
      <c r="DG77">
        <f t="shared" si="62"/>
        <v>1</v>
      </c>
      <c r="DH77" s="1">
        <v>-9.4729171726999992E-3</v>
      </c>
      <c r="DI77" s="2">
        <v>10</v>
      </c>
      <c r="DJ77">
        <v>60</v>
      </c>
      <c r="DK77" t="str">
        <f t="shared" si="63"/>
        <v>TRUE</v>
      </c>
      <c r="DL77">
        <f>VLOOKUP($A77,'FuturesInfo (3)'!$A$2:$V$80,22)</f>
        <v>2</v>
      </c>
      <c r="DM77">
        <f t="shared" si="64"/>
        <v>3</v>
      </c>
      <c r="DN77">
        <f t="shared" si="79"/>
        <v>2</v>
      </c>
      <c r="DO77" s="139">
        <f>VLOOKUP($A77,'FuturesInfo (3)'!$A$2:$O$80,15)*DN77</f>
        <v>81480</v>
      </c>
      <c r="DP77" s="200">
        <f t="shared" si="65"/>
        <v>771.8532912315959</v>
      </c>
      <c r="DQ77" s="200">
        <f t="shared" si="80"/>
        <v>771.8532912315959</v>
      </c>
      <c r="DS77">
        <v>-1</v>
      </c>
      <c r="DT77">
        <v>1</v>
      </c>
      <c r="DU77">
        <v>-1</v>
      </c>
      <c r="DV77">
        <v>1</v>
      </c>
      <c r="DW77">
        <v>1</v>
      </c>
      <c r="DX77">
        <v>0</v>
      </c>
      <c r="DY77" s="1">
        <v>2.2805296714100001E-2</v>
      </c>
      <c r="DZ77" s="2">
        <v>10</v>
      </c>
      <c r="EA77">
        <v>60</v>
      </c>
      <c r="EB77" t="s">
        <v>1276</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1276</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1276</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1276</v>
      </c>
      <c r="GM77">
        <v>2</v>
      </c>
      <c r="GN77" s="96">
        <v>0</v>
      </c>
      <c r="GO77">
        <v>2</v>
      </c>
      <c r="GP77" s="139">
        <v>81480</v>
      </c>
      <c r="GQ77" s="200">
        <v>-1102.144926956976</v>
      </c>
      <c r="GR77" s="200">
        <v>-1102.144926956976</v>
      </c>
      <c r="GS77" s="200">
        <v>-1102.144926956976</v>
      </c>
      <c r="GT77" s="200">
        <v>1102.144926956976</v>
      </c>
      <c r="GV77">
        <f t="shared" si="66"/>
        <v>0</v>
      </c>
      <c r="GW77" s="244">
        <v>1</v>
      </c>
      <c r="GX77" s="218">
        <v>1</v>
      </c>
      <c r="GY77" s="245">
        <v>-16</v>
      </c>
      <c r="GZ77">
        <f t="shared" si="118"/>
        <v>1</v>
      </c>
      <c r="HA77">
        <f t="shared" si="82"/>
        <v>-1</v>
      </c>
      <c r="HB77" s="218"/>
      <c r="HC77">
        <f t="shared" si="115"/>
        <v>0</v>
      </c>
      <c r="HD77">
        <f t="shared" si="83"/>
        <v>0</v>
      </c>
      <c r="HE77">
        <f t="shared" si="84"/>
        <v>0</v>
      </c>
      <c r="HF77">
        <f t="shared" si="85"/>
        <v>0</v>
      </c>
      <c r="HG77" s="253"/>
      <c r="HH77" s="268">
        <v>42509</v>
      </c>
      <c r="HI77">
        <v>60</v>
      </c>
      <c r="HJ77" t="str">
        <f t="shared" si="67"/>
        <v>TRUE</v>
      </c>
      <c r="HK77">
        <f>VLOOKUP($A77,'FuturesInfo (3)'!$A$2:$V$80,22)</f>
        <v>2</v>
      </c>
      <c r="HL77" s="257"/>
      <c r="HM77">
        <f t="shared" si="86"/>
        <v>2</v>
      </c>
      <c r="HN77" s="139">
        <f>VLOOKUP($A77,'FuturesInfo (3)'!$A$2:$O$80,15)*HM77</f>
        <v>81480</v>
      </c>
      <c r="HO77" s="200">
        <f t="shared" si="87"/>
        <v>0</v>
      </c>
      <c r="HP77" s="200">
        <f t="shared" si="88"/>
        <v>0</v>
      </c>
      <c r="HQ77" s="200">
        <f t="shared" si="89"/>
        <v>0</v>
      </c>
      <c r="HR77" s="200">
        <f t="shared" si="121"/>
        <v>0</v>
      </c>
      <c r="HT77">
        <f t="shared" si="68"/>
        <v>0</v>
      </c>
      <c r="HU77" s="244"/>
      <c r="HV77" s="218"/>
      <c r="HW77" s="245"/>
      <c r="HX77">
        <f t="shared" si="119"/>
        <v>0</v>
      </c>
      <c r="HY77">
        <f t="shared" si="92"/>
        <v>0</v>
      </c>
      <c r="HZ77" s="218"/>
      <c r="IA77">
        <f t="shared" si="116"/>
        <v>1</v>
      </c>
      <c r="IB77">
        <f t="shared" si="93"/>
        <v>1</v>
      </c>
      <c r="IC77">
        <f t="shared" si="94"/>
        <v>1</v>
      </c>
      <c r="ID77">
        <f t="shared" si="95"/>
        <v>1</v>
      </c>
      <c r="IE77" s="253"/>
      <c r="IF77" s="268"/>
      <c r="IG77">
        <v>60</v>
      </c>
      <c r="IH77" t="str">
        <f t="shared" si="69"/>
        <v>FALSE</v>
      </c>
      <c r="II77">
        <f>VLOOKUP($A77,'FuturesInfo (3)'!$A$2:$V$80,22)</f>
        <v>2</v>
      </c>
      <c r="IJ77" s="257"/>
      <c r="IK77">
        <f t="shared" si="96"/>
        <v>2</v>
      </c>
      <c r="IL77" s="139">
        <f>VLOOKUP($A77,'FuturesInfo (3)'!$A$2:$O$80,15)*IK77</f>
        <v>81480</v>
      </c>
      <c r="IM77" s="200">
        <f t="shared" si="97"/>
        <v>0</v>
      </c>
      <c r="IN77" s="200">
        <f t="shared" si="98"/>
        <v>0</v>
      </c>
      <c r="IO77" s="200">
        <f t="shared" si="99"/>
        <v>0</v>
      </c>
      <c r="IP77" s="200">
        <f t="shared" si="122"/>
        <v>0</v>
      </c>
      <c r="IR77">
        <f t="shared" si="70"/>
        <v>1</v>
      </c>
      <c r="IS77" s="244"/>
      <c r="IT77" s="218"/>
      <c r="IU77" s="245"/>
      <c r="IV77">
        <f t="shared" si="120"/>
        <v>0</v>
      </c>
      <c r="IW77">
        <f t="shared" si="102"/>
        <v>0</v>
      </c>
      <c r="IX77" s="218"/>
      <c r="IY77">
        <f t="shared" si="117"/>
        <v>1</v>
      </c>
      <c r="IZ77">
        <f t="shared" si="103"/>
        <v>1</v>
      </c>
      <c r="JA77">
        <f t="shared" si="104"/>
        <v>1</v>
      </c>
      <c r="JB77">
        <f t="shared" si="105"/>
        <v>1</v>
      </c>
      <c r="JC77" s="253"/>
      <c r="JD77" s="268"/>
      <c r="JE77">
        <v>60</v>
      </c>
      <c r="JF77" t="str">
        <f t="shared" si="71"/>
        <v>FALSE</v>
      </c>
      <c r="JG77">
        <f>VLOOKUP($A77,'FuturesInfo (3)'!$A$2:$V$80,22)</f>
        <v>2</v>
      </c>
      <c r="JH77" s="257"/>
      <c r="JI77">
        <f t="shared" si="106"/>
        <v>2</v>
      </c>
      <c r="JJ77" s="139">
        <f>VLOOKUP($A77,'FuturesInfo (3)'!$A$2:$O$80,15)*JI77</f>
        <v>81480</v>
      </c>
      <c r="JK77" s="200">
        <f t="shared" si="107"/>
        <v>0</v>
      </c>
      <c r="JL77" s="200">
        <f t="shared" si="108"/>
        <v>0</v>
      </c>
      <c r="JM77" s="200">
        <f t="shared" si="109"/>
        <v>0</v>
      </c>
      <c r="JN77" s="200">
        <f t="shared" si="123"/>
        <v>0</v>
      </c>
    </row>
    <row r="78" spans="1:274"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1"/>
        <v>-2</v>
      </c>
      <c r="BH78">
        <v>-1</v>
      </c>
      <c r="BI78">
        <v>1</v>
      </c>
      <c r="BJ78">
        <f t="shared" si="72"/>
        <v>0</v>
      </c>
      <c r="BK78" s="1">
        <v>3.6638983878799999E-3</v>
      </c>
      <c r="BL78" s="2">
        <v>10</v>
      </c>
      <c r="BM78">
        <v>60</v>
      </c>
      <c r="BN78" t="str">
        <f t="shared" si="112"/>
        <v>TRUE</v>
      </c>
      <c r="BO78">
        <f>VLOOKUP($A78,'FuturesInfo (3)'!$A$2:$V$80,22)</f>
        <v>2</v>
      </c>
      <c r="BP78">
        <f t="shared" si="137"/>
        <v>2</v>
      </c>
      <c r="BQ78" s="139">
        <f>VLOOKUP($A78,'FuturesInfo (3)'!$A$2:$O$80,15)*BP78</f>
        <v>161863.03417916026</v>
      </c>
      <c r="BR78" s="145">
        <f t="shared" si="73"/>
        <v>-593.04970998639055</v>
      </c>
      <c r="BT78">
        <f t="shared" si="74"/>
        <v>-1</v>
      </c>
      <c r="BU78">
        <v>1</v>
      </c>
      <c r="BV78">
        <v>-1</v>
      </c>
      <c r="BW78">
        <v>-1</v>
      </c>
      <c r="BX78">
        <f t="shared" ref="BX78:BX92" si="160">IF(BU78=BW78,1,0)</f>
        <v>0</v>
      </c>
      <c r="BY78">
        <f t="shared" ref="BY78:BY92" si="161">IF(BW78=BV78,1,0)</f>
        <v>1</v>
      </c>
      <c r="BZ78" s="188">
        <v>-9.0046239961099998E-3</v>
      </c>
      <c r="CA78" s="2">
        <v>10</v>
      </c>
      <c r="CB78">
        <v>60</v>
      </c>
      <c r="CC78" t="str">
        <f t="shared" ref="CC78:CC92" si="162">IF(BU78="","FALSE","TRUE")</f>
        <v>TRUE</v>
      </c>
      <c r="CD78">
        <f>VLOOKUP($A78,'FuturesInfo (3)'!$A$2:$V$80,22)</f>
        <v>2</v>
      </c>
      <c r="CE78">
        <f t="shared" ref="CE78:CF92" si="163">CD78</f>
        <v>2</v>
      </c>
      <c r="CF78">
        <f t="shared" si="163"/>
        <v>2</v>
      </c>
      <c r="CG78" s="139">
        <f>VLOOKUP($A78,'FuturesInfo (3)'!$A$2:$O$80,15)*CE78</f>
        <v>161863.03417916026</v>
      </c>
      <c r="CH78" s="145">
        <f t="shared" ref="CH78:CH92" si="164">IF(BX78=1,ABS(CG78*BZ78),-ABS(CG78*BZ78))</f>
        <v>-1457.5157616528395</v>
      </c>
      <c r="CI78" s="145">
        <f t="shared" si="75"/>
        <v>1457.5157616528395</v>
      </c>
      <c r="CK78">
        <f t="shared" ref="CK78:CK92" si="165">BU78</f>
        <v>1</v>
      </c>
      <c r="CL78">
        <v>-1</v>
      </c>
      <c r="CM78">
        <v>-1</v>
      </c>
      <c r="CN78">
        <v>1</v>
      </c>
      <c r="CO78">
        <f t="shared" si="113"/>
        <v>0</v>
      </c>
      <c r="CP78">
        <f t="shared" ref="CP78:CP92" si="166">IF(CN78=CM78,1,0)</f>
        <v>0</v>
      </c>
      <c r="CQ78" s="1">
        <v>4.0520628683700004E-3</v>
      </c>
      <c r="CR78" s="2">
        <v>10</v>
      </c>
      <c r="CS78">
        <v>60</v>
      </c>
      <c r="CT78" t="str">
        <f t="shared" ref="CT78:CT92" si="167">IF(CL78="","FALSE","TRUE")</f>
        <v>TRUE</v>
      </c>
      <c r="CU78">
        <f>VLOOKUP($A78,'FuturesInfo (3)'!$A$2:$V$80,22)</f>
        <v>2</v>
      </c>
      <c r="CV78">
        <f t="shared" ref="CV78:CV92" si="168">ROUND(IF(CL78=CM78,CU78*(1+$CV$95),CU78*(1-$CV$95)),0)</f>
        <v>3</v>
      </c>
      <c r="CW78">
        <f t="shared" si="76"/>
        <v>2</v>
      </c>
      <c r="CX78" s="139">
        <f>VLOOKUP($A78,'FuturesInfo (3)'!$A$2:$O$80,15)*CW78</f>
        <v>161863.03417916026</v>
      </c>
      <c r="CY78" s="200">
        <f t="shared" ref="CY78:CY92" si="169">IF(CO78=1,ABS(CX78*CQ78),-ABS(CX78*CQ78))</f>
        <v>-655.87919055907946</v>
      </c>
      <c r="CZ78" s="200">
        <f t="shared" si="78"/>
        <v>-655.87919055907946</v>
      </c>
      <c r="DB78">
        <f t="shared" ref="DB78:DB92" si="170">CL78</f>
        <v>-1</v>
      </c>
      <c r="DC78">
        <v>-1</v>
      </c>
      <c r="DD78">
        <v>-1</v>
      </c>
      <c r="DE78">
        <v>1</v>
      </c>
      <c r="DF78">
        <f t="shared" si="114"/>
        <v>0</v>
      </c>
      <c r="DG78">
        <f t="shared" ref="DG78:DG92" si="171">IF(DE78=DD78,1,0)</f>
        <v>0</v>
      </c>
      <c r="DH78" s="1">
        <v>3.1796502384699998E-3</v>
      </c>
      <c r="DI78" s="2">
        <v>10</v>
      </c>
      <c r="DJ78">
        <v>60</v>
      </c>
      <c r="DK78" t="str">
        <f t="shared" ref="DK78:DK92" si="172">IF(DC78="","FALSE","TRUE")</f>
        <v>TRUE</v>
      </c>
      <c r="DL78">
        <f>VLOOKUP($A78,'FuturesInfo (3)'!$A$2:$V$80,22)</f>
        <v>2</v>
      </c>
      <c r="DM78">
        <f t="shared" ref="DM78:DM92" si="173">ROUND(IF(DC78=DD78,DL78*(1+$CV$95),DL78*(1-$CV$95)),0)</f>
        <v>3</v>
      </c>
      <c r="DN78">
        <f t="shared" si="79"/>
        <v>2</v>
      </c>
      <c r="DO78" s="139">
        <f>VLOOKUP($A78,'FuturesInfo (3)'!$A$2:$O$80,15)*DN78</f>
        <v>161863.03417916026</v>
      </c>
      <c r="DP78" s="200">
        <f t="shared" ref="DP78:DP92" si="174">IF(DF78=1,ABS(DO78*DH78),-ABS(DO78*DH78))</f>
        <v>-514.66783522724461</v>
      </c>
      <c r="DQ78" s="200">
        <f t="shared" si="80"/>
        <v>-514.66783522724461</v>
      </c>
      <c r="DS78">
        <v>-1</v>
      </c>
      <c r="DT78">
        <v>-1</v>
      </c>
      <c r="DU78">
        <v>-1</v>
      </c>
      <c r="DV78">
        <v>-1</v>
      </c>
      <c r="DW78">
        <v>1</v>
      </c>
      <c r="DX78">
        <v>1</v>
      </c>
      <c r="DY78" s="1">
        <v>-9.1429964647100001E-3</v>
      </c>
      <c r="DZ78" s="2">
        <v>10</v>
      </c>
      <c r="EA78">
        <v>60</v>
      </c>
      <c r="EB78" t="s">
        <v>1276</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1276</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1276</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1276</v>
      </c>
      <c r="GM78">
        <v>2</v>
      </c>
      <c r="GN78" s="96">
        <v>0</v>
      </c>
      <c r="GO78">
        <v>2</v>
      </c>
      <c r="GP78" s="139">
        <v>161670.00238512512</v>
      </c>
      <c r="GQ78" s="200">
        <v>2551.6098861242963</v>
      </c>
      <c r="GR78" s="200">
        <v>2551.6098861242963</v>
      </c>
      <c r="GS78" s="200">
        <v>2551.6098861242963</v>
      </c>
      <c r="GT78" s="200">
        <v>2551.6098861242963</v>
      </c>
      <c r="GV78">
        <f t="shared" ref="GV78:GV92" si="175">GF78</f>
        <v>1</v>
      </c>
      <c r="GW78" s="244">
        <v>-1</v>
      </c>
      <c r="GX78" s="218">
        <v>-1</v>
      </c>
      <c r="GY78" s="245">
        <v>11</v>
      </c>
      <c r="GZ78">
        <f t="shared" si="118"/>
        <v>-1</v>
      </c>
      <c r="HA78">
        <f t="shared" si="82"/>
        <v>-1</v>
      </c>
      <c r="HB78" s="218"/>
      <c r="HC78">
        <f t="shared" si="115"/>
        <v>0</v>
      </c>
      <c r="HD78">
        <f t="shared" si="83"/>
        <v>0</v>
      </c>
      <c r="HE78">
        <f t="shared" si="84"/>
        <v>0</v>
      </c>
      <c r="HF78">
        <f t="shared" si="85"/>
        <v>0</v>
      </c>
      <c r="HG78" s="253"/>
      <c r="HH78" s="268">
        <v>42508</v>
      </c>
      <c r="HI78">
        <v>60</v>
      </c>
      <c r="HJ78" t="str">
        <f t="shared" ref="HJ78:HJ92" si="176">IF(GW78="","FALSE","TRUE")</f>
        <v>TRUE</v>
      </c>
      <c r="HK78">
        <f>VLOOKUP($A78,'FuturesInfo (3)'!$A$2:$V$80,22)</f>
        <v>2</v>
      </c>
      <c r="HL78" s="257"/>
      <c r="HM78">
        <f t="shared" si="86"/>
        <v>2</v>
      </c>
      <c r="HN78" s="139">
        <f>VLOOKUP($A78,'FuturesInfo (3)'!$A$2:$O$80,15)*HM78</f>
        <v>161863.03417916026</v>
      </c>
      <c r="HO78" s="200">
        <f t="shared" ref="HO78:HO92" si="177">IF(HC78=1,ABS(HN78*HG78),-ABS(HN78*HG78))</f>
        <v>0</v>
      </c>
      <c r="HP78" s="200">
        <f t="shared" si="88"/>
        <v>0</v>
      </c>
      <c r="HQ78" s="200">
        <f t="shared" ref="HQ78:HQ92" si="178">IF(HE78=1,ABS(HN78*HG78),-ABS(HN78*HG78))</f>
        <v>0</v>
      </c>
      <c r="HR78" s="200">
        <f t="shared" si="121"/>
        <v>0</v>
      </c>
      <c r="HT78">
        <f t="shared" ref="HT78:HT92" si="179">HD78</f>
        <v>0</v>
      </c>
      <c r="HU78" s="244"/>
      <c r="HV78" s="218"/>
      <c r="HW78" s="245"/>
      <c r="HX78">
        <f t="shared" si="119"/>
        <v>0</v>
      </c>
      <c r="HY78">
        <f t="shared" si="92"/>
        <v>0</v>
      </c>
      <c r="HZ78" s="218"/>
      <c r="IA78">
        <f t="shared" si="116"/>
        <v>1</v>
      </c>
      <c r="IB78">
        <f t="shared" si="93"/>
        <v>1</v>
      </c>
      <c r="IC78">
        <f t="shared" si="94"/>
        <v>1</v>
      </c>
      <c r="ID78">
        <f t="shared" si="95"/>
        <v>1</v>
      </c>
      <c r="IE78" s="253"/>
      <c r="IF78" s="268"/>
      <c r="IG78">
        <v>60</v>
      </c>
      <c r="IH78" t="str">
        <f t="shared" ref="IH78:IH92" si="180">IF(HU78="","FALSE","TRUE")</f>
        <v>FALSE</v>
      </c>
      <c r="II78">
        <f>VLOOKUP($A78,'FuturesInfo (3)'!$A$2:$V$80,22)</f>
        <v>2</v>
      </c>
      <c r="IJ78" s="257"/>
      <c r="IK78">
        <f t="shared" si="96"/>
        <v>2</v>
      </c>
      <c r="IL78" s="139">
        <f>VLOOKUP($A78,'FuturesInfo (3)'!$A$2:$O$80,15)*IK78</f>
        <v>161863.03417916026</v>
      </c>
      <c r="IM78" s="200">
        <f t="shared" si="97"/>
        <v>0</v>
      </c>
      <c r="IN78" s="200">
        <f t="shared" si="98"/>
        <v>0</v>
      </c>
      <c r="IO78" s="200">
        <f t="shared" si="99"/>
        <v>0</v>
      </c>
      <c r="IP78" s="200">
        <f t="shared" si="122"/>
        <v>0</v>
      </c>
      <c r="IR78">
        <f t="shared" ref="IR78:IR92" si="181">IB78</f>
        <v>1</v>
      </c>
      <c r="IS78" s="244"/>
      <c r="IT78" s="218"/>
      <c r="IU78" s="245"/>
      <c r="IV78">
        <f t="shared" si="120"/>
        <v>0</v>
      </c>
      <c r="IW78">
        <f t="shared" si="102"/>
        <v>0</v>
      </c>
      <c r="IX78" s="218"/>
      <c r="IY78">
        <f t="shared" si="117"/>
        <v>1</v>
      </c>
      <c r="IZ78">
        <f t="shared" si="103"/>
        <v>1</v>
      </c>
      <c r="JA78">
        <f t="shared" si="104"/>
        <v>1</v>
      </c>
      <c r="JB78">
        <f t="shared" si="105"/>
        <v>1</v>
      </c>
      <c r="JC78" s="253"/>
      <c r="JD78" s="268"/>
      <c r="JE78">
        <v>60</v>
      </c>
      <c r="JF78" t="str">
        <f t="shared" ref="JF78:JF92" si="182">IF(IS78="","FALSE","TRUE")</f>
        <v>FALSE</v>
      </c>
      <c r="JG78">
        <f>VLOOKUP($A78,'FuturesInfo (3)'!$A$2:$V$80,22)</f>
        <v>2</v>
      </c>
      <c r="JH78" s="257"/>
      <c r="JI78">
        <f t="shared" si="106"/>
        <v>2</v>
      </c>
      <c r="JJ78" s="139">
        <f>VLOOKUP($A78,'FuturesInfo (3)'!$A$2:$O$80,15)*JI78</f>
        <v>161863.03417916026</v>
      </c>
      <c r="JK78" s="200">
        <f t="shared" si="107"/>
        <v>0</v>
      </c>
      <c r="JL78" s="200">
        <f t="shared" si="108"/>
        <v>0</v>
      </c>
      <c r="JM78" s="200">
        <f t="shared" si="109"/>
        <v>0</v>
      </c>
      <c r="JN78" s="200">
        <f t="shared" si="123"/>
        <v>0</v>
      </c>
    </row>
    <row r="79" spans="1:274"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1"/>
        <v>0</v>
      </c>
      <c r="BH79">
        <v>-1</v>
      </c>
      <c r="BI79">
        <v>1</v>
      </c>
      <c r="BJ79">
        <f t="shared" ref="BJ79:BJ92" si="183">IF(BH79=BI79,1,0)</f>
        <v>0</v>
      </c>
      <c r="BK79" s="1">
        <v>2.4201355275899998E-3</v>
      </c>
      <c r="BL79" s="2">
        <v>10</v>
      </c>
      <c r="BM79">
        <v>60</v>
      </c>
      <c r="BN79" t="str">
        <f t="shared" si="112"/>
        <v>TRUE</v>
      </c>
      <c r="BO79">
        <f>VLOOKUP($A79,'FuturesInfo (3)'!$A$2:$V$80,22)</f>
        <v>3</v>
      </c>
      <c r="BP79">
        <f t="shared" si="137"/>
        <v>3</v>
      </c>
      <c r="BQ79" s="139">
        <f>VLOOKUP($A79,'FuturesInfo (3)'!$A$2:$O$80,15)*BP79</f>
        <v>135838.23529411762</v>
      </c>
      <c r="BR79" s="145">
        <f t="shared" ref="BR79:BR92" si="184">IF(BJ79=1,ABS(BQ79*BK79),-ABS(BQ79*BK79))</f>
        <v>-328.7469392404239</v>
      </c>
      <c r="BT79">
        <f t="shared" ref="BT79:BT92" si="185">BH79</f>
        <v>-1</v>
      </c>
      <c r="BU79">
        <v>-1</v>
      </c>
      <c r="BV79">
        <v>-1</v>
      </c>
      <c r="BW79">
        <v>1</v>
      </c>
      <c r="BX79">
        <f t="shared" si="160"/>
        <v>0</v>
      </c>
      <c r="BY79">
        <f t="shared" si="161"/>
        <v>0</v>
      </c>
      <c r="BZ79" s="188">
        <v>5.6333494286199999E-3</v>
      </c>
      <c r="CA79" s="2">
        <v>10</v>
      </c>
      <c r="CB79">
        <v>60</v>
      </c>
      <c r="CC79" t="str">
        <f t="shared" si="162"/>
        <v>TRUE</v>
      </c>
      <c r="CD79">
        <f>VLOOKUP($A79,'FuturesInfo (3)'!$A$2:$V$80,22)</f>
        <v>3</v>
      </c>
      <c r="CE79">
        <f t="shared" si="163"/>
        <v>3</v>
      </c>
      <c r="CF79">
        <f t="shared" si="163"/>
        <v>3</v>
      </c>
      <c r="CG79" s="139">
        <f>VLOOKUP($A79,'FuturesInfo (3)'!$A$2:$O$80,15)*CE79</f>
        <v>135838.23529411762</v>
      </c>
      <c r="CH79" s="145">
        <f t="shared" si="164"/>
        <v>-765.22424517886657</v>
      </c>
      <c r="CI79" s="145">
        <f t="shared" ref="CI79:CI92" si="186">IF(BY79=1,ABS(CG79*BZ79),-ABS(CG79*BZ79))</f>
        <v>-765.22424517886657</v>
      </c>
      <c r="CK79">
        <f t="shared" si="165"/>
        <v>-1</v>
      </c>
      <c r="CL79">
        <v>1</v>
      </c>
      <c r="CM79">
        <v>-1</v>
      </c>
      <c r="CN79">
        <v>1</v>
      </c>
      <c r="CO79">
        <f t="shared" ref="CO79:CO92" si="187">IF(CL79=CN79,1,0)</f>
        <v>1</v>
      </c>
      <c r="CP79">
        <f t="shared" si="166"/>
        <v>0</v>
      </c>
      <c r="CQ79" s="1">
        <v>6.7221510883500001E-3</v>
      </c>
      <c r="CR79" s="2">
        <v>10</v>
      </c>
      <c r="CS79">
        <v>60</v>
      </c>
      <c r="CT79" t="str">
        <f t="shared" si="167"/>
        <v>TRUE</v>
      </c>
      <c r="CU79">
        <f>VLOOKUP($A79,'FuturesInfo (3)'!$A$2:$V$80,22)</f>
        <v>3</v>
      </c>
      <c r="CV79">
        <f t="shared" si="168"/>
        <v>2</v>
      </c>
      <c r="CW79">
        <f t="shared" ref="CW79:CW92" si="188">CU79</f>
        <v>3</v>
      </c>
      <c r="CX79" s="139">
        <f>VLOOKUP($A79,'FuturesInfo (3)'!$A$2:$O$80,15)*CW79</f>
        <v>135838.23529411762</v>
      </c>
      <c r="CY79" s="200">
        <f t="shared" si="169"/>
        <v>913.12514122189611</v>
      </c>
      <c r="CZ79" s="200">
        <f t="shared" ref="CZ79:CZ92" si="189">IF(CP79=1,ABS(CX79*CQ79),-ABS(CX79*CQ79))</f>
        <v>-913.12514122189611</v>
      </c>
      <c r="DB79">
        <f t="shared" si="170"/>
        <v>1</v>
      </c>
      <c r="DC79">
        <v>1</v>
      </c>
      <c r="DD79">
        <v>-1</v>
      </c>
      <c r="DE79">
        <v>1</v>
      </c>
      <c r="DF79">
        <f t="shared" si="114"/>
        <v>1</v>
      </c>
      <c r="DG79">
        <f t="shared" si="171"/>
        <v>0</v>
      </c>
      <c r="DH79" s="1">
        <v>8.1081081081099994E-3</v>
      </c>
      <c r="DI79" s="2">
        <v>10</v>
      </c>
      <c r="DJ79">
        <v>60</v>
      </c>
      <c r="DK79" t="str">
        <f t="shared" si="172"/>
        <v>TRUE</v>
      </c>
      <c r="DL79">
        <f>VLOOKUP($A79,'FuturesInfo (3)'!$A$2:$V$80,22)</f>
        <v>3</v>
      </c>
      <c r="DM79">
        <f t="shared" si="173"/>
        <v>2</v>
      </c>
      <c r="DN79">
        <f t="shared" ref="DN79:DN92" si="190">DL79</f>
        <v>3</v>
      </c>
      <c r="DO79" s="139">
        <f>VLOOKUP($A79,'FuturesInfo (3)'!$A$2:$O$80,15)*DN79</f>
        <v>135838.23529411762</v>
      </c>
      <c r="DP79" s="200">
        <f t="shared" si="174"/>
        <v>1101.3910969795891</v>
      </c>
      <c r="DQ79" s="200">
        <f t="shared" ref="DQ79:DQ92" si="191">IF(DG79=1,ABS(DO79*DH79),-ABS(DO79*DH79))</f>
        <v>-1101.3910969795891</v>
      </c>
      <c r="DS79">
        <v>1</v>
      </c>
      <c r="DT79">
        <v>1</v>
      </c>
      <c r="DU79">
        <v>-1</v>
      </c>
      <c r="DV79">
        <v>1</v>
      </c>
      <c r="DW79">
        <v>1</v>
      </c>
      <c r="DX79">
        <v>0</v>
      </c>
      <c r="DY79" s="1">
        <v>3.9425958050800002E-3</v>
      </c>
      <c r="DZ79" s="2">
        <v>10</v>
      </c>
      <c r="EA79">
        <v>60</v>
      </c>
      <c r="EB79" t="s">
        <v>1276</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1276</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1276</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1276</v>
      </c>
      <c r="GM79">
        <v>3</v>
      </c>
      <c r="GN79" s="96">
        <v>0</v>
      </c>
      <c r="GO79">
        <v>3</v>
      </c>
      <c r="GP79" s="139">
        <v>135838.23529411762</v>
      </c>
      <c r="GQ79" s="200">
        <v>-1999.5388235294115</v>
      </c>
      <c r="GR79" s="200">
        <v>-1999.5388235294115</v>
      </c>
      <c r="GS79" s="200">
        <v>-1999.5388235294115</v>
      </c>
      <c r="GT79" s="200">
        <v>1999.5388235294115</v>
      </c>
      <c r="GV79">
        <f t="shared" si="175"/>
        <v>0</v>
      </c>
      <c r="GW79" s="244">
        <v>-1</v>
      </c>
      <c r="GX79" s="218">
        <v>1</v>
      </c>
      <c r="GY79" s="245">
        <v>-17</v>
      </c>
      <c r="GZ79">
        <f t="shared" si="118"/>
        <v>1</v>
      </c>
      <c r="HA79">
        <f t="shared" ref="HA79:HA92" si="192">IF(GY79&lt;0,GX79*-1,GX79)</f>
        <v>-1</v>
      </c>
      <c r="HB79" s="218"/>
      <c r="HC79">
        <f t="shared" si="115"/>
        <v>0</v>
      </c>
      <c r="HD79">
        <f t="shared" ref="HD79:HD92" si="193">IF(HB79=GX79,1,0)</f>
        <v>0</v>
      </c>
      <c r="HE79">
        <f t="shared" ref="HE79:HE92" si="194">IF(HB79=GZ79,1,0)</f>
        <v>0</v>
      </c>
      <c r="HF79">
        <f t="shared" ref="HF79:HF92" si="195">IF(HB79=HA79,1,0)</f>
        <v>0</v>
      </c>
      <c r="HG79" s="253"/>
      <c r="HH79" s="268">
        <v>42509</v>
      </c>
      <c r="HI79">
        <v>60</v>
      </c>
      <c r="HJ79" t="str">
        <f t="shared" si="176"/>
        <v>TRUE</v>
      </c>
      <c r="HK79">
        <f>VLOOKUP($A79,'FuturesInfo (3)'!$A$2:$V$80,22)</f>
        <v>3</v>
      </c>
      <c r="HL79" s="257"/>
      <c r="HM79">
        <f t="shared" ref="HM79:HM92" si="196">HK79</f>
        <v>3</v>
      </c>
      <c r="HN79" s="139">
        <f>VLOOKUP($A79,'FuturesInfo (3)'!$A$2:$O$80,15)*HM79</f>
        <v>135838.23529411762</v>
      </c>
      <c r="HO79" s="200">
        <f t="shared" si="177"/>
        <v>0</v>
      </c>
      <c r="HP79" s="200">
        <f t="shared" ref="HP79:HP92" si="197">IF(HD79=1,ABS(HN79*HG79),-ABS(HN79*HG79))</f>
        <v>0</v>
      </c>
      <c r="HQ79" s="200">
        <f t="shared" si="178"/>
        <v>0</v>
      </c>
      <c r="HR79" s="200">
        <f t="shared" si="121"/>
        <v>0</v>
      </c>
      <c r="HT79">
        <f t="shared" si="179"/>
        <v>0</v>
      </c>
      <c r="HU79" s="244"/>
      <c r="HV79" s="218"/>
      <c r="HW79" s="245"/>
      <c r="HX79">
        <f t="shared" si="119"/>
        <v>0</v>
      </c>
      <c r="HY79">
        <f t="shared" ref="HY79:HY92" si="198">IF(HW79&lt;0,HV79*-1,HV79)</f>
        <v>0</v>
      </c>
      <c r="HZ79" s="218"/>
      <c r="IA79">
        <f t="shared" si="116"/>
        <v>1</v>
      </c>
      <c r="IB79">
        <f t="shared" ref="IB79:IB92" si="199">IF(HZ79=HV79,1,0)</f>
        <v>1</v>
      </c>
      <c r="IC79">
        <f t="shared" ref="IC79:IC92" si="200">IF(HZ79=HX79,1,0)</f>
        <v>1</v>
      </c>
      <c r="ID79">
        <f t="shared" ref="ID79:ID92" si="201">IF(HZ79=HY79,1,0)</f>
        <v>1</v>
      </c>
      <c r="IE79" s="253"/>
      <c r="IF79" s="268"/>
      <c r="IG79">
        <v>60</v>
      </c>
      <c r="IH79" t="str">
        <f t="shared" si="180"/>
        <v>FALSE</v>
      </c>
      <c r="II79">
        <f>VLOOKUP($A79,'FuturesInfo (3)'!$A$2:$V$80,22)</f>
        <v>3</v>
      </c>
      <c r="IJ79" s="257"/>
      <c r="IK79">
        <f t="shared" ref="IK79:IK92" si="202">II79</f>
        <v>3</v>
      </c>
      <c r="IL79" s="139">
        <f>VLOOKUP($A79,'FuturesInfo (3)'!$A$2:$O$80,15)*IK79</f>
        <v>135838.23529411762</v>
      </c>
      <c r="IM79" s="200">
        <f t="shared" ref="IM79:IM92" si="203">IF(IA79=1,ABS(IL79*IE79),-ABS(IL79*IE79))</f>
        <v>0</v>
      </c>
      <c r="IN79" s="200">
        <f t="shared" ref="IN79:IN92" si="204">IF(IB79=1,ABS(IL79*IE79),-ABS(IL79*IE79))</f>
        <v>0</v>
      </c>
      <c r="IO79" s="200">
        <f t="shared" ref="IO79:IO92" si="205">IF(IC79=1,ABS(IL79*IE79),-ABS(IL79*IE79))</f>
        <v>0</v>
      </c>
      <c r="IP79" s="200">
        <f t="shared" si="122"/>
        <v>0</v>
      </c>
      <c r="IR79">
        <f t="shared" si="181"/>
        <v>1</v>
      </c>
      <c r="IS79" s="244"/>
      <c r="IT79" s="218"/>
      <c r="IU79" s="245"/>
      <c r="IV79">
        <f t="shared" si="120"/>
        <v>0</v>
      </c>
      <c r="IW79">
        <f t="shared" ref="IW79:IW92" si="206">IF(IU79&lt;0,IT79*-1,IT79)</f>
        <v>0</v>
      </c>
      <c r="IX79" s="218"/>
      <c r="IY79">
        <f t="shared" si="117"/>
        <v>1</v>
      </c>
      <c r="IZ79">
        <f t="shared" ref="IZ79:IZ92" si="207">IF(IX79=IT79,1,0)</f>
        <v>1</v>
      </c>
      <c r="JA79">
        <f t="shared" ref="JA79:JA92" si="208">IF(IX79=IV79,1,0)</f>
        <v>1</v>
      </c>
      <c r="JB79">
        <f t="shared" ref="JB79:JB92" si="209">IF(IX79=IW79,1,0)</f>
        <v>1</v>
      </c>
      <c r="JC79" s="253"/>
      <c r="JD79" s="268"/>
      <c r="JE79">
        <v>60</v>
      </c>
      <c r="JF79" t="str">
        <f t="shared" si="182"/>
        <v>FALSE</v>
      </c>
      <c r="JG79">
        <f>VLOOKUP($A79,'FuturesInfo (3)'!$A$2:$V$80,22)</f>
        <v>3</v>
      </c>
      <c r="JH79" s="257"/>
      <c r="JI79">
        <f t="shared" ref="JI79:JI92" si="210">JG79</f>
        <v>3</v>
      </c>
      <c r="JJ79" s="139">
        <f>VLOOKUP($A79,'FuturesInfo (3)'!$A$2:$O$80,15)*JI79</f>
        <v>135838.23529411762</v>
      </c>
      <c r="JK79" s="200">
        <f t="shared" ref="JK79:JK92" si="211">IF(IY79=1,ABS(JJ79*JC79),-ABS(JJ79*JC79))</f>
        <v>0</v>
      </c>
      <c r="JL79" s="200">
        <f t="shared" ref="JL79:JL92" si="212">IF(IZ79=1,ABS(JJ79*JC79),-ABS(JJ79*JC79))</f>
        <v>0</v>
      </c>
      <c r="JM79" s="200">
        <f t="shared" ref="JM79:JM92" si="213">IF(JA79=1,ABS(JJ79*JC79),-ABS(JJ79*JC79))</f>
        <v>0</v>
      </c>
      <c r="JN79" s="200">
        <f t="shared" si="123"/>
        <v>0</v>
      </c>
    </row>
    <row r="80" spans="1:274"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14">-AX80+BH80</f>
        <v>0</v>
      </c>
      <c r="BH80">
        <v>1</v>
      </c>
      <c r="BI80">
        <v>-1</v>
      </c>
      <c r="BJ80">
        <f t="shared" si="183"/>
        <v>0</v>
      </c>
      <c r="BK80" s="1">
        <v>-9.5328884652100005E-4</v>
      </c>
      <c r="BL80" s="2">
        <v>10</v>
      </c>
      <c r="BM80">
        <v>60</v>
      </c>
      <c r="BN80" t="str">
        <f t="shared" ref="BN80:BN92" si="215">IF(BH80="","FALSE","TRUE")</f>
        <v>TRUE</v>
      </c>
      <c r="BO80">
        <f>VLOOKUP($A80,'FuturesInfo (3)'!$A$2:$V$80,22)</f>
        <v>5</v>
      </c>
      <c r="BP80">
        <f t="shared" si="137"/>
        <v>5</v>
      </c>
      <c r="BQ80" s="139">
        <f>VLOOKUP($A80,'FuturesInfo (3)'!$A$2:$O$80,15)*BP80</f>
        <v>156600</v>
      </c>
      <c r="BR80" s="145">
        <f t="shared" si="184"/>
        <v>-149.28503336518861</v>
      </c>
      <c r="BT80">
        <f t="shared" si="185"/>
        <v>1</v>
      </c>
      <c r="BU80">
        <v>1</v>
      </c>
      <c r="BV80">
        <v>1</v>
      </c>
      <c r="BW80">
        <v>1</v>
      </c>
      <c r="BX80">
        <f t="shared" si="160"/>
        <v>1</v>
      </c>
      <c r="BY80">
        <f t="shared" si="161"/>
        <v>1</v>
      </c>
      <c r="BZ80" s="188">
        <v>5.0890585241700004E-3</v>
      </c>
      <c r="CA80" s="2">
        <v>10</v>
      </c>
      <c r="CB80">
        <v>60</v>
      </c>
      <c r="CC80" t="str">
        <f t="shared" si="162"/>
        <v>TRUE</v>
      </c>
      <c r="CD80">
        <f>VLOOKUP($A80,'FuturesInfo (3)'!$A$2:$V$80,22)</f>
        <v>5</v>
      </c>
      <c r="CE80">
        <f t="shared" si="163"/>
        <v>5</v>
      </c>
      <c r="CF80">
        <f t="shared" si="163"/>
        <v>5</v>
      </c>
      <c r="CG80" s="139">
        <f>VLOOKUP($A80,'FuturesInfo (3)'!$A$2:$O$80,15)*CE80</f>
        <v>156600</v>
      </c>
      <c r="CH80" s="145">
        <f t="shared" si="164"/>
        <v>796.9465648850221</v>
      </c>
      <c r="CI80" s="145">
        <f t="shared" si="186"/>
        <v>796.9465648850221</v>
      </c>
      <c r="CK80">
        <f t="shared" si="165"/>
        <v>1</v>
      </c>
      <c r="CL80">
        <v>1</v>
      </c>
      <c r="CM80">
        <v>1</v>
      </c>
      <c r="CN80">
        <v>-1</v>
      </c>
      <c r="CO80">
        <f t="shared" si="187"/>
        <v>0</v>
      </c>
      <c r="CP80">
        <f t="shared" si="166"/>
        <v>0</v>
      </c>
      <c r="CQ80" s="1">
        <v>-1.89873417722E-3</v>
      </c>
      <c r="CR80" s="2">
        <v>20</v>
      </c>
      <c r="CS80">
        <v>60</v>
      </c>
      <c r="CT80" t="str">
        <f t="shared" si="167"/>
        <v>TRUE</v>
      </c>
      <c r="CU80">
        <f>VLOOKUP($A80,'FuturesInfo (3)'!$A$2:$V$80,22)</f>
        <v>5</v>
      </c>
      <c r="CV80">
        <f t="shared" si="168"/>
        <v>6</v>
      </c>
      <c r="CW80">
        <f t="shared" si="188"/>
        <v>5</v>
      </c>
      <c r="CX80" s="139">
        <f>VLOOKUP($A80,'FuturesInfo (3)'!$A$2:$O$80,15)*CW80</f>
        <v>156600</v>
      </c>
      <c r="CY80" s="200">
        <f t="shared" si="169"/>
        <v>-297.34177215265197</v>
      </c>
      <c r="CZ80" s="200">
        <f t="shared" si="189"/>
        <v>-297.34177215265197</v>
      </c>
      <c r="DB80">
        <f t="shared" si="170"/>
        <v>1</v>
      </c>
      <c r="DC80">
        <v>1</v>
      </c>
      <c r="DD80">
        <v>-1</v>
      </c>
      <c r="DE80">
        <v>1</v>
      </c>
      <c r="DF80">
        <f t="shared" si="114"/>
        <v>1</v>
      </c>
      <c r="DG80">
        <f t="shared" si="171"/>
        <v>0</v>
      </c>
      <c r="DH80" s="1">
        <v>1.2682308180100001E-2</v>
      </c>
      <c r="DI80" s="2">
        <v>20</v>
      </c>
      <c r="DJ80">
        <v>60</v>
      </c>
      <c r="DK80" t="str">
        <f t="shared" si="172"/>
        <v>TRUE</v>
      </c>
      <c r="DL80">
        <f>VLOOKUP($A80,'FuturesInfo (3)'!$A$2:$V$80,22)</f>
        <v>5</v>
      </c>
      <c r="DM80">
        <f t="shared" si="173"/>
        <v>4</v>
      </c>
      <c r="DN80">
        <f t="shared" si="190"/>
        <v>5</v>
      </c>
      <c r="DO80" s="139">
        <f>VLOOKUP($A80,'FuturesInfo (3)'!$A$2:$O$80,15)*DN80</f>
        <v>156600</v>
      </c>
      <c r="DP80" s="200">
        <f t="shared" si="174"/>
        <v>1986.0494610036601</v>
      </c>
      <c r="DQ80" s="200">
        <f t="shared" si="191"/>
        <v>-1986.0494610036601</v>
      </c>
      <c r="DS80">
        <v>1</v>
      </c>
      <c r="DT80">
        <v>1</v>
      </c>
      <c r="DU80">
        <v>-1</v>
      </c>
      <c r="DV80">
        <v>1</v>
      </c>
      <c r="DW80">
        <v>1</v>
      </c>
      <c r="DX80">
        <v>0</v>
      </c>
      <c r="DY80" s="1">
        <v>5.3224796493399999E-3</v>
      </c>
      <c r="DZ80" s="2">
        <v>20</v>
      </c>
      <c r="EA80">
        <v>60</v>
      </c>
      <c r="EB80" t="s">
        <v>1276</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1276</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1276</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1276</v>
      </c>
      <c r="GM80">
        <v>5</v>
      </c>
      <c r="GN80" s="96">
        <v>0</v>
      </c>
      <c r="GO80">
        <v>5</v>
      </c>
      <c r="GP80" s="139">
        <v>156600</v>
      </c>
      <c r="GQ80" s="200">
        <v>-3852.8184366185396</v>
      </c>
      <c r="GR80" s="200">
        <v>3852.8184366185396</v>
      </c>
      <c r="GS80" s="200">
        <v>3852.8184366185396</v>
      </c>
      <c r="GT80" s="200">
        <v>-3852.8184366185396</v>
      </c>
      <c r="GV80">
        <f t="shared" si="175"/>
        <v>1</v>
      </c>
      <c r="GW80" s="244">
        <v>1</v>
      </c>
      <c r="GX80" s="218">
        <v>1</v>
      </c>
      <c r="GY80" s="245">
        <v>-20</v>
      </c>
      <c r="GZ80">
        <f t="shared" si="118"/>
        <v>1</v>
      </c>
      <c r="HA80">
        <f t="shared" si="192"/>
        <v>-1</v>
      </c>
      <c r="HB80" s="218"/>
      <c r="HC80">
        <f t="shared" si="115"/>
        <v>0</v>
      </c>
      <c r="HD80">
        <f t="shared" si="193"/>
        <v>0</v>
      </c>
      <c r="HE80">
        <f t="shared" si="194"/>
        <v>0</v>
      </c>
      <c r="HF80">
        <f t="shared" si="195"/>
        <v>0</v>
      </c>
      <c r="HG80" s="253"/>
      <c r="HH80" s="268">
        <v>42503</v>
      </c>
      <c r="HI80">
        <v>60</v>
      </c>
      <c r="HJ80" t="str">
        <f t="shared" si="176"/>
        <v>TRUE</v>
      </c>
      <c r="HK80">
        <f>VLOOKUP($A80,'FuturesInfo (3)'!$A$2:$V$80,22)</f>
        <v>5</v>
      </c>
      <c r="HL80" s="257"/>
      <c r="HM80">
        <f t="shared" si="196"/>
        <v>5</v>
      </c>
      <c r="HN80" s="139">
        <f>VLOOKUP($A80,'FuturesInfo (3)'!$A$2:$O$80,15)*HM80</f>
        <v>156600</v>
      </c>
      <c r="HO80" s="200">
        <f t="shared" si="177"/>
        <v>0</v>
      </c>
      <c r="HP80" s="200">
        <f t="shared" si="197"/>
        <v>0</v>
      </c>
      <c r="HQ80" s="200">
        <f t="shared" si="178"/>
        <v>0</v>
      </c>
      <c r="HR80" s="200">
        <f t="shared" si="121"/>
        <v>0</v>
      </c>
      <c r="HT80">
        <f t="shared" si="179"/>
        <v>0</v>
      </c>
      <c r="HU80" s="244"/>
      <c r="HV80" s="218"/>
      <c r="HW80" s="245"/>
      <c r="HX80">
        <f t="shared" si="119"/>
        <v>0</v>
      </c>
      <c r="HY80">
        <f t="shared" si="198"/>
        <v>0</v>
      </c>
      <c r="HZ80" s="218"/>
      <c r="IA80">
        <f t="shared" si="116"/>
        <v>1</v>
      </c>
      <c r="IB80">
        <f t="shared" si="199"/>
        <v>1</v>
      </c>
      <c r="IC80">
        <f t="shared" si="200"/>
        <v>1</v>
      </c>
      <c r="ID80">
        <f t="shared" si="201"/>
        <v>1</v>
      </c>
      <c r="IE80" s="253"/>
      <c r="IF80" s="268"/>
      <c r="IG80">
        <v>60</v>
      </c>
      <c r="IH80" t="str">
        <f t="shared" si="180"/>
        <v>FALSE</v>
      </c>
      <c r="II80">
        <f>VLOOKUP($A80,'FuturesInfo (3)'!$A$2:$V$80,22)</f>
        <v>5</v>
      </c>
      <c r="IJ80" s="257"/>
      <c r="IK80">
        <f t="shared" si="202"/>
        <v>5</v>
      </c>
      <c r="IL80" s="139">
        <f>VLOOKUP($A80,'FuturesInfo (3)'!$A$2:$O$80,15)*IK80</f>
        <v>156600</v>
      </c>
      <c r="IM80" s="200">
        <f t="shared" si="203"/>
        <v>0</v>
      </c>
      <c r="IN80" s="200">
        <f t="shared" si="204"/>
        <v>0</v>
      </c>
      <c r="IO80" s="200">
        <f t="shared" si="205"/>
        <v>0</v>
      </c>
      <c r="IP80" s="200">
        <f t="shared" si="122"/>
        <v>0</v>
      </c>
      <c r="IR80">
        <f t="shared" si="181"/>
        <v>1</v>
      </c>
      <c r="IS80" s="244"/>
      <c r="IT80" s="218"/>
      <c r="IU80" s="245"/>
      <c r="IV80">
        <f t="shared" si="120"/>
        <v>0</v>
      </c>
      <c r="IW80">
        <f t="shared" si="206"/>
        <v>0</v>
      </c>
      <c r="IX80" s="218"/>
      <c r="IY80">
        <f t="shared" si="117"/>
        <v>1</v>
      </c>
      <c r="IZ80">
        <f t="shared" si="207"/>
        <v>1</v>
      </c>
      <c r="JA80">
        <f t="shared" si="208"/>
        <v>1</v>
      </c>
      <c r="JB80">
        <f t="shared" si="209"/>
        <v>1</v>
      </c>
      <c r="JC80" s="253"/>
      <c r="JD80" s="268"/>
      <c r="JE80">
        <v>60</v>
      </c>
      <c r="JF80" t="str">
        <f t="shared" si="182"/>
        <v>FALSE</v>
      </c>
      <c r="JG80">
        <f>VLOOKUP($A80,'FuturesInfo (3)'!$A$2:$V$80,22)</f>
        <v>5</v>
      </c>
      <c r="JH80" s="257"/>
      <c r="JI80">
        <f t="shared" si="210"/>
        <v>5</v>
      </c>
      <c r="JJ80" s="139">
        <f>VLOOKUP($A80,'FuturesInfo (3)'!$A$2:$O$80,15)*JI80</f>
        <v>156600</v>
      </c>
      <c r="JK80" s="200">
        <f t="shared" si="211"/>
        <v>0</v>
      </c>
      <c r="JL80" s="200">
        <f t="shared" si="212"/>
        <v>0</v>
      </c>
      <c r="JM80" s="200">
        <f t="shared" si="213"/>
        <v>0</v>
      </c>
      <c r="JN80" s="200">
        <f t="shared" si="123"/>
        <v>0</v>
      </c>
    </row>
    <row r="81" spans="1:274"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14"/>
        <v>0</v>
      </c>
      <c r="BH81">
        <v>-1</v>
      </c>
      <c r="BI81">
        <v>1</v>
      </c>
      <c r="BJ81">
        <f t="shared" si="183"/>
        <v>0</v>
      </c>
      <c r="BK81" s="1">
        <v>1.6523463317900001E-3</v>
      </c>
      <c r="BL81" s="2">
        <v>10</v>
      </c>
      <c r="BM81">
        <v>60</v>
      </c>
      <c r="BN81" t="str">
        <f t="shared" si="215"/>
        <v>TRUE</v>
      </c>
      <c r="BO81">
        <f>VLOOKUP($A81,'FuturesInfo (3)'!$A$2:$V$80,22)</f>
        <v>4</v>
      </c>
      <c r="BP81">
        <f t="shared" si="137"/>
        <v>4</v>
      </c>
      <c r="BQ81" s="139">
        <f>VLOOKUP($A81,'FuturesInfo (3)'!$A$2:$O$80,15)*BP81</f>
        <v>128244.89719999999</v>
      </c>
      <c r="BR81" s="145">
        <f t="shared" si="184"/>
        <v>-211.90498545920565</v>
      </c>
      <c r="BT81">
        <f t="shared" si="185"/>
        <v>-1</v>
      </c>
      <c r="BU81">
        <v>-1</v>
      </c>
      <c r="BV81">
        <v>-1</v>
      </c>
      <c r="BW81">
        <v>-1</v>
      </c>
      <c r="BX81">
        <f t="shared" si="160"/>
        <v>1</v>
      </c>
      <c r="BY81">
        <f t="shared" si="161"/>
        <v>1</v>
      </c>
      <c r="BZ81" s="188">
        <v>-1.3856812933E-2</v>
      </c>
      <c r="CA81" s="2">
        <v>10</v>
      </c>
      <c r="CB81">
        <v>60</v>
      </c>
      <c r="CC81" t="str">
        <f t="shared" si="162"/>
        <v>TRUE</v>
      </c>
      <c r="CD81">
        <f>VLOOKUP($A81,'FuturesInfo (3)'!$A$2:$V$80,22)</f>
        <v>4</v>
      </c>
      <c r="CE81">
        <f t="shared" si="163"/>
        <v>4</v>
      </c>
      <c r="CF81">
        <f t="shared" si="163"/>
        <v>4</v>
      </c>
      <c r="CG81" s="139">
        <f>VLOOKUP($A81,'FuturesInfo (3)'!$A$2:$O$80,15)*CE81</f>
        <v>128244.89719999999</v>
      </c>
      <c r="CH81" s="145">
        <f t="shared" si="164"/>
        <v>1777.0655501122153</v>
      </c>
      <c r="CI81" s="145">
        <f t="shared" si="186"/>
        <v>1777.0655501122153</v>
      </c>
      <c r="CK81">
        <f t="shared" si="165"/>
        <v>-1</v>
      </c>
      <c r="CL81">
        <v>-1</v>
      </c>
      <c r="CM81">
        <v>-1</v>
      </c>
      <c r="CN81">
        <v>1</v>
      </c>
      <c r="CO81">
        <f t="shared" si="187"/>
        <v>0</v>
      </c>
      <c r="CP81">
        <f t="shared" si="166"/>
        <v>0</v>
      </c>
      <c r="CQ81" s="1">
        <v>4.0147206423599997E-3</v>
      </c>
      <c r="CR81" s="2">
        <v>10</v>
      </c>
      <c r="CS81">
        <v>60</v>
      </c>
      <c r="CT81" t="str">
        <f t="shared" si="167"/>
        <v>TRUE</v>
      </c>
      <c r="CU81">
        <f>VLOOKUP($A81,'FuturesInfo (3)'!$A$2:$V$80,22)</f>
        <v>4</v>
      </c>
      <c r="CV81">
        <f t="shared" si="168"/>
        <v>5</v>
      </c>
      <c r="CW81">
        <f t="shared" si="188"/>
        <v>4</v>
      </c>
      <c r="CX81" s="139">
        <f>VLOOKUP($A81,'FuturesInfo (3)'!$A$2:$O$80,15)*CW81</f>
        <v>128244.89719999999</v>
      </c>
      <c r="CY81" s="200">
        <f t="shared" si="169"/>
        <v>-514.86743606617608</v>
      </c>
      <c r="CZ81" s="200">
        <f t="shared" si="189"/>
        <v>-514.86743606617608</v>
      </c>
      <c r="DB81">
        <f t="shared" si="170"/>
        <v>-1</v>
      </c>
      <c r="DC81">
        <v>1</v>
      </c>
      <c r="DD81">
        <v>-1</v>
      </c>
      <c r="DE81">
        <v>1</v>
      </c>
      <c r="DF81">
        <f t="shared" ref="DF81:DF92" si="216">IF(DC81=DE81,1,0)</f>
        <v>1</v>
      </c>
      <c r="DG81">
        <f t="shared" si="171"/>
        <v>0</v>
      </c>
      <c r="DH81" s="1">
        <v>1.26624458514E-2</v>
      </c>
      <c r="DI81" s="2">
        <v>10</v>
      </c>
      <c r="DJ81">
        <v>60</v>
      </c>
      <c r="DK81" t="str">
        <f t="shared" si="172"/>
        <v>TRUE</v>
      </c>
      <c r="DL81">
        <f>VLOOKUP($A81,'FuturesInfo (3)'!$A$2:$V$80,22)</f>
        <v>4</v>
      </c>
      <c r="DM81">
        <f t="shared" si="173"/>
        <v>3</v>
      </c>
      <c r="DN81">
        <f t="shared" si="190"/>
        <v>4</v>
      </c>
      <c r="DO81" s="139">
        <f>VLOOKUP($A81,'FuturesInfo (3)'!$A$2:$O$80,15)*DN81</f>
        <v>128244.89719999999</v>
      </c>
      <c r="DP81" s="200">
        <f t="shared" si="174"/>
        <v>1623.8940665133593</v>
      </c>
      <c r="DQ81" s="200">
        <f t="shared" si="191"/>
        <v>-1623.8940665133593</v>
      </c>
      <c r="DS81">
        <v>1</v>
      </c>
      <c r="DT81">
        <v>1</v>
      </c>
      <c r="DU81">
        <v>-1</v>
      </c>
      <c r="DV81">
        <v>-1</v>
      </c>
      <c r="DW81">
        <v>0</v>
      </c>
      <c r="DX81">
        <v>1</v>
      </c>
      <c r="DY81" s="1">
        <v>-8.2263902599500009E-3</v>
      </c>
      <c r="DZ81" s="2">
        <v>10</v>
      </c>
      <c r="EA81">
        <v>60</v>
      </c>
      <c r="EB81" t="s">
        <v>1276</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1276</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1276</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1276</v>
      </c>
      <c r="GM81">
        <v>4</v>
      </c>
      <c r="GN81" s="96">
        <v>0</v>
      </c>
      <c r="GO81">
        <v>4</v>
      </c>
      <c r="GP81" s="139">
        <v>129504.88160000001</v>
      </c>
      <c r="GQ81" s="200">
        <v>2268.1143412040951</v>
      </c>
      <c r="GR81" s="200">
        <v>2268.1143412040951</v>
      </c>
      <c r="GS81" s="200">
        <v>2268.1143412040951</v>
      </c>
      <c r="GT81" s="200">
        <v>2268.1143412040951</v>
      </c>
      <c r="GV81">
        <f t="shared" si="175"/>
        <v>1</v>
      </c>
      <c r="GW81" s="244">
        <v>1</v>
      </c>
      <c r="GX81" s="218">
        <v>1</v>
      </c>
      <c r="GY81" s="245">
        <v>9</v>
      </c>
      <c r="GZ81">
        <f t="shared" si="118"/>
        <v>1</v>
      </c>
      <c r="HA81">
        <f t="shared" si="192"/>
        <v>1</v>
      </c>
      <c r="HB81" s="218"/>
      <c r="HC81">
        <f t="shared" ref="HC81:HC92" si="217">IF(GW81=HB81,1,0)</f>
        <v>0</v>
      </c>
      <c r="HD81">
        <f t="shared" si="193"/>
        <v>0</v>
      </c>
      <c r="HE81">
        <f t="shared" si="194"/>
        <v>0</v>
      </c>
      <c r="HF81">
        <f t="shared" si="195"/>
        <v>0</v>
      </c>
      <c r="HG81" s="253"/>
      <c r="HH81" s="268">
        <v>42514</v>
      </c>
      <c r="HI81">
        <v>60</v>
      </c>
      <c r="HJ81" t="str">
        <f t="shared" si="176"/>
        <v>TRUE</v>
      </c>
      <c r="HK81">
        <f>VLOOKUP($A81,'FuturesInfo (3)'!$A$2:$V$80,22)</f>
        <v>4</v>
      </c>
      <c r="HL81" s="257"/>
      <c r="HM81">
        <f t="shared" si="196"/>
        <v>4</v>
      </c>
      <c r="HN81" s="139">
        <f>VLOOKUP($A81,'FuturesInfo (3)'!$A$2:$O$80,15)*HM81</f>
        <v>128244.89719999999</v>
      </c>
      <c r="HO81" s="200">
        <f t="shared" si="177"/>
        <v>0</v>
      </c>
      <c r="HP81" s="200">
        <f t="shared" si="197"/>
        <v>0</v>
      </c>
      <c r="HQ81" s="200">
        <f t="shared" si="178"/>
        <v>0</v>
      </c>
      <c r="HR81" s="200">
        <f t="shared" si="121"/>
        <v>0</v>
      </c>
      <c r="HT81">
        <f t="shared" si="179"/>
        <v>0</v>
      </c>
      <c r="HU81" s="244"/>
      <c r="HV81" s="218"/>
      <c r="HW81" s="245"/>
      <c r="HX81">
        <f t="shared" si="119"/>
        <v>0</v>
      </c>
      <c r="HY81">
        <f t="shared" si="198"/>
        <v>0</v>
      </c>
      <c r="HZ81" s="218"/>
      <c r="IA81">
        <f t="shared" ref="IA81:IA92" si="218">IF(HU81=HZ81,1,0)</f>
        <v>1</v>
      </c>
      <c r="IB81">
        <f t="shared" si="199"/>
        <v>1</v>
      </c>
      <c r="IC81">
        <f t="shared" si="200"/>
        <v>1</v>
      </c>
      <c r="ID81">
        <f t="shared" si="201"/>
        <v>1</v>
      </c>
      <c r="IE81" s="253"/>
      <c r="IF81" s="268"/>
      <c r="IG81">
        <v>60</v>
      </c>
      <c r="IH81" t="str">
        <f t="shared" si="180"/>
        <v>FALSE</v>
      </c>
      <c r="II81">
        <f>VLOOKUP($A81,'FuturesInfo (3)'!$A$2:$V$80,22)</f>
        <v>4</v>
      </c>
      <c r="IJ81" s="257"/>
      <c r="IK81">
        <f t="shared" si="202"/>
        <v>4</v>
      </c>
      <c r="IL81" s="139">
        <f>VLOOKUP($A81,'FuturesInfo (3)'!$A$2:$O$80,15)*IK81</f>
        <v>128244.89719999999</v>
      </c>
      <c r="IM81" s="200">
        <f t="shared" si="203"/>
        <v>0</v>
      </c>
      <c r="IN81" s="200">
        <f t="shared" si="204"/>
        <v>0</v>
      </c>
      <c r="IO81" s="200">
        <f t="shared" si="205"/>
        <v>0</v>
      </c>
      <c r="IP81" s="200">
        <f t="shared" si="122"/>
        <v>0</v>
      </c>
      <c r="IR81">
        <f t="shared" si="181"/>
        <v>1</v>
      </c>
      <c r="IS81" s="244"/>
      <c r="IT81" s="218"/>
      <c r="IU81" s="245"/>
      <c r="IV81">
        <f t="shared" si="120"/>
        <v>0</v>
      </c>
      <c r="IW81">
        <f t="shared" si="206"/>
        <v>0</v>
      </c>
      <c r="IX81" s="218"/>
      <c r="IY81">
        <f t="shared" ref="IY81:IY92" si="219">IF(IS81=IX81,1,0)</f>
        <v>1</v>
      </c>
      <c r="IZ81">
        <f t="shared" si="207"/>
        <v>1</v>
      </c>
      <c r="JA81">
        <f t="shared" si="208"/>
        <v>1</v>
      </c>
      <c r="JB81">
        <f t="shared" si="209"/>
        <v>1</v>
      </c>
      <c r="JC81" s="253"/>
      <c r="JD81" s="268"/>
      <c r="JE81">
        <v>60</v>
      </c>
      <c r="JF81" t="str">
        <f t="shared" si="182"/>
        <v>FALSE</v>
      </c>
      <c r="JG81">
        <f>VLOOKUP($A81,'FuturesInfo (3)'!$A$2:$V$80,22)</f>
        <v>4</v>
      </c>
      <c r="JH81" s="257"/>
      <c r="JI81">
        <f t="shared" si="210"/>
        <v>4</v>
      </c>
      <c r="JJ81" s="139">
        <f>VLOOKUP($A81,'FuturesInfo (3)'!$A$2:$O$80,15)*JI81</f>
        <v>128244.89719999999</v>
      </c>
      <c r="JK81" s="200">
        <f t="shared" si="211"/>
        <v>0</v>
      </c>
      <c r="JL81" s="200">
        <f t="shared" si="212"/>
        <v>0</v>
      </c>
      <c r="JM81" s="200">
        <f t="shared" si="213"/>
        <v>0</v>
      </c>
      <c r="JN81" s="200">
        <f t="shared" si="123"/>
        <v>0</v>
      </c>
    </row>
    <row r="82" spans="1:274"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14"/>
        <v>0</v>
      </c>
      <c r="BH82">
        <v>1</v>
      </c>
      <c r="BI82">
        <v>1</v>
      </c>
      <c r="BJ82">
        <f t="shared" si="183"/>
        <v>1</v>
      </c>
      <c r="BK82" s="1">
        <v>8.2651743435200008E-3</v>
      </c>
      <c r="BL82" s="2">
        <v>10</v>
      </c>
      <c r="BM82">
        <v>60</v>
      </c>
      <c r="BN82" t="str">
        <f t="shared" si="215"/>
        <v>TRUE</v>
      </c>
      <c r="BO82">
        <f>VLOOKUP($A82,'FuturesInfo (3)'!$A$2:$V$80,22)</f>
        <v>1</v>
      </c>
      <c r="BP82">
        <f t="shared" si="137"/>
        <v>1</v>
      </c>
      <c r="BQ82" s="139">
        <f>VLOOKUP($A82,'FuturesInfo (3)'!$A$2:$O$80,15)*BP82</f>
        <v>114930</v>
      </c>
      <c r="BR82" s="145">
        <f t="shared" si="184"/>
        <v>949.91648730075372</v>
      </c>
      <c r="BT82">
        <f t="shared" si="185"/>
        <v>1</v>
      </c>
      <c r="BU82">
        <v>1</v>
      </c>
      <c r="BV82">
        <v>-1</v>
      </c>
      <c r="BW82">
        <v>-1</v>
      </c>
      <c r="BX82">
        <f t="shared" si="160"/>
        <v>0</v>
      </c>
      <c r="BY82">
        <f t="shared" si="161"/>
        <v>1</v>
      </c>
      <c r="BZ82" s="188">
        <v>-7.7704722056199998E-3</v>
      </c>
      <c r="CA82" s="2">
        <v>10</v>
      </c>
      <c r="CB82">
        <v>60</v>
      </c>
      <c r="CC82" t="str">
        <f t="shared" si="162"/>
        <v>TRUE</v>
      </c>
      <c r="CD82">
        <f>VLOOKUP($A82,'FuturesInfo (3)'!$A$2:$V$80,22)</f>
        <v>1</v>
      </c>
      <c r="CE82">
        <f t="shared" si="163"/>
        <v>1</v>
      </c>
      <c r="CF82">
        <f t="shared" si="163"/>
        <v>1</v>
      </c>
      <c r="CG82" s="139">
        <f>VLOOKUP($A82,'FuturesInfo (3)'!$A$2:$O$80,15)*CE82</f>
        <v>114930</v>
      </c>
      <c r="CH82" s="145">
        <f t="shared" si="164"/>
        <v>-893.06037059190658</v>
      </c>
      <c r="CI82" s="145">
        <f t="shared" si="186"/>
        <v>893.06037059190658</v>
      </c>
      <c r="CK82">
        <f t="shared" si="165"/>
        <v>1</v>
      </c>
      <c r="CL82">
        <v>1</v>
      </c>
      <c r="CM82">
        <v>-1</v>
      </c>
      <c r="CN82">
        <v>1</v>
      </c>
      <c r="CO82">
        <f t="shared" si="187"/>
        <v>1</v>
      </c>
      <c r="CP82">
        <f t="shared" si="166"/>
        <v>0</v>
      </c>
      <c r="CQ82" s="1">
        <v>1.23063683305E-2</v>
      </c>
      <c r="CR82" s="2">
        <v>10</v>
      </c>
      <c r="CS82">
        <v>60</v>
      </c>
      <c r="CT82" t="str">
        <f t="shared" si="167"/>
        <v>TRUE</v>
      </c>
      <c r="CU82">
        <f>VLOOKUP($A82,'FuturesInfo (3)'!$A$2:$V$80,22)</f>
        <v>1</v>
      </c>
      <c r="CV82">
        <f t="shared" si="168"/>
        <v>1</v>
      </c>
      <c r="CW82">
        <f t="shared" si="188"/>
        <v>1</v>
      </c>
      <c r="CX82" s="139">
        <f>VLOOKUP($A82,'FuturesInfo (3)'!$A$2:$O$80,15)*CW82</f>
        <v>114930</v>
      </c>
      <c r="CY82" s="200">
        <f t="shared" si="169"/>
        <v>1414.3709122243652</v>
      </c>
      <c r="CZ82" s="200">
        <f t="shared" si="189"/>
        <v>-1414.3709122243652</v>
      </c>
      <c r="DB82">
        <f t="shared" si="170"/>
        <v>1</v>
      </c>
      <c r="DC82">
        <v>1</v>
      </c>
      <c r="DD82">
        <v>-1</v>
      </c>
      <c r="DE82">
        <v>1</v>
      </c>
      <c r="DF82">
        <f t="shared" si="216"/>
        <v>1</v>
      </c>
      <c r="DG82">
        <f t="shared" si="171"/>
        <v>0</v>
      </c>
      <c r="DH82" s="1">
        <v>2.63538213041E-3</v>
      </c>
      <c r="DI82" s="2">
        <v>10</v>
      </c>
      <c r="DJ82">
        <v>60</v>
      </c>
      <c r="DK82" t="str">
        <f t="shared" si="172"/>
        <v>TRUE</v>
      </c>
      <c r="DL82">
        <f>VLOOKUP($A82,'FuturesInfo (3)'!$A$2:$V$80,22)</f>
        <v>1</v>
      </c>
      <c r="DM82">
        <f t="shared" si="173"/>
        <v>1</v>
      </c>
      <c r="DN82">
        <f t="shared" si="190"/>
        <v>1</v>
      </c>
      <c r="DO82" s="139">
        <f>VLOOKUP($A82,'FuturesInfo (3)'!$A$2:$O$80,15)*DN82</f>
        <v>114930</v>
      </c>
      <c r="DP82" s="200">
        <f t="shared" si="174"/>
        <v>302.88446824802128</v>
      </c>
      <c r="DQ82" s="200">
        <f t="shared" si="191"/>
        <v>-302.88446824802128</v>
      </c>
      <c r="DS82">
        <v>1</v>
      </c>
      <c r="DT82">
        <v>1</v>
      </c>
      <c r="DU82">
        <v>-1</v>
      </c>
      <c r="DV82">
        <v>1</v>
      </c>
      <c r="DW82">
        <v>1</v>
      </c>
      <c r="DX82">
        <v>0</v>
      </c>
      <c r="DY82" s="1">
        <v>7.88536544005E-3</v>
      </c>
      <c r="DZ82" s="2">
        <v>10</v>
      </c>
      <c r="EA82">
        <v>60</v>
      </c>
      <c r="EB82" t="s">
        <v>1276</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1276</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1276</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1276</v>
      </c>
      <c r="GM82">
        <v>1</v>
      </c>
      <c r="GN82" s="96">
        <v>0</v>
      </c>
      <c r="GO82">
        <v>1</v>
      </c>
      <c r="GP82" s="139">
        <v>114930</v>
      </c>
      <c r="GQ82" s="200">
        <v>1470.9302525382391</v>
      </c>
      <c r="GR82" s="200">
        <v>1470.9302525382391</v>
      </c>
      <c r="GS82" s="200">
        <v>1470.9302525382391</v>
      </c>
      <c r="GT82" s="200">
        <v>-1470.9302525382391</v>
      </c>
      <c r="GV82">
        <f t="shared" si="175"/>
        <v>1</v>
      </c>
      <c r="GW82" s="244">
        <v>1</v>
      </c>
      <c r="GX82" s="218">
        <v>1</v>
      </c>
      <c r="GY82" s="245">
        <v>-10</v>
      </c>
      <c r="GZ82">
        <f t="shared" si="118"/>
        <v>1</v>
      </c>
      <c r="HA82">
        <f t="shared" si="192"/>
        <v>-1</v>
      </c>
      <c r="HB82" s="218"/>
      <c r="HC82">
        <f t="shared" si="217"/>
        <v>0</v>
      </c>
      <c r="HD82">
        <f t="shared" si="193"/>
        <v>0</v>
      </c>
      <c r="HE82">
        <f t="shared" si="194"/>
        <v>0</v>
      </c>
      <c r="HF82">
        <f t="shared" si="195"/>
        <v>0</v>
      </c>
      <c r="HG82" s="253"/>
      <c r="HH82" s="268">
        <v>42509</v>
      </c>
      <c r="HI82">
        <v>60</v>
      </c>
      <c r="HJ82" t="str">
        <f t="shared" si="176"/>
        <v>TRUE</v>
      </c>
      <c r="HK82">
        <f>VLOOKUP($A82,'FuturesInfo (3)'!$A$2:$V$80,22)</f>
        <v>1</v>
      </c>
      <c r="HL82" s="257"/>
      <c r="HM82">
        <f t="shared" si="196"/>
        <v>1</v>
      </c>
      <c r="HN82" s="139">
        <f>VLOOKUP($A82,'FuturesInfo (3)'!$A$2:$O$80,15)*HM82</f>
        <v>114930</v>
      </c>
      <c r="HO82" s="200">
        <f t="shared" si="177"/>
        <v>0</v>
      </c>
      <c r="HP82" s="200">
        <f t="shared" si="197"/>
        <v>0</v>
      </c>
      <c r="HQ82" s="200">
        <f t="shared" si="178"/>
        <v>0</v>
      </c>
      <c r="HR82" s="200">
        <f t="shared" si="121"/>
        <v>0</v>
      </c>
      <c r="HT82">
        <f t="shared" si="179"/>
        <v>0</v>
      </c>
      <c r="HU82" s="244"/>
      <c r="HV82" s="218"/>
      <c r="HW82" s="245"/>
      <c r="HX82">
        <f t="shared" si="119"/>
        <v>0</v>
      </c>
      <c r="HY82">
        <f t="shared" si="198"/>
        <v>0</v>
      </c>
      <c r="HZ82" s="218"/>
      <c r="IA82">
        <f t="shared" si="218"/>
        <v>1</v>
      </c>
      <c r="IB82">
        <f t="shared" si="199"/>
        <v>1</v>
      </c>
      <c r="IC82">
        <f t="shared" si="200"/>
        <v>1</v>
      </c>
      <c r="ID82">
        <f t="shared" si="201"/>
        <v>1</v>
      </c>
      <c r="IE82" s="253"/>
      <c r="IF82" s="268"/>
      <c r="IG82">
        <v>60</v>
      </c>
      <c r="IH82" t="str">
        <f t="shared" si="180"/>
        <v>FALSE</v>
      </c>
      <c r="II82">
        <f>VLOOKUP($A82,'FuturesInfo (3)'!$A$2:$V$80,22)</f>
        <v>1</v>
      </c>
      <c r="IJ82" s="257"/>
      <c r="IK82">
        <f t="shared" si="202"/>
        <v>1</v>
      </c>
      <c r="IL82" s="139">
        <f>VLOOKUP($A82,'FuturesInfo (3)'!$A$2:$O$80,15)*IK82</f>
        <v>114930</v>
      </c>
      <c r="IM82" s="200">
        <f t="shared" si="203"/>
        <v>0</v>
      </c>
      <c r="IN82" s="200">
        <f t="shared" si="204"/>
        <v>0</v>
      </c>
      <c r="IO82" s="200">
        <f t="shared" si="205"/>
        <v>0</v>
      </c>
      <c r="IP82" s="200">
        <f t="shared" si="122"/>
        <v>0</v>
      </c>
      <c r="IR82">
        <f t="shared" si="181"/>
        <v>1</v>
      </c>
      <c r="IS82" s="244"/>
      <c r="IT82" s="218"/>
      <c r="IU82" s="245"/>
      <c r="IV82">
        <f t="shared" si="120"/>
        <v>0</v>
      </c>
      <c r="IW82">
        <f t="shared" si="206"/>
        <v>0</v>
      </c>
      <c r="IX82" s="218"/>
      <c r="IY82">
        <f t="shared" si="219"/>
        <v>1</v>
      </c>
      <c r="IZ82">
        <f t="shared" si="207"/>
        <v>1</v>
      </c>
      <c r="JA82">
        <f t="shared" si="208"/>
        <v>1</v>
      </c>
      <c r="JB82">
        <f t="shared" si="209"/>
        <v>1</v>
      </c>
      <c r="JC82" s="253"/>
      <c r="JD82" s="268"/>
      <c r="JE82">
        <v>60</v>
      </c>
      <c r="JF82" t="str">
        <f t="shared" si="182"/>
        <v>FALSE</v>
      </c>
      <c r="JG82">
        <f>VLOOKUP($A82,'FuturesInfo (3)'!$A$2:$V$80,22)</f>
        <v>1</v>
      </c>
      <c r="JH82" s="257"/>
      <c r="JI82">
        <f t="shared" si="210"/>
        <v>1</v>
      </c>
      <c r="JJ82" s="139">
        <f>VLOOKUP($A82,'FuturesInfo (3)'!$A$2:$O$80,15)*JI82</f>
        <v>114930</v>
      </c>
      <c r="JK82" s="200">
        <f t="shared" si="211"/>
        <v>0</v>
      </c>
      <c r="JL82" s="200">
        <f t="shared" si="212"/>
        <v>0</v>
      </c>
      <c r="JM82" s="200">
        <f t="shared" si="213"/>
        <v>0</v>
      </c>
      <c r="JN82" s="200">
        <f t="shared" si="123"/>
        <v>0</v>
      </c>
    </row>
    <row r="83" spans="1:274"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14"/>
        <v>0</v>
      </c>
      <c r="BH83">
        <v>-1</v>
      </c>
      <c r="BI83">
        <v>1</v>
      </c>
      <c r="BJ83">
        <f t="shared" si="183"/>
        <v>0</v>
      </c>
      <c r="BK83" s="1">
        <v>2.86985220261E-4</v>
      </c>
      <c r="BL83" s="2">
        <v>10</v>
      </c>
      <c r="BM83">
        <v>60</v>
      </c>
      <c r="BN83" t="str">
        <f t="shared" si="215"/>
        <v>TRUE</v>
      </c>
      <c r="BO83">
        <f>VLOOKUP($A83,'FuturesInfo (3)'!$A$2:$V$80,22)</f>
        <v>10</v>
      </c>
      <c r="BP83">
        <f t="shared" si="137"/>
        <v>10</v>
      </c>
      <c r="BQ83" s="139">
        <f>VLOOKUP($A83,'FuturesInfo (3)'!$A$2:$O$80,15)*BP83</f>
        <v>2187031.25</v>
      </c>
      <c r="BR83" s="145">
        <f t="shared" si="184"/>
        <v>-627.64564499894016</v>
      </c>
      <c r="BT83">
        <f t="shared" si="185"/>
        <v>-1</v>
      </c>
      <c r="BU83">
        <v>-1</v>
      </c>
      <c r="BV83">
        <v>1</v>
      </c>
      <c r="BW83">
        <v>1</v>
      </c>
      <c r="BX83">
        <f t="shared" si="160"/>
        <v>0</v>
      </c>
      <c r="BY83">
        <f t="shared" si="161"/>
        <v>1</v>
      </c>
      <c r="BZ83" s="188">
        <v>2.3669487878400001E-3</v>
      </c>
      <c r="CA83" s="2">
        <v>10</v>
      </c>
      <c r="CB83">
        <v>60</v>
      </c>
      <c r="CC83" t="str">
        <f t="shared" si="162"/>
        <v>TRUE</v>
      </c>
      <c r="CD83">
        <f>VLOOKUP($A83,'FuturesInfo (3)'!$A$2:$V$80,22)</f>
        <v>10</v>
      </c>
      <c r="CE83">
        <f t="shared" si="163"/>
        <v>10</v>
      </c>
      <c r="CF83">
        <f t="shared" si="163"/>
        <v>10</v>
      </c>
      <c r="CG83" s="139">
        <f>VLOOKUP($A83,'FuturesInfo (3)'!$A$2:$O$80,15)*CE83</f>
        <v>2187031.25</v>
      </c>
      <c r="CH83" s="145">
        <f t="shared" si="164"/>
        <v>-5176.5909661556998</v>
      </c>
      <c r="CI83" s="145">
        <f t="shared" si="186"/>
        <v>5176.5909661556998</v>
      </c>
      <c r="CK83">
        <f t="shared" si="165"/>
        <v>-1</v>
      </c>
      <c r="CL83">
        <v>1</v>
      </c>
      <c r="CM83">
        <v>1</v>
      </c>
      <c r="CN83">
        <v>-1</v>
      </c>
      <c r="CO83">
        <f t="shared" si="187"/>
        <v>0</v>
      </c>
      <c r="CP83">
        <f t="shared" si="166"/>
        <v>0</v>
      </c>
      <c r="CQ83" s="1">
        <v>-2.86225402504E-4</v>
      </c>
      <c r="CR83" s="2">
        <v>10</v>
      </c>
      <c r="CS83">
        <v>60</v>
      </c>
      <c r="CT83" t="str">
        <f t="shared" si="167"/>
        <v>TRUE</v>
      </c>
      <c r="CU83">
        <f>VLOOKUP($A83,'FuturesInfo (3)'!$A$2:$V$80,22)</f>
        <v>10</v>
      </c>
      <c r="CV83">
        <f t="shared" si="168"/>
        <v>13</v>
      </c>
      <c r="CW83">
        <f t="shared" si="188"/>
        <v>10</v>
      </c>
      <c r="CX83" s="139">
        <f>VLOOKUP($A83,'FuturesInfo (3)'!$A$2:$O$80,15)*CW83</f>
        <v>2187031.25</v>
      </c>
      <c r="CY83" s="200">
        <f t="shared" si="169"/>
        <v>-625.9838998200762</v>
      </c>
      <c r="CZ83" s="200">
        <f t="shared" si="189"/>
        <v>-625.9838998200762</v>
      </c>
      <c r="DB83">
        <f t="shared" si="170"/>
        <v>1</v>
      </c>
      <c r="DC83">
        <v>-1</v>
      </c>
      <c r="DD83">
        <v>1</v>
      </c>
      <c r="DE83">
        <v>1</v>
      </c>
      <c r="DF83">
        <f t="shared" si="216"/>
        <v>0</v>
      </c>
      <c r="DG83">
        <f t="shared" si="171"/>
        <v>1</v>
      </c>
      <c r="DH83" s="1">
        <v>2.8630735094100002E-4</v>
      </c>
      <c r="DI83" s="2">
        <v>10</v>
      </c>
      <c r="DJ83">
        <v>60</v>
      </c>
      <c r="DK83" t="str">
        <f t="shared" si="172"/>
        <v>TRUE</v>
      </c>
      <c r="DL83">
        <f>VLOOKUP($A83,'FuturesInfo (3)'!$A$2:$V$80,22)</f>
        <v>10</v>
      </c>
      <c r="DM83">
        <f t="shared" si="173"/>
        <v>8</v>
      </c>
      <c r="DN83">
        <f t="shared" si="190"/>
        <v>10</v>
      </c>
      <c r="DO83" s="139">
        <f>VLOOKUP($A83,'FuturesInfo (3)'!$A$2:$O$80,15)*DN83</f>
        <v>2187031.25</v>
      </c>
      <c r="DP83" s="200">
        <f t="shared" si="174"/>
        <v>-626.16312361268399</v>
      </c>
      <c r="DQ83" s="200">
        <f t="shared" si="191"/>
        <v>626.16312361268399</v>
      </c>
      <c r="DS83">
        <v>-1</v>
      </c>
      <c r="DT83">
        <v>1</v>
      </c>
      <c r="DU83">
        <v>1</v>
      </c>
      <c r="DV83">
        <v>1</v>
      </c>
      <c r="DW83">
        <v>1</v>
      </c>
      <c r="DX83">
        <v>1</v>
      </c>
      <c r="DY83" s="1">
        <v>7.1556350626199994E-5</v>
      </c>
      <c r="DZ83" s="2">
        <v>10</v>
      </c>
      <c r="EA83">
        <v>60</v>
      </c>
      <c r="EB83" t="s">
        <v>1276</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1276</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1276</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1276</v>
      </c>
      <c r="GM83">
        <v>10</v>
      </c>
      <c r="GN83" s="96">
        <v>0</v>
      </c>
      <c r="GO83">
        <v>10</v>
      </c>
      <c r="GP83" s="139">
        <v>2187031.25</v>
      </c>
      <c r="GQ83" s="200">
        <v>937.90204417093616</v>
      </c>
      <c r="GR83" s="200">
        <v>937.90204417093616</v>
      </c>
      <c r="GS83" s="200">
        <v>937.90204417093616</v>
      </c>
      <c r="GT83" s="200">
        <v>-937.90204417093616</v>
      </c>
      <c r="GV83">
        <f t="shared" si="175"/>
        <v>1</v>
      </c>
      <c r="GW83" s="244">
        <v>1</v>
      </c>
      <c r="GX83" s="218">
        <v>1</v>
      </c>
      <c r="GY83" s="245">
        <v>-6</v>
      </c>
      <c r="GZ83">
        <f t="shared" si="118"/>
        <v>1</v>
      </c>
      <c r="HA83">
        <f t="shared" si="192"/>
        <v>-1</v>
      </c>
      <c r="HB83" s="218"/>
      <c r="HC83">
        <f t="shared" si="217"/>
        <v>0</v>
      </c>
      <c r="HD83">
        <f t="shared" si="193"/>
        <v>0</v>
      </c>
      <c r="HE83">
        <f t="shared" si="194"/>
        <v>0</v>
      </c>
      <c r="HF83">
        <f t="shared" si="195"/>
        <v>0</v>
      </c>
      <c r="HG83" s="253"/>
      <c r="HH83" s="268">
        <v>42508</v>
      </c>
      <c r="HI83">
        <v>60</v>
      </c>
      <c r="HJ83" t="str">
        <f t="shared" si="176"/>
        <v>TRUE</v>
      </c>
      <c r="HK83">
        <f>VLOOKUP($A83,'FuturesInfo (3)'!$A$2:$V$80,22)</f>
        <v>10</v>
      </c>
      <c r="HL83" s="257"/>
      <c r="HM83">
        <f t="shared" si="196"/>
        <v>10</v>
      </c>
      <c r="HN83" s="139">
        <f>VLOOKUP($A83,'FuturesInfo (3)'!$A$2:$O$80,15)*HM83</f>
        <v>2187031.25</v>
      </c>
      <c r="HO83" s="200">
        <f t="shared" si="177"/>
        <v>0</v>
      </c>
      <c r="HP83" s="200">
        <f t="shared" si="197"/>
        <v>0</v>
      </c>
      <c r="HQ83" s="200">
        <f t="shared" si="178"/>
        <v>0</v>
      </c>
      <c r="HR83" s="200">
        <f t="shared" si="121"/>
        <v>0</v>
      </c>
      <c r="HT83">
        <f t="shared" si="179"/>
        <v>0</v>
      </c>
      <c r="HU83" s="244"/>
      <c r="HV83" s="218"/>
      <c r="HW83" s="245"/>
      <c r="HX83">
        <f t="shared" si="119"/>
        <v>0</v>
      </c>
      <c r="HY83">
        <f t="shared" si="198"/>
        <v>0</v>
      </c>
      <c r="HZ83" s="218"/>
      <c r="IA83">
        <f t="shared" si="218"/>
        <v>1</v>
      </c>
      <c r="IB83">
        <f t="shared" si="199"/>
        <v>1</v>
      </c>
      <c r="IC83">
        <f t="shared" si="200"/>
        <v>1</v>
      </c>
      <c r="ID83">
        <f t="shared" si="201"/>
        <v>1</v>
      </c>
      <c r="IE83" s="253"/>
      <c r="IF83" s="268"/>
      <c r="IG83">
        <v>60</v>
      </c>
      <c r="IH83" t="str">
        <f t="shared" si="180"/>
        <v>FALSE</v>
      </c>
      <c r="II83">
        <f>VLOOKUP($A83,'FuturesInfo (3)'!$A$2:$V$80,22)</f>
        <v>10</v>
      </c>
      <c r="IJ83" s="257"/>
      <c r="IK83">
        <f t="shared" si="202"/>
        <v>10</v>
      </c>
      <c r="IL83" s="139">
        <f>VLOOKUP($A83,'FuturesInfo (3)'!$A$2:$O$80,15)*IK83</f>
        <v>2187031.25</v>
      </c>
      <c r="IM83" s="200">
        <f t="shared" si="203"/>
        <v>0</v>
      </c>
      <c r="IN83" s="200">
        <f t="shared" si="204"/>
        <v>0</v>
      </c>
      <c r="IO83" s="200">
        <f t="shared" si="205"/>
        <v>0</v>
      </c>
      <c r="IP83" s="200">
        <f t="shared" si="122"/>
        <v>0</v>
      </c>
      <c r="IR83">
        <f t="shared" si="181"/>
        <v>1</v>
      </c>
      <c r="IS83" s="244"/>
      <c r="IT83" s="218"/>
      <c r="IU83" s="245"/>
      <c r="IV83">
        <f t="shared" si="120"/>
        <v>0</v>
      </c>
      <c r="IW83">
        <f t="shared" si="206"/>
        <v>0</v>
      </c>
      <c r="IX83" s="218"/>
      <c r="IY83">
        <f t="shared" si="219"/>
        <v>1</v>
      </c>
      <c r="IZ83">
        <f t="shared" si="207"/>
        <v>1</v>
      </c>
      <c r="JA83">
        <f t="shared" si="208"/>
        <v>1</v>
      </c>
      <c r="JB83">
        <f t="shared" si="209"/>
        <v>1</v>
      </c>
      <c r="JC83" s="253"/>
      <c r="JD83" s="268"/>
      <c r="JE83">
        <v>60</v>
      </c>
      <c r="JF83" t="str">
        <f t="shared" si="182"/>
        <v>FALSE</v>
      </c>
      <c r="JG83">
        <f>VLOOKUP($A83,'FuturesInfo (3)'!$A$2:$V$80,22)</f>
        <v>10</v>
      </c>
      <c r="JH83" s="257"/>
      <c r="JI83">
        <f t="shared" si="210"/>
        <v>10</v>
      </c>
      <c r="JJ83" s="139">
        <f>VLOOKUP($A83,'FuturesInfo (3)'!$A$2:$O$80,15)*JI83</f>
        <v>2187031.25</v>
      </c>
      <c r="JK83" s="200">
        <f t="shared" si="211"/>
        <v>0</v>
      </c>
      <c r="JL83" s="200">
        <f t="shared" si="212"/>
        <v>0</v>
      </c>
      <c r="JM83" s="200">
        <f t="shared" si="213"/>
        <v>0</v>
      </c>
      <c r="JN83" s="200">
        <f t="shared" si="123"/>
        <v>0</v>
      </c>
    </row>
    <row r="84" spans="1:274"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14"/>
        <v>0</v>
      </c>
      <c r="BH84">
        <v>-1</v>
      </c>
      <c r="BI84">
        <v>1</v>
      </c>
      <c r="BJ84">
        <f t="shared" si="183"/>
        <v>0</v>
      </c>
      <c r="BK84" s="1">
        <v>2.5328669641800001E-3</v>
      </c>
      <c r="BL84" s="2">
        <v>10</v>
      </c>
      <c r="BM84">
        <v>60</v>
      </c>
      <c r="BN84" t="str">
        <f t="shared" si="215"/>
        <v>TRUE</v>
      </c>
      <c r="BO84">
        <f>VLOOKUP($A84,'FuturesInfo (3)'!$A$2:$V$80,22)</f>
        <v>5</v>
      </c>
      <c r="BP84">
        <f t="shared" ref="BP84:BP92" si="220">BO84</f>
        <v>5</v>
      </c>
      <c r="BQ84" s="139">
        <f>VLOOKUP($A84,'FuturesInfo (3)'!$A$2:$O$80,15)*BP84</f>
        <v>658828.125</v>
      </c>
      <c r="BR84" s="145">
        <f t="shared" si="184"/>
        <v>-1668.7239928851516</v>
      </c>
      <c r="BT84">
        <f t="shared" si="185"/>
        <v>-1</v>
      </c>
      <c r="BU84">
        <v>-1</v>
      </c>
      <c r="BV84">
        <v>1</v>
      </c>
      <c r="BW84">
        <v>1</v>
      </c>
      <c r="BX84">
        <f t="shared" si="160"/>
        <v>0</v>
      </c>
      <c r="BY84">
        <f t="shared" si="161"/>
        <v>1</v>
      </c>
      <c r="BZ84" s="188">
        <v>8.4215591915300005E-3</v>
      </c>
      <c r="CA84" s="2">
        <v>10</v>
      </c>
      <c r="CB84">
        <v>60</v>
      </c>
      <c r="CC84" t="str">
        <f t="shared" si="162"/>
        <v>TRUE</v>
      </c>
      <c r="CD84">
        <f>VLOOKUP($A84,'FuturesInfo (3)'!$A$2:$V$80,22)</f>
        <v>5</v>
      </c>
      <c r="CE84">
        <f t="shared" si="163"/>
        <v>5</v>
      </c>
      <c r="CF84">
        <f t="shared" si="163"/>
        <v>5</v>
      </c>
      <c r="CG84" s="139">
        <f>VLOOKUP($A84,'FuturesInfo (3)'!$A$2:$O$80,15)*CE84</f>
        <v>658828.125</v>
      </c>
      <c r="CH84" s="145">
        <f t="shared" si="164"/>
        <v>-5548.3600517322266</v>
      </c>
      <c r="CI84" s="145">
        <f t="shared" si="186"/>
        <v>5548.3600517322266</v>
      </c>
      <c r="CK84">
        <f t="shared" si="165"/>
        <v>-1</v>
      </c>
      <c r="CL84">
        <v>1</v>
      </c>
      <c r="CM84">
        <v>1</v>
      </c>
      <c r="CN84">
        <v>-1</v>
      </c>
      <c r="CO84">
        <f t="shared" si="187"/>
        <v>0</v>
      </c>
      <c r="CP84">
        <f t="shared" si="166"/>
        <v>0</v>
      </c>
      <c r="CQ84" s="1">
        <v>-7.1581961345699996E-4</v>
      </c>
      <c r="CR84" s="2">
        <v>10</v>
      </c>
      <c r="CS84">
        <v>60</v>
      </c>
      <c r="CT84" t="str">
        <f t="shared" si="167"/>
        <v>TRUE</v>
      </c>
      <c r="CU84">
        <f>VLOOKUP($A84,'FuturesInfo (3)'!$A$2:$V$80,22)</f>
        <v>5</v>
      </c>
      <c r="CV84">
        <f t="shared" si="168"/>
        <v>6</v>
      </c>
      <c r="CW84">
        <f t="shared" si="188"/>
        <v>5</v>
      </c>
      <c r="CX84" s="139">
        <f>VLOOKUP($A84,'FuturesInfo (3)'!$A$2:$O$80,15)*CW84</f>
        <v>658828.125</v>
      </c>
      <c r="CY84" s="200">
        <f t="shared" si="169"/>
        <v>-471.60209377210003</v>
      </c>
      <c r="CZ84" s="200">
        <f t="shared" si="189"/>
        <v>-471.60209377210003</v>
      </c>
      <c r="DB84">
        <f t="shared" si="170"/>
        <v>1</v>
      </c>
      <c r="DC84">
        <v>1</v>
      </c>
      <c r="DD84">
        <v>1</v>
      </c>
      <c r="DE84">
        <v>1</v>
      </c>
      <c r="DF84">
        <f t="shared" si="216"/>
        <v>1</v>
      </c>
      <c r="DG84">
        <f t="shared" si="171"/>
        <v>1</v>
      </c>
      <c r="DH84" s="1">
        <v>5.9694364852000002E-4</v>
      </c>
      <c r="DI84" s="2">
        <v>10</v>
      </c>
      <c r="DJ84">
        <v>60</v>
      </c>
      <c r="DK84" t="str">
        <f t="shared" si="172"/>
        <v>TRUE</v>
      </c>
      <c r="DL84">
        <f>VLOOKUP($A84,'FuturesInfo (3)'!$A$2:$V$80,22)</f>
        <v>5</v>
      </c>
      <c r="DM84">
        <f t="shared" si="173"/>
        <v>6</v>
      </c>
      <c r="DN84">
        <f t="shared" si="190"/>
        <v>5</v>
      </c>
      <c r="DO84" s="139">
        <f>VLOOKUP($A84,'FuturesInfo (3)'!$A$2:$O$80,15)*DN84</f>
        <v>658828.125</v>
      </c>
      <c r="DP84" s="200">
        <f t="shared" si="174"/>
        <v>393.28326468509061</v>
      </c>
      <c r="DQ84" s="200">
        <f t="shared" si="191"/>
        <v>393.28326468509061</v>
      </c>
      <c r="DS84">
        <v>1</v>
      </c>
      <c r="DT84">
        <v>1</v>
      </c>
      <c r="DU84">
        <v>1</v>
      </c>
      <c r="DV84">
        <v>-1</v>
      </c>
      <c r="DW84">
        <v>0</v>
      </c>
      <c r="DX84">
        <v>0</v>
      </c>
      <c r="DY84" s="1">
        <v>-3.5795251163400001E-4</v>
      </c>
      <c r="DZ84" s="2">
        <v>10</v>
      </c>
      <c r="EA84">
        <v>60</v>
      </c>
      <c r="EB84" t="s">
        <v>1276</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1276</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1276</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1276</v>
      </c>
      <c r="GM84">
        <v>5</v>
      </c>
      <c r="GN84" s="96">
        <v>0</v>
      </c>
      <c r="GO84">
        <v>5</v>
      </c>
      <c r="GP84" s="139">
        <v>658828.125</v>
      </c>
      <c r="GQ84" s="200">
        <v>1173.9631593033</v>
      </c>
      <c r="GR84" s="200">
        <v>1173.9631593033</v>
      </c>
      <c r="GS84" s="200">
        <v>1173.9631593033</v>
      </c>
      <c r="GT84" s="200">
        <v>1173.9631593033</v>
      </c>
      <c r="GV84">
        <f t="shared" si="175"/>
        <v>1</v>
      </c>
      <c r="GW84" s="244">
        <v>1</v>
      </c>
      <c r="GX84" s="218">
        <v>1</v>
      </c>
      <c r="GY84" s="245">
        <v>17</v>
      </c>
      <c r="GZ84">
        <f t="shared" si="118"/>
        <v>1</v>
      </c>
      <c r="HA84">
        <f t="shared" si="192"/>
        <v>1</v>
      </c>
      <c r="HB84" s="218"/>
      <c r="HC84">
        <f t="shared" si="217"/>
        <v>0</v>
      </c>
      <c r="HD84">
        <f t="shared" si="193"/>
        <v>0</v>
      </c>
      <c r="HE84">
        <f t="shared" si="194"/>
        <v>0</v>
      </c>
      <c r="HF84">
        <f t="shared" si="195"/>
        <v>0</v>
      </c>
      <c r="HG84" s="253"/>
      <c r="HH84" s="268">
        <v>42508</v>
      </c>
      <c r="HI84">
        <v>60</v>
      </c>
      <c r="HJ84" t="str">
        <f t="shared" si="176"/>
        <v>TRUE</v>
      </c>
      <c r="HK84">
        <f>VLOOKUP($A84,'FuturesInfo (3)'!$A$2:$V$80,22)</f>
        <v>5</v>
      </c>
      <c r="HL84" s="257"/>
      <c r="HM84">
        <f t="shared" si="196"/>
        <v>5</v>
      </c>
      <c r="HN84" s="139">
        <f>VLOOKUP($A84,'FuturesInfo (3)'!$A$2:$O$80,15)*HM84</f>
        <v>658828.125</v>
      </c>
      <c r="HO84" s="200">
        <f t="shared" si="177"/>
        <v>0</v>
      </c>
      <c r="HP84" s="200">
        <f t="shared" si="197"/>
        <v>0</v>
      </c>
      <c r="HQ84" s="200">
        <f t="shared" si="178"/>
        <v>0</v>
      </c>
      <c r="HR84" s="200">
        <f t="shared" si="121"/>
        <v>0</v>
      </c>
      <c r="HT84">
        <f t="shared" si="179"/>
        <v>0</v>
      </c>
      <c r="HU84" s="244"/>
      <c r="HV84" s="218"/>
      <c r="HW84" s="245"/>
      <c r="HX84">
        <f t="shared" si="119"/>
        <v>0</v>
      </c>
      <c r="HY84">
        <f t="shared" si="198"/>
        <v>0</v>
      </c>
      <c r="HZ84" s="218"/>
      <c r="IA84">
        <f t="shared" si="218"/>
        <v>1</v>
      </c>
      <c r="IB84">
        <f t="shared" si="199"/>
        <v>1</v>
      </c>
      <c r="IC84">
        <f t="shared" si="200"/>
        <v>1</v>
      </c>
      <c r="ID84">
        <f t="shared" si="201"/>
        <v>1</v>
      </c>
      <c r="IE84" s="253"/>
      <c r="IF84" s="268"/>
      <c r="IG84">
        <v>60</v>
      </c>
      <c r="IH84" t="str">
        <f t="shared" si="180"/>
        <v>FALSE</v>
      </c>
      <c r="II84">
        <f>VLOOKUP($A84,'FuturesInfo (3)'!$A$2:$V$80,22)</f>
        <v>5</v>
      </c>
      <c r="IJ84" s="257"/>
      <c r="IK84">
        <f t="shared" si="202"/>
        <v>5</v>
      </c>
      <c r="IL84" s="139">
        <f>VLOOKUP($A84,'FuturesInfo (3)'!$A$2:$O$80,15)*IK84</f>
        <v>658828.125</v>
      </c>
      <c r="IM84" s="200">
        <f t="shared" si="203"/>
        <v>0</v>
      </c>
      <c r="IN84" s="200">
        <f t="shared" si="204"/>
        <v>0</v>
      </c>
      <c r="IO84" s="200">
        <f t="shared" si="205"/>
        <v>0</v>
      </c>
      <c r="IP84" s="200">
        <f t="shared" si="122"/>
        <v>0</v>
      </c>
      <c r="IR84">
        <f t="shared" si="181"/>
        <v>1</v>
      </c>
      <c r="IS84" s="244"/>
      <c r="IT84" s="218"/>
      <c r="IU84" s="245"/>
      <c r="IV84">
        <f t="shared" si="120"/>
        <v>0</v>
      </c>
      <c r="IW84">
        <f t="shared" si="206"/>
        <v>0</v>
      </c>
      <c r="IX84" s="218"/>
      <c r="IY84">
        <f t="shared" si="219"/>
        <v>1</v>
      </c>
      <c r="IZ84">
        <f t="shared" si="207"/>
        <v>1</v>
      </c>
      <c r="JA84">
        <f t="shared" si="208"/>
        <v>1</v>
      </c>
      <c r="JB84">
        <f t="shared" si="209"/>
        <v>1</v>
      </c>
      <c r="JC84" s="253"/>
      <c r="JD84" s="268"/>
      <c r="JE84">
        <v>60</v>
      </c>
      <c r="JF84" t="str">
        <f t="shared" si="182"/>
        <v>FALSE</v>
      </c>
      <c r="JG84">
        <f>VLOOKUP($A84,'FuturesInfo (3)'!$A$2:$V$80,22)</f>
        <v>5</v>
      </c>
      <c r="JH84" s="257"/>
      <c r="JI84">
        <f t="shared" si="210"/>
        <v>5</v>
      </c>
      <c r="JJ84" s="139">
        <f>VLOOKUP($A84,'FuturesInfo (3)'!$A$2:$O$80,15)*JI84</f>
        <v>658828.125</v>
      </c>
      <c r="JK84" s="200">
        <f t="shared" si="211"/>
        <v>0</v>
      </c>
      <c r="JL84" s="200">
        <f t="shared" si="212"/>
        <v>0</v>
      </c>
      <c r="JM84" s="200">
        <f t="shared" si="213"/>
        <v>0</v>
      </c>
      <c r="JN84" s="200">
        <f t="shared" si="123"/>
        <v>0</v>
      </c>
    </row>
    <row r="85" spans="1:274"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14"/>
        <v>0</v>
      </c>
      <c r="BH85">
        <v>1</v>
      </c>
      <c r="BI85">
        <v>1</v>
      </c>
      <c r="BJ85">
        <f t="shared" si="183"/>
        <v>1</v>
      </c>
      <c r="BK85" s="1">
        <v>6.8794190712799996E-3</v>
      </c>
      <c r="BL85" s="2">
        <v>10</v>
      </c>
      <c r="BM85">
        <v>60</v>
      </c>
      <c r="BN85" t="str">
        <f t="shared" si="215"/>
        <v>TRUE</v>
      </c>
      <c r="BO85">
        <f>VLOOKUP($A85,'FuturesInfo (3)'!$A$2:$V$80,22)</f>
        <v>2</v>
      </c>
      <c r="BP85">
        <f t="shared" si="220"/>
        <v>2</v>
      </c>
      <c r="BQ85" s="139">
        <f>VLOOKUP($A85,'FuturesInfo (3)'!$A$2:$O$80,15)*BP85</f>
        <v>337562.5</v>
      </c>
      <c r="BR85" s="145">
        <f t="shared" si="184"/>
        <v>2322.2339002489548</v>
      </c>
      <c r="BT85">
        <f t="shared" si="185"/>
        <v>1</v>
      </c>
      <c r="BU85">
        <v>1</v>
      </c>
      <c r="BV85">
        <v>1</v>
      </c>
      <c r="BW85">
        <v>1</v>
      </c>
      <c r="BX85">
        <f t="shared" si="160"/>
        <v>1</v>
      </c>
      <c r="BY85">
        <f t="shared" si="161"/>
        <v>1</v>
      </c>
      <c r="BZ85" s="188">
        <v>1.1766938697999999E-2</v>
      </c>
      <c r="CA85" s="2">
        <v>10</v>
      </c>
      <c r="CB85">
        <v>60</v>
      </c>
      <c r="CC85" t="str">
        <f t="shared" si="162"/>
        <v>TRUE</v>
      </c>
      <c r="CD85">
        <f>VLOOKUP($A85,'FuturesInfo (3)'!$A$2:$V$80,22)</f>
        <v>2</v>
      </c>
      <c r="CE85">
        <f t="shared" si="163"/>
        <v>2</v>
      </c>
      <c r="CF85">
        <f t="shared" si="163"/>
        <v>2</v>
      </c>
      <c r="CG85" s="139">
        <f>VLOOKUP($A85,'FuturesInfo (3)'!$A$2:$O$80,15)*CE85</f>
        <v>337562.5</v>
      </c>
      <c r="CH85" s="145">
        <f t="shared" si="164"/>
        <v>3972.0772442436246</v>
      </c>
      <c r="CI85" s="145">
        <f t="shared" si="186"/>
        <v>3972.0772442436246</v>
      </c>
      <c r="CK85">
        <f t="shared" si="165"/>
        <v>1</v>
      </c>
      <c r="CL85">
        <v>1</v>
      </c>
      <c r="CM85">
        <v>1</v>
      </c>
      <c r="CN85">
        <v>-1</v>
      </c>
      <c r="CO85">
        <f t="shared" si="187"/>
        <v>0</v>
      </c>
      <c r="CP85">
        <f t="shared" si="166"/>
        <v>0</v>
      </c>
      <c r="CQ85" s="1">
        <v>-3.0013130744699999E-3</v>
      </c>
      <c r="CR85" s="2">
        <v>10</v>
      </c>
      <c r="CS85">
        <v>60</v>
      </c>
      <c r="CT85" t="str">
        <f t="shared" si="167"/>
        <v>TRUE</v>
      </c>
      <c r="CU85">
        <f>VLOOKUP($A85,'FuturesInfo (3)'!$A$2:$V$80,22)</f>
        <v>2</v>
      </c>
      <c r="CV85">
        <f t="shared" si="168"/>
        <v>3</v>
      </c>
      <c r="CW85">
        <f t="shared" si="188"/>
        <v>2</v>
      </c>
      <c r="CX85" s="139">
        <f>VLOOKUP($A85,'FuturesInfo (3)'!$A$2:$O$80,15)*CW85</f>
        <v>337562.5</v>
      </c>
      <c r="CY85" s="200">
        <f t="shared" si="169"/>
        <v>-1013.1307447007794</v>
      </c>
      <c r="CZ85" s="200">
        <f t="shared" si="189"/>
        <v>-1013.1307447007794</v>
      </c>
      <c r="DB85">
        <f t="shared" si="170"/>
        <v>1</v>
      </c>
      <c r="DC85">
        <v>-1</v>
      </c>
      <c r="DD85">
        <v>1</v>
      </c>
      <c r="DE85">
        <v>1</v>
      </c>
      <c r="DF85">
        <f t="shared" si="216"/>
        <v>0</v>
      </c>
      <c r="DG85">
        <f t="shared" si="171"/>
        <v>1</v>
      </c>
      <c r="DH85" s="1">
        <v>2.25776105362E-3</v>
      </c>
      <c r="DI85" s="2">
        <v>10</v>
      </c>
      <c r="DJ85">
        <v>60</v>
      </c>
      <c r="DK85" t="str">
        <f t="shared" si="172"/>
        <v>TRUE</v>
      </c>
      <c r="DL85">
        <f>VLOOKUP($A85,'FuturesInfo (3)'!$A$2:$V$80,22)</f>
        <v>2</v>
      </c>
      <c r="DM85">
        <f t="shared" si="173"/>
        <v>2</v>
      </c>
      <c r="DN85">
        <f t="shared" si="190"/>
        <v>2</v>
      </c>
      <c r="DO85" s="139">
        <f>VLOOKUP($A85,'FuturesInfo (3)'!$A$2:$O$80,15)*DN85</f>
        <v>337562.5</v>
      </c>
      <c r="DP85" s="200">
        <f t="shared" si="174"/>
        <v>-762.13546566260129</v>
      </c>
      <c r="DQ85" s="200">
        <f t="shared" si="191"/>
        <v>762.13546566260129</v>
      </c>
      <c r="DS85">
        <v>-1</v>
      </c>
      <c r="DT85">
        <v>-1</v>
      </c>
      <c r="DU85">
        <v>1</v>
      </c>
      <c r="DV85">
        <v>1</v>
      </c>
      <c r="DW85">
        <v>0</v>
      </c>
      <c r="DX85">
        <v>1</v>
      </c>
      <c r="DY85" s="1">
        <v>2.2526750516199999E-3</v>
      </c>
      <c r="DZ85" s="2">
        <v>10</v>
      </c>
      <c r="EA85">
        <v>60</v>
      </c>
      <c r="EB85" t="s">
        <v>1276</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1276</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1276</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1276</v>
      </c>
      <c r="GM85">
        <v>2</v>
      </c>
      <c r="GN85" s="96">
        <v>0</v>
      </c>
      <c r="GO85">
        <v>2</v>
      </c>
      <c r="GP85" s="139">
        <v>337562.5</v>
      </c>
      <c r="GQ85" s="200">
        <v>877.27399294556994</v>
      </c>
      <c r="GR85" s="200">
        <v>877.27399294556994</v>
      </c>
      <c r="GS85" s="200">
        <v>877.27399294556994</v>
      </c>
      <c r="GT85" s="200">
        <v>877.27399294556994</v>
      </c>
      <c r="GV85">
        <f t="shared" si="175"/>
        <v>1</v>
      </c>
      <c r="GW85" s="244">
        <v>-1</v>
      </c>
      <c r="GX85" s="218">
        <v>1</v>
      </c>
      <c r="GY85" s="245">
        <v>31</v>
      </c>
      <c r="GZ85">
        <f t="shared" ref="GZ85:GZ92" si="221">IF(VLOOKUP($C85,GV$2:GW$9,2)="normal",GX85,-GX85)</f>
        <v>1</v>
      </c>
      <c r="HA85">
        <f t="shared" si="192"/>
        <v>1</v>
      </c>
      <c r="HB85" s="218"/>
      <c r="HC85">
        <f t="shared" si="217"/>
        <v>0</v>
      </c>
      <c r="HD85">
        <f t="shared" si="193"/>
        <v>0</v>
      </c>
      <c r="HE85">
        <f t="shared" si="194"/>
        <v>0</v>
      </c>
      <c r="HF85">
        <f t="shared" si="195"/>
        <v>0</v>
      </c>
      <c r="HG85" s="253"/>
      <c r="HH85" s="268">
        <v>42488</v>
      </c>
      <c r="HI85">
        <v>60</v>
      </c>
      <c r="HJ85" t="str">
        <f t="shared" si="176"/>
        <v>TRUE</v>
      </c>
      <c r="HK85">
        <f>VLOOKUP($A85,'FuturesInfo (3)'!$A$2:$V$80,22)</f>
        <v>2</v>
      </c>
      <c r="HL85" s="257"/>
      <c r="HM85">
        <f t="shared" si="196"/>
        <v>2</v>
      </c>
      <c r="HN85" s="139">
        <f>VLOOKUP($A85,'FuturesInfo (3)'!$A$2:$O$80,15)*HM85</f>
        <v>337562.5</v>
      </c>
      <c r="HO85" s="200">
        <f t="shared" si="177"/>
        <v>0</v>
      </c>
      <c r="HP85" s="200">
        <f t="shared" si="197"/>
        <v>0</v>
      </c>
      <c r="HQ85" s="200">
        <f t="shared" si="178"/>
        <v>0</v>
      </c>
      <c r="HR85" s="200">
        <f t="shared" si="121"/>
        <v>0</v>
      </c>
      <c r="HT85">
        <f t="shared" si="179"/>
        <v>0</v>
      </c>
      <c r="HU85" s="244"/>
      <c r="HV85" s="218"/>
      <c r="HW85" s="245"/>
      <c r="HX85">
        <f t="shared" ref="HX85:HX92" si="222">IF(VLOOKUP($C85,HT$2:HU$9,2)="normal",HV85,-HV85)</f>
        <v>0</v>
      </c>
      <c r="HY85">
        <f t="shared" si="198"/>
        <v>0</v>
      </c>
      <c r="HZ85" s="218"/>
      <c r="IA85">
        <f t="shared" si="218"/>
        <v>1</v>
      </c>
      <c r="IB85">
        <f t="shared" si="199"/>
        <v>1</v>
      </c>
      <c r="IC85">
        <f t="shared" si="200"/>
        <v>1</v>
      </c>
      <c r="ID85">
        <f t="shared" si="201"/>
        <v>1</v>
      </c>
      <c r="IE85" s="253"/>
      <c r="IF85" s="268"/>
      <c r="IG85">
        <v>60</v>
      </c>
      <c r="IH85" t="str">
        <f t="shared" si="180"/>
        <v>FALSE</v>
      </c>
      <c r="II85">
        <f>VLOOKUP($A85,'FuturesInfo (3)'!$A$2:$V$80,22)</f>
        <v>2</v>
      </c>
      <c r="IJ85" s="257"/>
      <c r="IK85">
        <f t="shared" si="202"/>
        <v>2</v>
      </c>
      <c r="IL85" s="139">
        <f>VLOOKUP($A85,'FuturesInfo (3)'!$A$2:$O$80,15)*IK85</f>
        <v>337562.5</v>
      </c>
      <c r="IM85" s="200">
        <f t="shared" si="203"/>
        <v>0</v>
      </c>
      <c r="IN85" s="200">
        <f t="shared" si="204"/>
        <v>0</v>
      </c>
      <c r="IO85" s="200">
        <f t="shared" si="205"/>
        <v>0</v>
      </c>
      <c r="IP85" s="200">
        <f t="shared" si="122"/>
        <v>0</v>
      </c>
      <c r="IR85">
        <f t="shared" si="181"/>
        <v>1</v>
      </c>
      <c r="IS85" s="244"/>
      <c r="IT85" s="218"/>
      <c r="IU85" s="245"/>
      <c r="IV85">
        <f t="shared" ref="IV85:IV92" si="223">IF(VLOOKUP($C85,IR$2:IS$9,2)="normal",IT85,-IT85)</f>
        <v>0</v>
      </c>
      <c r="IW85">
        <f t="shared" si="206"/>
        <v>0</v>
      </c>
      <c r="IX85" s="218"/>
      <c r="IY85">
        <f t="shared" si="219"/>
        <v>1</v>
      </c>
      <c r="IZ85">
        <f t="shared" si="207"/>
        <v>1</v>
      </c>
      <c r="JA85">
        <f t="shared" si="208"/>
        <v>1</v>
      </c>
      <c r="JB85">
        <f t="shared" si="209"/>
        <v>1</v>
      </c>
      <c r="JC85" s="253"/>
      <c r="JD85" s="268"/>
      <c r="JE85">
        <v>60</v>
      </c>
      <c r="JF85" t="str">
        <f t="shared" si="182"/>
        <v>FALSE</v>
      </c>
      <c r="JG85">
        <f>VLOOKUP($A85,'FuturesInfo (3)'!$A$2:$V$80,22)</f>
        <v>2</v>
      </c>
      <c r="JH85" s="257"/>
      <c r="JI85">
        <f t="shared" si="210"/>
        <v>2</v>
      </c>
      <c r="JJ85" s="139">
        <f>VLOOKUP($A85,'FuturesInfo (3)'!$A$2:$O$80,15)*JI85</f>
        <v>337562.5</v>
      </c>
      <c r="JK85" s="200">
        <f t="shared" si="211"/>
        <v>0</v>
      </c>
      <c r="JL85" s="200">
        <f t="shared" si="212"/>
        <v>0</v>
      </c>
      <c r="JM85" s="200">
        <f t="shared" si="213"/>
        <v>0</v>
      </c>
      <c r="JN85" s="200">
        <f t="shared" si="123"/>
        <v>0</v>
      </c>
    </row>
    <row r="86" spans="1:274"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14"/>
        <v>-2</v>
      </c>
      <c r="BH86">
        <v>-1</v>
      </c>
      <c r="BI86">
        <v>-1</v>
      </c>
      <c r="BJ86">
        <f t="shared" si="183"/>
        <v>1</v>
      </c>
      <c r="BK86" s="1">
        <v>-2.94599018003E-2</v>
      </c>
      <c r="BL86" s="2">
        <v>10</v>
      </c>
      <c r="BM86">
        <v>60</v>
      </c>
      <c r="BN86" t="str">
        <f t="shared" si="215"/>
        <v>TRUE</v>
      </c>
      <c r="BO86">
        <f>VLOOKUP($A86,'FuturesInfo (3)'!$A$2:$V$80,22)</f>
        <v>2</v>
      </c>
      <c r="BP86">
        <f t="shared" si="220"/>
        <v>2</v>
      </c>
      <c r="BQ86" s="139">
        <f>VLOOKUP($A86,'FuturesInfo (3)'!$A$2:$O$80,15)*BP86</f>
        <v>42450</v>
      </c>
      <c r="BR86" s="145">
        <f t="shared" si="184"/>
        <v>1250.5728314227349</v>
      </c>
      <c r="BT86">
        <f t="shared" si="185"/>
        <v>-1</v>
      </c>
      <c r="BU86">
        <v>-1</v>
      </c>
      <c r="BV86">
        <v>1</v>
      </c>
      <c r="BW86">
        <v>-1</v>
      </c>
      <c r="BX86">
        <f t="shared" si="160"/>
        <v>1</v>
      </c>
      <c r="BY86">
        <f t="shared" si="161"/>
        <v>0</v>
      </c>
      <c r="BZ86" s="188">
        <v>-6.7453625632400002E-3</v>
      </c>
      <c r="CA86" s="2">
        <v>10</v>
      </c>
      <c r="CB86">
        <v>60</v>
      </c>
      <c r="CC86" t="str">
        <f t="shared" si="162"/>
        <v>TRUE</v>
      </c>
      <c r="CD86">
        <f>VLOOKUP($A86,'FuturesInfo (3)'!$A$2:$V$80,22)</f>
        <v>2</v>
      </c>
      <c r="CE86">
        <f t="shared" si="163"/>
        <v>2</v>
      </c>
      <c r="CF86">
        <f t="shared" si="163"/>
        <v>2</v>
      </c>
      <c r="CG86" s="139">
        <f>VLOOKUP($A86,'FuturesInfo (3)'!$A$2:$O$80,15)*CE86</f>
        <v>42450</v>
      </c>
      <c r="CH86" s="145">
        <f t="shared" si="164"/>
        <v>286.340640809538</v>
      </c>
      <c r="CI86" s="145">
        <f t="shared" si="186"/>
        <v>-286.340640809538</v>
      </c>
      <c r="CK86">
        <f t="shared" si="165"/>
        <v>-1</v>
      </c>
      <c r="CL86">
        <v>-1</v>
      </c>
      <c r="CM86">
        <v>1</v>
      </c>
      <c r="CN86">
        <v>-1</v>
      </c>
      <c r="CO86">
        <f t="shared" si="187"/>
        <v>1</v>
      </c>
      <c r="CP86">
        <f t="shared" si="166"/>
        <v>0</v>
      </c>
      <c r="CQ86" s="1">
        <v>-1.6977928692700001E-2</v>
      </c>
      <c r="CR86" s="2">
        <v>10</v>
      </c>
      <c r="CS86">
        <v>60</v>
      </c>
      <c r="CT86" t="str">
        <f t="shared" si="167"/>
        <v>TRUE</v>
      </c>
      <c r="CU86">
        <f>VLOOKUP($A86,'FuturesInfo (3)'!$A$2:$V$80,22)</f>
        <v>2</v>
      </c>
      <c r="CV86">
        <f t="shared" si="168"/>
        <v>2</v>
      </c>
      <c r="CW86">
        <f t="shared" si="188"/>
        <v>2</v>
      </c>
      <c r="CX86" s="139">
        <f>VLOOKUP($A86,'FuturesInfo (3)'!$A$2:$O$80,15)*CW86</f>
        <v>42450</v>
      </c>
      <c r="CY86" s="200">
        <f t="shared" si="169"/>
        <v>720.71307300511501</v>
      </c>
      <c r="CZ86" s="200">
        <f t="shared" si="189"/>
        <v>-720.71307300511501</v>
      </c>
      <c r="DB86">
        <f t="shared" si="170"/>
        <v>-1</v>
      </c>
      <c r="DC86">
        <v>-1</v>
      </c>
      <c r="DD86">
        <v>1</v>
      </c>
      <c r="DE86">
        <v>1</v>
      </c>
      <c r="DF86">
        <f t="shared" si="216"/>
        <v>0</v>
      </c>
      <c r="DG86">
        <f t="shared" si="171"/>
        <v>1</v>
      </c>
      <c r="DH86" s="1">
        <v>1.7271157167499999E-2</v>
      </c>
      <c r="DI86" s="2">
        <v>10</v>
      </c>
      <c r="DJ86">
        <v>60</v>
      </c>
      <c r="DK86" t="str">
        <f t="shared" si="172"/>
        <v>TRUE</v>
      </c>
      <c r="DL86">
        <f>VLOOKUP($A86,'FuturesInfo (3)'!$A$2:$V$80,22)</f>
        <v>2</v>
      </c>
      <c r="DM86">
        <f t="shared" si="173"/>
        <v>2</v>
      </c>
      <c r="DN86">
        <f t="shared" si="190"/>
        <v>2</v>
      </c>
      <c r="DO86" s="139">
        <f>VLOOKUP($A86,'FuturesInfo (3)'!$A$2:$O$80,15)*DN86</f>
        <v>42450</v>
      </c>
      <c r="DP86" s="200">
        <f t="shared" si="174"/>
        <v>-733.16062176037497</v>
      </c>
      <c r="DQ86" s="200">
        <f t="shared" si="191"/>
        <v>733.16062176037497</v>
      </c>
      <c r="DS86">
        <v>-1</v>
      </c>
      <c r="DT86">
        <v>1</v>
      </c>
      <c r="DU86">
        <v>1</v>
      </c>
      <c r="DV86">
        <v>1</v>
      </c>
      <c r="DW86">
        <v>1</v>
      </c>
      <c r="DX86">
        <v>1</v>
      </c>
      <c r="DY86" s="1">
        <v>1.6977928536200001E-2</v>
      </c>
      <c r="DZ86" s="2">
        <v>10</v>
      </c>
      <c r="EA86">
        <v>60</v>
      </c>
      <c r="EB86" t="s">
        <v>1276</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1276</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1276</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1276</v>
      </c>
      <c r="GM86">
        <v>2</v>
      </c>
      <c r="GN86" s="96">
        <v>0</v>
      </c>
      <c r="GO86">
        <v>2</v>
      </c>
      <c r="GP86" s="139">
        <v>42450</v>
      </c>
      <c r="GQ86" s="200">
        <v>6451.0176390975003</v>
      </c>
      <c r="GR86" s="200">
        <v>-6451.0176390975003</v>
      </c>
      <c r="GS86" s="200">
        <v>-6451.0176390975003</v>
      </c>
      <c r="GT86" s="200">
        <v>6451.0176390975003</v>
      </c>
      <c r="GV86">
        <f t="shared" si="175"/>
        <v>0</v>
      </c>
      <c r="GW86" s="244">
        <v>-1</v>
      </c>
      <c r="GX86" s="218">
        <v>-1</v>
      </c>
      <c r="GY86" s="245">
        <v>5</v>
      </c>
      <c r="GZ86">
        <f t="shared" si="221"/>
        <v>-1</v>
      </c>
      <c r="HA86">
        <f t="shared" si="192"/>
        <v>-1</v>
      </c>
      <c r="HB86" s="218"/>
      <c r="HC86">
        <f t="shared" si="217"/>
        <v>0</v>
      </c>
      <c r="HD86">
        <f t="shared" si="193"/>
        <v>0</v>
      </c>
      <c r="HE86">
        <f t="shared" si="194"/>
        <v>0</v>
      </c>
      <c r="HF86">
        <f t="shared" si="195"/>
        <v>0</v>
      </c>
      <c r="HG86" s="253"/>
      <c r="HH86" s="268">
        <v>42468</v>
      </c>
      <c r="HI86">
        <v>60</v>
      </c>
      <c r="HJ86" t="str">
        <f t="shared" si="176"/>
        <v>TRUE</v>
      </c>
      <c r="HK86">
        <f>VLOOKUP($A86,'FuturesInfo (3)'!$A$2:$V$80,22)</f>
        <v>2</v>
      </c>
      <c r="HL86" s="257"/>
      <c r="HM86">
        <f t="shared" si="196"/>
        <v>2</v>
      </c>
      <c r="HN86" s="139">
        <f>VLOOKUP($A86,'FuturesInfo (3)'!$A$2:$O$80,15)*HM86</f>
        <v>42450</v>
      </c>
      <c r="HO86" s="200">
        <f t="shared" si="177"/>
        <v>0</v>
      </c>
      <c r="HP86" s="200">
        <f t="shared" si="197"/>
        <v>0</v>
      </c>
      <c r="HQ86" s="200">
        <f t="shared" si="178"/>
        <v>0</v>
      </c>
      <c r="HR86" s="200">
        <f t="shared" ref="HR86:HR92" si="224">IF(HF86=1,ABS(HN86*HG86),-ABS(HN86*HG86))</f>
        <v>0</v>
      </c>
      <c r="HT86">
        <f t="shared" si="179"/>
        <v>0</v>
      </c>
      <c r="HU86" s="244"/>
      <c r="HV86" s="218"/>
      <c r="HW86" s="245"/>
      <c r="HX86">
        <f t="shared" si="222"/>
        <v>0</v>
      </c>
      <c r="HY86">
        <f t="shared" si="198"/>
        <v>0</v>
      </c>
      <c r="HZ86" s="218"/>
      <c r="IA86">
        <f t="shared" si="218"/>
        <v>1</v>
      </c>
      <c r="IB86">
        <f t="shared" si="199"/>
        <v>1</v>
      </c>
      <c r="IC86">
        <f t="shared" si="200"/>
        <v>1</v>
      </c>
      <c r="ID86">
        <f t="shared" si="201"/>
        <v>1</v>
      </c>
      <c r="IE86" s="253"/>
      <c r="IF86" s="268"/>
      <c r="IG86">
        <v>60</v>
      </c>
      <c r="IH86" t="str">
        <f t="shared" si="180"/>
        <v>FALSE</v>
      </c>
      <c r="II86">
        <f>VLOOKUP($A86,'FuturesInfo (3)'!$A$2:$V$80,22)</f>
        <v>2</v>
      </c>
      <c r="IJ86" s="257"/>
      <c r="IK86">
        <f t="shared" si="202"/>
        <v>2</v>
      </c>
      <c r="IL86" s="139">
        <f>VLOOKUP($A86,'FuturesInfo (3)'!$A$2:$O$80,15)*IK86</f>
        <v>42450</v>
      </c>
      <c r="IM86" s="200">
        <f t="shared" si="203"/>
        <v>0</v>
      </c>
      <c r="IN86" s="200">
        <f t="shared" si="204"/>
        <v>0</v>
      </c>
      <c r="IO86" s="200">
        <f t="shared" si="205"/>
        <v>0</v>
      </c>
      <c r="IP86" s="200">
        <f t="shared" ref="IP86:IP92" si="225">IF(ID86=1,ABS(IL86*IE86),-ABS(IL86*IE86))</f>
        <v>0</v>
      </c>
      <c r="IR86">
        <f t="shared" si="181"/>
        <v>1</v>
      </c>
      <c r="IS86" s="244"/>
      <c r="IT86" s="218"/>
      <c r="IU86" s="245"/>
      <c r="IV86">
        <f t="shared" si="223"/>
        <v>0</v>
      </c>
      <c r="IW86">
        <f t="shared" si="206"/>
        <v>0</v>
      </c>
      <c r="IX86" s="218"/>
      <c r="IY86">
        <f t="shared" si="219"/>
        <v>1</v>
      </c>
      <c r="IZ86">
        <f t="shared" si="207"/>
        <v>1</v>
      </c>
      <c r="JA86">
        <f t="shared" si="208"/>
        <v>1</v>
      </c>
      <c r="JB86">
        <f t="shared" si="209"/>
        <v>1</v>
      </c>
      <c r="JC86" s="253"/>
      <c r="JD86" s="268"/>
      <c r="JE86">
        <v>60</v>
      </c>
      <c r="JF86" t="str">
        <f t="shared" si="182"/>
        <v>FALSE</v>
      </c>
      <c r="JG86">
        <f>VLOOKUP($A86,'FuturesInfo (3)'!$A$2:$V$80,22)</f>
        <v>2</v>
      </c>
      <c r="JH86" s="257"/>
      <c r="JI86">
        <f t="shared" si="210"/>
        <v>2</v>
      </c>
      <c r="JJ86" s="139">
        <f>VLOOKUP($A86,'FuturesInfo (3)'!$A$2:$O$80,15)*JI86</f>
        <v>42450</v>
      </c>
      <c r="JK86" s="200">
        <f t="shared" si="211"/>
        <v>0</v>
      </c>
      <c r="JL86" s="200">
        <f t="shared" si="212"/>
        <v>0</v>
      </c>
      <c r="JM86" s="200">
        <f t="shared" si="213"/>
        <v>0</v>
      </c>
      <c r="JN86" s="200">
        <f t="shared" ref="JN86:JN92" si="226">IF(JB86=1,ABS(JJ86*JC86),-ABS(JJ86*JC86))</f>
        <v>0</v>
      </c>
    </row>
    <row r="87" spans="1:274"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14"/>
        <v>0</v>
      </c>
      <c r="BH87">
        <v>1</v>
      </c>
      <c r="BI87">
        <v>1</v>
      </c>
      <c r="BJ87">
        <f t="shared" si="183"/>
        <v>1</v>
      </c>
      <c r="BK87" s="1">
        <v>2.48021108179E-2</v>
      </c>
      <c r="BL87" s="2">
        <v>10</v>
      </c>
      <c r="BM87">
        <v>60</v>
      </c>
      <c r="BN87" t="str">
        <f t="shared" si="215"/>
        <v>TRUE</v>
      </c>
      <c r="BO87">
        <f>VLOOKUP($A87,'FuturesInfo (3)'!$A$2:$V$80,22)</f>
        <v>3</v>
      </c>
      <c r="BP87">
        <f t="shared" si="220"/>
        <v>3</v>
      </c>
      <c r="BQ87" s="139">
        <f>VLOOKUP($A87,'FuturesInfo (3)'!$A$2:$O$80,15)*BP87</f>
        <v>73687.5</v>
      </c>
      <c r="BR87" s="145">
        <f t="shared" si="184"/>
        <v>1827.6055408940063</v>
      </c>
      <c r="BT87">
        <f t="shared" si="185"/>
        <v>1</v>
      </c>
      <c r="BU87">
        <v>1</v>
      </c>
      <c r="BV87">
        <v>1</v>
      </c>
      <c r="BW87">
        <v>1</v>
      </c>
      <c r="BX87">
        <f t="shared" si="160"/>
        <v>1</v>
      </c>
      <c r="BY87">
        <f t="shared" si="161"/>
        <v>1</v>
      </c>
      <c r="BZ87" s="188">
        <v>2.4201853759000001E-2</v>
      </c>
      <c r="CA87" s="2">
        <v>10</v>
      </c>
      <c r="CB87">
        <v>60</v>
      </c>
      <c r="CC87" t="str">
        <f t="shared" si="162"/>
        <v>TRUE</v>
      </c>
      <c r="CD87">
        <f>VLOOKUP($A87,'FuturesInfo (3)'!$A$2:$V$80,22)</f>
        <v>3</v>
      </c>
      <c r="CE87">
        <f t="shared" si="163"/>
        <v>3</v>
      </c>
      <c r="CF87">
        <f t="shared" si="163"/>
        <v>3</v>
      </c>
      <c r="CG87" s="139">
        <f>VLOOKUP($A87,'FuturesInfo (3)'!$A$2:$O$80,15)*CE87</f>
        <v>73687.5</v>
      </c>
      <c r="CH87" s="145">
        <f t="shared" si="164"/>
        <v>1783.3740988663126</v>
      </c>
      <c r="CI87" s="145">
        <f t="shared" si="186"/>
        <v>1783.3740988663126</v>
      </c>
      <c r="CK87">
        <f t="shared" si="165"/>
        <v>1</v>
      </c>
      <c r="CL87">
        <v>-1</v>
      </c>
      <c r="CM87">
        <v>1</v>
      </c>
      <c r="CN87">
        <v>1</v>
      </c>
      <c r="CO87">
        <f t="shared" si="187"/>
        <v>0</v>
      </c>
      <c r="CP87">
        <f t="shared" si="166"/>
        <v>1</v>
      </c>
      <c r="CQ87" s="1">
        <v>2.0613373554499999E-2</v>
      </c>
      <c r="CR87" s="2">
        <v>10</v>
      </c>
      <c r="CS87">
        <v>60</v>
      </c>
      <c r="CT87" t="str">
        <f t="shared" si="167"/>
        <v>TRUE</v>
      </c>
      <c r="CU87">
        <f>VLOOKUP($A87,'FuturesInfo (3)'!$A$2:$V$80,22)</f>
        <v>3</v>
      </c>
      <c r="CV87">
        <f t="shared" si="168"/>
        <v>2</v>
      </c>
      <c r="CW87">
        <f t="shared" si="188"/>
        <v>3</v>
      </c>
      <c r="CX87" s="139">
        <f>VLOOKUP($A87,'FuturesInfo (3)'!$A$2:$O$80,15)*CW87</f>
        <v>73687.5</v>
      </c>
      <c r="CY87" s="200">
        <f t="shared" si="169"/>
        <v>-1518.9479637972186</v>
      </c>
      <c r="CZ87" s="200">
        <f t="shared" si="189"/>
        <v>1518.9479637972186</v>
      </c>
      <c r="DB87">
        <f t="shared" si="170"/>
        <v>-1</v>
      </c>
      <c r="DC87">
        <v>1</v>
      </c>
      <c r="DD87">
        <v>1</v>
      </c>
      <c r="DE87">
        <v>1</v>
      </c>
      <c r="DF87">
        <f t="shared" si="216"/>
        <v>1</v>
      </c>
      <c r="DG87">
        <f t="shared" si="171"/>
        <v>1</v>
      </c>
      <c r="DH87" s="1">
        <v>2.95566502463E-3</v>
      </c>
      <c r="DI87" s="2">
        <v>10</v>
      </c>
      <c r="DJ87">
        <v>60</v>
      </c>
      <c r="DK87" t="str">
        <f t="shared" si="172"/>
        <v>TRUE</v>
      </c>
      <c r="DL87">
        <f>VLOOKUP($A87,'FuturesInfo (3)'!$A$2:$V$80,22)</f>
        <v>3</v>
      </c>
      <c r="DM87">
        <f t="shared" si="173"/>
        <v>4</v>
      </c>
      <c r="DN87">
        <f t="shared" si="190"/>
        <v>3</v>
      </c>
      <c r="DO87" s="139">
        <f>VLOOKUP($A87,'FuturesInfo (3)'!$A$2:$O$80,15)*DN87</f>
        <v>73687.5</v>
      </c>
      <c r="DP87" s="200">
        <f t="shared" si="174"/>
        <v>217.79556650242313</v>
      </c>
      <c r="DQ87" s="200">
        <f t="shared" si="191"/>
        <v>217.79556650242313</v>
      </c>
      <c r="DS87">
        <v>1</v>
      </c>
      <c r="DT87">
        <v>1</v>
      </c>
      <c r="DU87">
        <v>1</v>
      </c>
      <c r="DV87">
        <v>1</v>
      </c>
      <c r="DW87">
        <v>1</v>
      </c>
      <c r="DX87">
        <v>1</v>
      </c>
      <c r="DY87" s="1">
        <v>2.0628683693499999E-2</v>
      </c>
      <c r="DZ87" s="2">
        <v>10</v>
      </c>
      <c r="EA87">
        <v>60</v>
      </c>
      <c r="EB87" t="s">
        <v>1276</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1276</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1276</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1276</v>
      </c>
      <c r="GM87">
        <v>3</v>
      </c>
      <c r="GN87" s="96">
        <v>0</v>
      </c>
      <c r="GO87">
        <v>3</v>
      </c>
      <c r="GP87" s="139">
        <v>73687.5</v>
      </c>
      <c r="GQ87" s="200">
        <v>558.23863636381498</v>
      </c>
      <c r="GR87" s="200">
        <v>-558.23863636381498</v>
      </c>
      <c r="GS87" s="200">
        <v>-558.23863636381498</v>
      </c>
      <c r="GT87" s="200">
        <v>558.23863636381498</v>
      </c>
      <c r="GV87">
        <f t="shared" si="175"/>
        <v>0</v>
      </c>
      <c r="GW87" s="244">
        <v>-1</v>
      </c>
      <c r="GX87" s="218">
        <v>1</v>
      </c>
      <c r="GY87" s="245">
        <v>3</v>
      </c>
      <c r="GZ87">
        <f t="shared" si="221"/>
        <v>1</v>
      </c>
      <c r="HA87">
        <f t="shared" si="192"/>
        <v>1</v>
      </c>
      <c r="HB87" s="218"/>
      <c r="HC87">
        <f t="shared" si="217"/>
        <v>0</v>
      </c>
      <c r="HD87">
        <f t="shared" si="193"/>
        <v>0</v>
      </c>
      <c r="HE87">
        <f t="shared" si="194"/>
        <v>0</v>
      </c>
      <c r="HF87">
        <f t="shared" si="195"/>
        <v>0</v>
      </c>
      <c r="HG87" s="253"/>
      <c r="HH87" s="268">
        <v>42502</v>
      </c>
      <c r="HI87">
        <v>60</v>
      </c>
      <c r="HJ87" t="str">
        <f t="shared" si="176"/>
        <v>TRUE</v>
      </c>
      <c r="HK87">
        <f>VLOOKUP($A87,'FuturesInfo (3)'!$A$2:$V$80,22)</f>
        <v>3</v>
      </c>
      <c r="HL87" s="257"/>
      <c r="HM87">
        <f t="shared" si="196"/>
        <v>3</v>
      </c>
      <c r="HN87" s="139">
        <f>VLOOKUP($A87,'FuturesInfo (3)'!$A$2:$O$80,15)*HM87</f>
        <v>73687.5</v>
      </c>
      <c r="HO87" s="200">
        <f t="shared" si="177"/>
        <v>0</v>
      </c>
      <c r="HP87" s="200">
        <f t="shared" si="197"/>
        <v>0</v>
      </c>
      <c r="HQ87" s="200">
        <f t="shared" si="178"/>
        <v>0</v>
      </c>
      <c r="HR87" s="200">
        <f t="shared" si="224"/>
        <v>0</v>
      </c>
      <c r="HT87">
        <f t="shared" si="179"/>
        <v>0</v>
      </c>
      <c r="HU87" s="244"/>
      <c r="HV87" s="218"/>
      <c r="HW87" s="245"/>
      <c r="HX87">
        <f t="shared" si="222"/>
        <v>0</v>
      </c>
      <c r="HY87">
        <f t="shared" si="198"/>
        <v>0</v>
      </c>
      <c r="HZ87" s="218"/>
      <c r="IA87">
        <f t="shared" si="218"/>
        <v>1</v>
      </c>
      <c r="IB87">
        <f t="shared" si="199"/>
        <v>1</v>
      </c>
      <c r="IC87">
        <f t="shared" si="200"/>
        <v>1</v>
      </c>
      <c r="ID87">
        <f t="shared" si="201"/>
        <v>1</v>
      </c>
      <c r="IE87" s="253"/>
      <c r="IF87" s="268"/>
      <c r="IG87">
        <v>60</v>
      </c>
      <c r="IH87" t="str">
        <f t="shared" si="180"/>
        <v>FALSE</v>
      </c>
      <c r="II87">
        <f>VLOOKUP($A87,'FuturesInfo (3)'!$A$2:$V$80,22)</f>
        <v>3</v>
      </c>
      <c r="IJ87" s="257"/>
      <c r="IK87">
        <f t="shared" si="202"/>
        <v>3</v>
      </c>
      <c r="IL87" s="139">
        <f>VLOOKUP($A87,'FuturesInfo (3)'!$A$2:$O$80,15)*IK87</f>
        <v>73687.5</v>
      </c>
      <c r="IM87" s="200">
        <f t="shared" si="203"/>
        <v>0</v>
      </c>
      <c r="IN87" s="200">
        <f t="shared" si="204"/>
        <v>0</v>
      </c>
      <c r="IO87" s="200">
        <f t="shared" si="205"/>
        <v>0</v>
      </c>
      <c r="IP87" s="200">
        <f t="shared" si="225"/>
        <v>0</v>
      </c>
      <c r="IR87">
        <f t="shared" si="181"/>
        <v>1</v>
      </c>
      <c r="IS87" s="244"/>
      <c r="IT87" s="218"/>
      <c r="IU87" s="245"/>
      <c r="IV87">
        <f t="shared" si="223"/>
        <v>0</v>
      </c>
      <c r="IW87">
        <f t="shared" si="206"/>
        <v>0</v>
      </c>
      <c r="IX87" s="218"/>
      <c r="IY87">
        <f t="shared" si="219"/>
        <v>1</v>
      </c>
      <c r="IZ87">
        <f t="shared" si="207"/>
        <v>1</v>
      </c>
      <c r="JA87">
        <f t="shared" si="208"/>
        <v>1</v>
      </c>
      <c r="JB87">
        <f t="shared" si="209"/>
        <v>1</v>
      </c>
      <c r="JC87" s="253"/>
      <c r="JD87" s="268"/>
      <c r="JE87">
        <v>60</v>
      </c>
      <c r="JF87" t="str">
        <f t="shared" si="182"/>
        <v>FALSE</v>
      </c>
      <c r="JG87">
        <f>VLOOKUP($A87,'FuturesInfo (3)'!$A$2:$V$80,22)</f>
        <v>3</v>
      </c>
      <c r="JH87" s="257"/>
      <c r="JI87">
        <f t="shared" si="210"/>
        <v>3</v>
      </c>
      <c r="JJ87" s="139">
        <f>VLOOKUP($A87,'FuturesInfo (3)'!$A$2:$O$80,15)*JI87</f>
        <v>73687.5</v>
      </c>
      <c r="JK87" s="200">
        <f t="shared" si="211"/>
        <v>0</v>
      </c>
      <c r="JL87" s="200">
        <f t="shared" si="212"/>
        <v>0</v>
      </c>
      <c r="JM87" s="200">
        <f t="shared" si="213"/>
        <v>0</v>
      </c>
      <c r="JN87" s="200">
        <f t="shared" si="226"/>
        <v>0</v>
      </c>
    </row>
    <row r="88" spans="1:274"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14"/>
        <v>2</v>
      </c>
      <c r="BH88">
        <v>1</v>
      </c>
      <c r="BI88">
        <v>-1</v>
      </c>
      <c r="BJ88">
        <f t="shared" si="183"/>
        <v>0</v>
      </c>
      <c r="BK88" s="1">
        <v>-9.3826233814999997E-3</v>
      </c>
      <c r="BL88" s="2">
        <v>10</v>
      </c>
      <c r="BM88">
        <v>60</v>
      </c>
      <c r="BN88" t="str">
        <f t="shared" si="215"/>
        <v>TRUE</v>
      </c>
      <c r="BO88">
        <f>VLOOKUP($A88,'FuturesInfo (3)'!$A$2:$V$80,22)</f>
        <v>2</v>
      </c>
      <c r="BP88">
        <f t="shared" si="220"/>
        <v>2</v>
      </c>
      <c r="BQ88" s="139">
        <f>VLOOKUP($A88,'FuturesInfo (3)'!$A$2:$O$80,15)*BP88</f>
        <v>193441.79700000002</v>
      </c>
      <c r="BR88" s="145">
        <f t="shared" si="184"/>
        <v>-1814.9915274915768</v>
      </c>
      <c r="BT88">
        <f t="shared" si="185"/>
        <v>1</v>
      </c>
      <c r="BU88">
        <v>1</v>
      </c>
      <c r="BV88">
        <v>-1</v>
      </c>
      <c r="BW88">
        <v>1</v>
      </c>
      <c r="BX88">
        <f t="shared" si="160"/>
        <v>1</v>
      </c>
      <c r="BY88">
        <f t="shared" si="161"/>
        <v>0</v>
      </c>
      <c r="BZ88" s="188">
        <v>8.3349119151400006E-3</v>
      </c>
      <c r="CA88" s="2">
        <v>10</v>
      </c>
      <c r="CB88">
        <v>60</v>
      </c>
      <c r="CC88" t="str">
        <f t="shared" si="162"/>
        <v>TRUE</v>
      </c>
      <c r="CD88">
        <f>VLOOKUP($A88,'FuturesInfo (3)'!$A$2:$V$80,22)</f>
        <v>2</v>
      </c>
      <c r="CE88">
        <f t="shared" si="163"/>
        <v>2</v>
      </c>
      <c r="CF88">
        <f t="shared" si="163"/>
        <v>2</v>
      </c>
      <c r="CG88" s="139">
        <f>VLOOKUP($A88,'FuturesInfo (3)'!$A$2:$O$80,15)*CE88</f>
        <v>193441.79700000002</v>
      </c>
      <c r="CH88" s="145">
        <f t="shared" si="164"/>
        <v>1612.3203387013934</v>
      </c>
      <c r="CI88" s="145">
        <f t="shared" si="186"/>
        <v>-1612.3203387013934</v>
      </c>
      <c r="CK88">
        <f t="shared" si="165"/>
        <v>1</v>
      </c>
      <c r="CL88">
        <v>1</v>
      </c>
      <c r="CM88">
        <v>-1</v>
      </c>
      <c r="CN88">
        <v>1</v>
      </c>
      <c r="CO88">
        <f t="shared" si="187"/>
        <v>1</v>
      </c>
      <c r="CP88">
        <f t="shared" si="166"/>
        <v>0</v>
      </c>
      <c r="CQ88" s="1">
        <v>7.51455945895E-3</v>
      </c>
      <c r="CR88" s="2">
        <v>10</v>
      </c>
      <c r="CS88">
        <v>60</v>
      </c>
      <c r="CT88" t="str">
        <f t="shared" si="167"/>
        <v>TRUE</v>
      </c>
      <c r="CU88">
        <f>VLOOKUP($A88,'FuturesInfo (3)'!$A$2:$V$80,22)</f>
        <v>2</v>
      </c>
      <c r="CV88">
        <f t="shared" si="168"/>
        <v>2</v>
      </c>
      <c r="CW88">
        <f t="shared" si="188"/>
        <v>2</v>
      </c>
      <c r="CX88" s="139">
        <f>VLOOKUP($A88,'FuturesInfo (3)'!$A$2:$O$80,15)*CW88</f>
        <v>193441.79700000002</v>
      </c>
      <c r="CY88" s="200">
        <f t="shared" si="169"/>
        <v>1453.6298854026359</v>
      </c>
      <c r="CZ88" s="200">
        <f t="shared" si="189"/>
        <v>-1453.6298854026359</v>
      </c>
      <c r="DB88">
        <f t="shared" si="170"/>
        <v>1</v>
      </c>
      <c r="DC88">
        <v>-1</v>
      </c>
      <c r="DD88">
        <v>1</v>
      </c>
      <c r="DE88">
        <v>1</v>
      </c>
      <c r="DF88">
        <f t="shared" si="216"/>
        <v>0</v>
      </c>
      <c r="DG88">
        <f t="shared" si="171"/>
        <v>1</v>
      </c>
      <c r="DH88" s="1">
        <v>2.7969420100700001E-3</v>
      </c>
      <c r="DI88" s="2">
        <v>10</v>
      </c>
      <c r="DJ88">
        <v>60</v>
      </c>
      <c r="DK88" t="str">
        <f t="shared" si="172"/>
        <v>TRUE</v>
      </c>
      <c r="DL88">
        <f>VLOOKUP($A88,'FuturesInfo (3)'!$A$2:$V$80,22)</f>
        <v>2</v>
      </c>
      <c r="DM88">
        <f t="shared" si="173"/>
        <v>2</v>
      </c>
      <c r="DN88">
        <f t="shared" si="190"/>
        <v>2</v>
      </c>
      <c r="DO88" s="139">
        <f>VLOOKUP($A88,'FuturesInfo (3)'!$A$2:$O$80,15)*DN88</f>
        <v>193441.79700000002</v>
      </c>
      <c r="DP88" s="200">
        <f t="shared" si="174"/>
        <v>-541.04548853273297</v>
      </c>
      <c r="DQ88" s="200">
        <f t="shared" si="191"/>
        <v>541.04548853273297</v>
      </c>
      <c r="DS88">
        <v>-1</v>
      </c>
      <c r="DT88">
        <v>-1</v>
      </c>
      <c r="DU88">
        <v>1</v>
      </c>
      <c r="DV88">
        <v>-1</v>
      </c>
      <c r="DW88">
        <v>1</v>
      </c>
      <c r="DX88">
        <v>0</v>
      </c>
      <c r="DY88" s="1">
        <v>-7.4377091855700004E-4</v>
      </c>
      <c r="DZ88" s="2">
        <v>10</v>
      </c>
      <c r="EA88">
        <v>60</v>
      </c>
      <c r="EB88" t="s">
        <v>1276</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1276</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1276</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1276</v>
      </c>
      <c r="GM88">
        <v>2</v>
      </c>
      <c r="GN88" s="96">
        <v>0</v>
      </c>
      <c r="GO88">
        <v>2</v>
      </c>
      <c r="GP88" s="139">
        <v>195369.22050000002</v>
      </c>
      <c r="GQ88" s="200">
        <v>-2167.5035745541663</v>
      </c>
      <c r="GR88" s="200">
        <v>2167.5035745541663</v>
      </c>
      <c r="GS88" s="200">
        <v>2167.5035745541663</v>
      </c>
      <c r="GT88" s="200">
        <v>-2167.5035745541663</v>
      </c>
      <c r="GV88">
        <f t="shared" si="175"/>
        <v>1</v>
      </c>
      <c r="GW88" s="244">
        <v>-1</v>
      </c>
      <c r="GX88" s="218">
        <v>1</v>
      </c>
      <c r="GY88" s="245">
        <v>-34</v>
      </c>
      <c r="GZ88">
        <f t="shared" si="221"/>
        <v>1</v>
      </c>
      <c r="HA88">
        <f t="shared" si="192"/>
        <v>-1</v>
      </c>
      <c r="HB88" s="218"/>
      <c r="HC88">
        <f t="shared" si="217"/>
        <v>0</v>
      </c>
      <c r="HD88">
        <f t="shared" si="193"/>
        <v>0</v>
      </c>
      <c r="HE88">
        <f t="shared" si="194"/>
        <v>0</v>
      </c>
      <c r="HF88">
        <f t="shared" si="195"/>
        <v>0</v>
      </c>
      <c r="HG88" s="253"/>
      <c r="HH88" s="268">
        <v>42486</v>
      </c>
      <c r="HI88">
        <v>60</v>
      </c>
      <c r="HJ88" t="str">
        <f t="shared" si="176"/>
        <v>TRUE</v>
      </c>
      <c r="HK88">
        <f>VLOOKUP($A88,'FuturesInfo (3)'!$A$2:$V$80,22)</f>
        <v>2</v>
      </c>
      <c r="HL88" s="257"/>
      <c r="HM88">
        <f t="shared" si="196"/>
        <v>2</v>
      </c>
      <c r="HN88" s="139">
        <f>VLOOKUP($A88,'FuturesInfo (3)'!$A$2:$O$80,15)*HM88</f>
        <v>193441.79700000002</v>
      </c>
      <c r="HO88" s="200">
        <f t="shared" si="177"/>
        <v>0</v>
      </c>
      <c r="HP88" s="200">
        <f t="shared" si="197"/>
        <v>0</v>
      </c>
      <c r="HQ88" s="200">
        <f t="shared" si="178"/>
        <v>0</v>
      </c>
      <c r="HR88" s="200">
        <f t="shared" si="224"/>
        <v>0</v>
      </c>
      <c r="HT88">
        <f t="shared" si="179"/>
        <v>0</v>
      </c>
      <c r="HU88" s="244"/>
      <c r="HV88" s="218"/>
      <c r="HW88" s="245"/>
      <c r="HX88">
        <f t="shared" si="222"/>
        <v>0</v>
      </c>
      <c r="HY88">
        <f t="shared" si="198"/>
        <v>0</v>
      </c>
      <c r="HZ88" s="218"/>
      <c r="IA88">
        <f t="shared" si="218"/>
        <v>1</v>
      </c>
      <c r="IB88">
        <f t="shared" si="199"/>
        <v>1</v>
      </c>
      <c r="IC88">
        <f t="shared" si="200"/>
        <v>1</v>
      </c>
      <c r="ID88">
        <f t="shared" si="201"/>
        <v>1</v>
      </c>
      <c r="IE88" s="253"/>
      <c r="IF88" s="268"/>
      <c r="IG88">
        <v>60</v>
      </c>
      <c r="IH88" t="str">
        <f t="shared" si="180"/>
        <v>FALSE</v>
      </c>
      <c r="II88">
        <f>VLOOKUP($A88,'FuturesInfo (3)'!$A$2:$V$80,22)</f>
        <v>2</v>
      </c>
      <c r="IJ88" s="257"/>
      <c r="IK88">
        <f t="shared" si="202"/>
        <v>2</v>
      </c>
      <c r="IL88" s="139">
        <f>VLOOKUP($A88,'FuturesInfo (3)'!$A$2:$O$80,15)*IK88</f>
        <v>193441.79700000002</v>
      </c>
      <c r="IM88" s="200">
        <f t="shared" si="203"/>
        <v>0</v>
      </c>
      <c r="IN88" s="200">
        <f t="shared" si="204"/>
        <v>0</v>
      </c>
      <c r="IO88" s="200">
        <f t="shared" si="205"/>
        <v>0</v>
      </c>
      <c r="IP88" s="200">
        <f t="shared" si="225"/>
        <v>0</v>
      </c>
      <c r="IR88">
        <f t="shared" si="181"/>
        <v>1</v>
      </c>
      <c r="IS88" s="244"/>
      <c r="IT88" s="218"/>
      <c r="IU88" s="245"/>
      <c r="IV88">
        <f t="shared" si="223"/>
        <v>0</v>
      </c>
      <c r="IW88">
        <f t="shared" si="206"/>
        <v>0</v>
      </c>
      <c r="IX88" s="218"/>
      <c r="IY88">
        <f t="shared" si="219"/>
        <v>1</v>
      </c>
      <c r="IZ88">
        <f t="shared" si="207"/>
        <v>1</v>
      </c>
      <c r="JA88">
        <f t="shared" si="208"/>
        <v>1</v>
      </c>
      <c r="JB88">
        <f t="shared" si="209"/>
        <v>1</v>
      </c>
      <c r="JC88" s="253"/>
      <c r="JD88" s="268"/>
      <c r="JE88">
        <v>60</v>
      </c>
      <c r="JF88" t="str">
        <f t="shared" si="182"/>
        <v>FALSE</v>
      </c>
      <c r="JG88">
        <f>VLOOKUP($A88,'FuturesInfo (3)'!$A$2:$V$80,22)</f>
        <v>2</v>
      </c>
      <c r="JH88" s="257"/>
      <c r="JI88">
        <f t="shared" si="210"/>
        <v>2</v>
      </c>
      <c r="JJ88" s="139">
        <f>VLOOKUP($A88,'FuturesInfo (3)'!$A$2:$O$80,15)*JI88</f>
        <v>193441.79700000002</v>
      </c>
      <c r="JK88" s="200">
        <f t="shared" si="211"/>
        <v>0</v>
      </c>
      <c r="JL88" s="200">
        <f t="shared" si="212"/>
        <v>0</v>
      </c>
      <c r="JM88" s="200">
        <f t="shared" si="213"/>
        <v>0</v>
      </c>
      <c r="JN88" s="200">
        <f t="shared" si="226"/>
        <v>0</v>
      </c>
    </row>
    <row r="89" spans="1:274"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14"/>
        <v>2</v>
      </c>
      <c r="BH89">
        <v>1</v>
      </c>
      <c r="BI89">
        <v>1</v>
      </c>
      <c r="BJ89">
        <f t="shared" si="183"/>
        <v>1</v>
      </c>
      <c r="BK89" s="1">
        <v>1.0194719135500001E-4</v>
      </c>
      <c r="BL89" s="2">
        <v>10</v>
      </c>
      <c r="BM89">
        <v>60</v>
      </c>
      <c r="BN89" t="str">
        <f t="shared" si="215"/>
        <v>TRUE</v>
      </c>
      <c r="BO89">
        <f>VLOOKUP($A89,'FuturesInfo (3)'!$A$2:$V$80,22)</f>
        <v>0</v>
      </c>
      <c r="BP89">
        <f t="shared" si="220"/>
        <v>0</v>
      </c>
      <c r="BQ89" s="139">
        <f>VLOOKUP($A89,'FuturesInfo (3)'!$A$2:$O$80,15)*BP89</f>
        <v>0</v>
      </c>
      <c r="BR89" s="145">
        <f t="shared" si="184"/>
        <v>0</v>
      </c>
      <c r="BT89">
        <f t="shared" si="185"/>
        <v>1</v>
      </c>
      <c r="BU89">
        <v>-1</v>
      </c>
      <c r="BV89">
        <v>1</v>
      </c>
      <c r="BW89">
        <v>1</v>
      </c>
      <c r="BX89">
        <f t="shared" si="160"/>
        <v>0</v>
      </c>
      <c r="BY89">
        <f t="shared" si="161"/>
        <v>1</v>
      </c>
      <c r="BZ89" s="188">
        <v>0</v>
      </c>
      <c r="CA89" s="2">
        <v>10</v>
      </c>
      <c r="CB89">
        <v>60</v>
      </c>
      <c r="CC89" t="str">
        <f t="shared" si="162"/>
        <v>TRUE</v>
      </c>
      <c r="CD89">
        <f>VLOOKUP($A89,'FuturesInfo (3)'!$A$2:$V$80,22)</f>
        <v>0</v>
      </c>
      <c r="CE89">
        <f t="shared" si="163"/>
        <v>0</v>
      </c>
      <c r="CF89">
        <f t="shared" si="163"/>
        <v>0</v>
      </c>
      <c r="CG89" s="139">
        <f>VLOOKUP($A89,'FuturesInfo (3)'!$A$2:$O$80,15)*CE89</f>
        <v>0</v>
      </c>
      <c r="CH89" s="145">
        <f t="shared" si="164"/>
        <v>0</v>
      </c>
      <c r="CI89" s="145">
        <f t="shared" si="186"/>
        <v>0</v>
      </c>
      <c r="CK89">
        <f t="shared" si="165"/>
        <v>-1</v>
      </c>
      <c r="CL89">
        <v>-1</v>
      </c>
      <c r="CM89">
        <v>1</v>
      </c>
      <c r="CN89">
        <v>1</v>
      </c>
      <c r="CO89">
        <f t="shared" si="187"/>
        <v>0</v>
      </c>
      <c r="CP89">
        <f t="shared" si="166"/>
        <v>1</v>
      </c>
      <c r="CQ89" s="1">
        <v>2.03873598369E-4</v>
      </c>
      <c r="CR89" s="2">
        <v>10</v>
      </c>
      <c r="CS89">
        <v>60</v>
      </c>
      <c r="CT89" t="str">
        <f t="shared" si="167"/>
        <v>TRUE</v>
      </c>
      <c r="CU89">
        <f>VLOOKUP($A89,'FuturesInfo (3)'!$A$2:$V$80,22)</f>
        <v>0</v>
      </c>
      <c r="CV89">
        <f t="shared" si="168"/>
        <v>0</v>
      </c>
      <c r="CW89">
        <f t="shared" si="188"/>
        <v>0</v>
      </c>
      <c r="CX89" s="139">
        <f>VLOOKUP($A89,'FuturesInfo (3)'!$A$2:$O$80,15)*CW89</f>
        <v>0</v>
      </c>
      <c r="CY89" s="200">
        <f t="shared" si="169"/>
        <v>0</v>
      </c>
      <c r="CZ89" s="200">
        <f t="shared" si="189"/>
        <v>0</v>
      </c>
      <c r="DB89">
        <f t="shared" si="170"/>
        <v>-1</v>
      </c>
      <c r="DC89">
        <v>-1</v>
      </c>
      <c r="DD89">
        <v>1</v>
      </c>
      <c r="DE89">
        <v>-1</v>
      </c>
      <c r="DF89">
        <f t="shared" si="216"/>
        <v>1</v>
      </c>
      <c r="DG89">
        <f t="shared" si="171"/>
        <v>0</v>
      </c>
      <c r="DH89" s="1">
        <v>-4.0766408479400002E-4</v>
      </c>
      <c r="DI89" s="2">
        <v>10</v>
      </c>
      <c r="DJ89">
        <v>60</v>
      </c>
      <c r="DK89" t="str">
        <f t="shared" si="172"/>
        <v>TRUE</v>
      </c>
      <c r="DL89">
        <f>VLOOKUP($A89,'FuturesInfo (3)'!$A$2:$V$80,22)</f>
        <v>0</v>
      </c>
      <c r="DM89">
        <f t="shared" si="173"/>
        <v>0</v>
      </c>
      <c r="DN89">
        <f t="shared" si="190"/>
        <v>0</v>
      </c>
      <c r="DO89" s="139">
        <f>VLOOKUP($A89,'FuturesInfo (3)'!$A$2:$O$80,15)*DN89</f>
        <v>0</v>
      </c>
      <c r="DP89" s="200">
        <f t="shared" si="174"/>
        <v>0</v>
      </c>
      <c r="DQ89" s="200">
        <f t="shared" si="191"/>
        <v>0</v>
      </c>
      <c r="DS89">
        <v>-1</v>
      </c>
      <c r="DT89">
        <v>-1</v>
      </c>
      <c r="DU89">
        <v>1</v>
      </c>
      <c r="DV89">
        <v>1</v>
      </c>
      <c r="DW89">
        <v>0</v>
      </c>
      <c r="DX89">
        <v>1</v>
      </c>
      <c r="DY89" s="1">
        <v>0</v>
      </c>
      <c r="DZ89" s="2">
        <v>10</v>
      </c>
      <c r="EA89">
        <v>60</v>
      </c>
      <c r="EB89" t="s">
        <v>1276</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1276</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1276</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1276</v>
      </c>
      <c r="GM89">
        <v>0</v>
      </c>
      <c r="GN89" s="96">
        <v>0</v>
      </c>
      <c r="GO89">
        <v>0</v>
      </c>
      <c r="GP89" s="139">
        <v>0</v>
      </c>
      <c r="GQ89" s="200">
        <v>0</v>
      </c>
      <c r="GR89" s="200">
        <v>0</v>
      </c>
      <c r="GS89" s="200">
        <v>0</v>
      </c>
      <c r="GT89" s="200">
        <v>0</v>
      </c>
      <c r="GV89">
        <f t="shared" si="175"/>
        <v>0</v>
      </c>
      <c r="GW89" s="244">
        <v>-1</v>
      </c>
      <c r="GX89" s="218">
        <v>1</v>
      </c>
      <c r="GY89" s="245">
        <v>8</v>
      </c>
      <c r="GZ89">
        <f t="shared" si="221"/>
        <v>1</v>
      </c>
      <c r="HA89">
        <f t="shared" si="192"/>
        <v>1</v>
      </c>
      <c r="HB89" s="218"/>
      <c r="HC89">
        <f t="shared" si="217"/>
        <v>0</v>
      </c>
      <c r="HD89">
        <f t="shared" si="193"/>
        <v>0</v>
      </c>
      <c r="HE89">
        <f t="shared" si="194"/>
        <v>0</v>
      </c>
      <c r="HF89">
        <f t="shared" si="195"/>
        <v>0</v>
      </c>
      <c r="HG89" s="253"/>
      <c r="HH89" s="268">
        <v>42499</v>
      </c>
      <c r="HI89">
        <v>60</v>
      </c>
      <c r="HJ89" t="str">
        <f t="shared" si="176"/>
        <v>TRUE</v>
      </c>
      <c r="HK89">
        <f>VLOOKUP($A89,'FuturesInfo (3)'!$A$2:$V$80,22)</f>
        <v>0</v>
      </c>
      <c r="HL89" s="257"/>
      <c r="HM89">
        <f t="shared" si="196"/>
        <v>0</v>
      </c>
      <c r="HN89" s="139">
        <f>VLOOKUP($A89,'FuturesInfo (3)'!$A$2:$O$80,15)*HM89</f>
        <v>0</v>
      </c>
      <c r="HO89" s="200">
        <f t="shared" si="177"/>
        <v>0</v>
      </c>
      <c r="HP89" s="200">
        <f t="shared" si="197"/>
        <v>0</v>
      </c>
      <c r="HQ89" s="200">
        <f t="shared" si="178"/>
        <v>0</v>
      </c>
      <c r="HR89" s="200">
        <f t="shared" si="224"/>
        <v>0</v>
      </c>
      <c r="HT89">
        <f t="shared" si="179"/>
        <v>0</v>
      </c>
      <c r="HU89" s="244"/>
      <c r="HV89" s="218"/>
      <c r="HW89" s="245"/>
      <c r="HX89">
        <f t="shared" si="222"/>
        <v>0</v>
      </c>
      <c r="HY89">
        <f t="shared" si="198"/>
        <v>0</v>
      </c>
      <c r="HZ89" s="218"/>
      <c r="IA89">
        <f t="shared" si="218"/>
        <v>1</v>
      </c>
      <c r="IB89">
        <f t="shared" si="199"/>
        <v>1</v>
      </c>
      <c r="IC89">
        <f t="shared" si="200"/>
        <v>1</v>
      </c>
      <c r="ID89">
        <f t="shared" si="201"/>
        <v>1</v>
      </c>
      <c r="IE89" s="253"/>
      <c r="IF89" s="268"/>
      <c r="IG89">
        <v>60</v>
      </c>
      <c r="IH89" t="str">
        <f t="shared" si="180"/>
        <v>FALSE</v>
      </c>
      <c r="II89">
        <f>VLOOKUP($A89,'FuturesInfo (3)'!$A$2:$V$80,22)</f>
        <v>0</v>
      </c>
      <c r="IJ89" s="257"/>
      <c r="IK89">
        <f t="shared" si="202"/>
        <v>0</v>
      </c>
      <c r="IL89" s="139">
        <f>VLOOKUP($A89,'FuturesInfo (3)'!$A$2:$O$80,15)*IK89</f>
        <v>0</v>
      </c>
      <c r="IM89" s="200">
        <f t="shared" si="203"/>
        <v>0</v>
      </c>
      <c r="IN89" s="200">
        <f t="shared" si="204"/>
        <v>0</v>
      </c>
      <c r="IO89" s="200">
        <f t="shared" si="205"/>
        <v>0</v>
      </c>
      <c r="IP89" s="200">
        <f t="shared" si="225"/>
        <v>0</v>
      </c>
      <c r="IR89">
        <f t="shared" si="181"/>
        <v>1</v>
      </c>
      <c r="IS89" s="244"/>
      <c r="IT89" s="218"/>
      <c r="IU89" s="245"/>
      <c r="IV89">
        <f t="shared" si="223"/>
        <v>0</v>
      </c>
      <c r="IW89">
        <f t="shared" si="206"/>
        <v>0</v>
      </c>
      <c r="IX89" s="218"/>
      <c r="IY89">
        <f t="shared" si="219"/>
        <v>1</v>
      </c>
      <c r="IZ89">
        <f t="shared" si="207"/>
        <v>1</v>
      </c>
      <c r="JA89">
        <f t="shared" si="208"/>
        <v>1</v>
      </c>
      <c r="JB89">
        <f t="shared" si="209"/>
        <v>1</v>
      </c>
      <c r="JC89" s="253"/>
      <c r="JD89" s="268"/>
      <c r="JE89">
        <v>60</v>
      </c>
      <c r="JF89" t="str">
        <f t="shared" si="182"/>
        <v>FALSE</v>
      </c>
      <c r="JG89">
        <f>VLOOKUP($A89,'FuturesInfo (3)'!$A$2:$V$80,22)</f>
        <v>0</v>
      </c>
      <c r="JH89" s="257"/>
      <c r="JI89">
        <f t="shared" si="210"/>
        <v>0</v>
      </c>
      <c r="JJ89" s="139">
        <f>VLOOKUP($A89,'FuturesInfo (3)'!$A$2:$O$80,15)*JI89</f>
        <v>0</v>
      </c>
      <c r="JK89" s="200">
        <f t="shared" si="211"/>
        <v>0</v>
      </c>
      <c r="JL89" s="200">
        <f t="shared" si="212"/>
        <v>0</v>
      </c>
      <c r="JM89" s="200">
        <f t="shared" si="213"/>
        <v>0</v>
      </c>
      <c r="JN89" s="200">
        <f t="shared" si="226"/>
        <v>0</v>
      </c>
    </row>
    <row r="90" spans="1:274"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14"/>
        <v>-2</v>
      </c>
      <c r="BH90">
        <v>-1</v>
      </c>
      <c r="BI90">
        <v>1</v>
      </c>
      <c r="BJ90">
        <f t="shared" si="183"/>
        <v>0</v>
      </c>
      <c r="BK90" s="1">
        <v>2.5873221216E-3</v>
      </c>
      <c r="BL90" s="2">
        <v>10</v>
      </c>
      <c r="BM90">
        <v>60</v>
      </c>
      <c r="BN90" t="str">
        <f t="shared" si="215"/>
        <v>TRUE</v>
      </c>
      <c r="BO90">
        <f>VLOOKUP($A90,'FuturesInfo (3)'!$A$2:$V$80,22)</f>
        <v>3</v>
      </c>
      <c r="BP90">
        <f t="shared" si="220"/>
        <v>3</v>
      </c>
      <c r="BQ90" s="139">
        <f>VLOOKUP($A90,'FuturesInfo (3)'!$A$2:$O$80,15)*BP90</f>
        <v>265920</v>
      </c>
      <c r="BR90" s="145">
        <f t="shared" si="184"/>
        <v>-688.02069857587196</v>
      </c>
      <c r="BT90">
        <f t="shared" si="185"/>
        <v>-1</v>
      </c>
      <c r="BU90">
        <v>1</v>
      </c>
      <c r="BV90">
        <v>-1</v>
      </c>
      <c r="BW90">
        <v>-1</v>
      </c>
      <c r="BX90">
        <f t="shared" si="160"/>
        <v>0</v>
      </c>
      <c r="BY90">
        <f t="shared" si="161"/>
        <v>1</v>
      </c>
      <c r="BZ90" s="188">
        <v>-1.4025245441799999E-3</v>
      </c>
      <c r="CA90" s="2">
        <v>10</v>
      </c>
      <c r="CB90">
        <v>60</v>
      </c>
      <c r="CC90" t="str">
        <f t="shared" si="162"/>
        <v>TRUE</v>
      </c>
      <c r="CD90">
        <f>VLOOKUP($A90,'FuturesInfo (3)'!$A$2:$V$80,22)</f>
        <v>3</v>
      </c>
      <c r="CE90">
        <f t="shared" si="163"/>
        <v>3</v>
      </c>
      <c r="CF90">
        <f t="shared" si="163"/>
        <v>3</v>
      </c>
      <c r="CG90" s="139">
        <f>VLOOKUP($A90,'FuturesInfo (3)'!$A$2:$O$80,15)*CE90</f>
        <v>265920</v>
      </c>
      <c r="CH90" s="145">
        <f t="shared" si="164"/>
        <v>-372.95932678834561</v>
      </c>
      <c r="CI90" s="145">
        <f t="shared" si="186"/>
        <v>372.95932678834561</v>
      </c>
      <c r="CK90">
        <f t="shared" si="165"/>
        <v>1</v>
      </c>
      <c r="CL90">
        <v>-1</v>
      </c>
      <c r="CM90">
        <v>-1</v>
      </c>
      <c r="CN90">
        <v>1</v>
      </c>
      <c r="CO90">
        <f t="shared" si="187"/>
        <v>0</v>
      </c>
      <c r="CP90">
        <f t="shared" si="166"/>
        <v>0</v>
      </c>
      <c r="CQ90" s="1">
        <v>6.4606741572999999E-3</v>
      </c>
      <c r="CR90" s="2">
        <v>10</v>
      </c>
      <c r="CS90">
        <v>60</v>
      </c>
      <c r="CT90" t="str">
        <f t="shared" si="167"/>
        <v>TRUE</v>
      </c>
      <c r="CU90">
        <f>VLOOKUP($A90,'FuturesInfo (3)'!$A$2:$V$80,22)</f>
        <v>3</v>
      </c>
      <c r="CV90">
        <f t="shared" si="168"/>
        <v>4</v>
      </c>
      <c r="CW90">
        <f t="shared" si="188"/>
        <v>3</v>
      </c>
      <c r="CX90" s="139">
        <f>VLOOKUP($A90,'FuturesInfo (3)'!$A$2:$O$80,15)*CW90</f>
        <v>265920</v>
      </c>
      <c r="CY90" s="200">
        <f t="shared" si="169"/>
        <v>-1718.0224719092159</v>
      </c>
      <c r="CZ90" s="200">
        <f t="shared" si="189"/>
        <v>-1718.0224719092159</v>
      </c>
      <c r="DB90">
        <f t="shared" si="170"/>
        <v>-1</v>
      </c>
      <c r="DC90">
        <v>1</v>
      </c>
      <c r="DD90">
        <v>-1</v>
      </c>
      <c r="DE90">
        <v>1</v>
      </c>
      <c r="DF90">
        <f t="shared" si="216"/>
        <v>1</v>
      </c>
      <c r="DG90">
        <f t="shared" si="171"/>
        <v>0</v>
      </c>
      <c r="DH90" s="1">
        <v>1.0047446274099999E-3</v>
      </c>
      <c r="DI90" s="2">
        <v>10</v>
      </c>
      <c r="DJ90">
        <v>60</v>
      </c>
      <c r="DK90" t="str">
        <f t="shared" si="172"/>
        <v>TRUE</v>
      </c>
      <c r="DL90">
        <f>VLOOKUP($A90,'FuturesInfo (3)'!$A$2:$V$80,22)</f>
        <v>3</v>
      </c>
      <c r="DM90">
        <f t="shared" si="173"/>
        <v>2</v>
      </c>
      <c r="DN90">
        <f t="shared" si="190"/>
        <v>3</v>
      </c>
      <c r="DO90" s="139">
        <f>VLOOKUP($A90,'FuturesInfo (3)'!$A$2:$O$80,15)*DN90</f>
        <v>265920</v>
      </c>
      <c r="DP90" s="200">
        <f t="shared" si="174"/>
        <v>267.18169132086717</v>
      </c>
      <c r="DQ90" s="200">
        <f t="shared" si="191"/>
        <v>-267.18169132086717</v>
      </c>
      <c r="DS90">
        <v>1</v>
      </c>
      <c r="DT90">
        <v>1</v>
      </c>
      <c r="DU90">
        <v>-1</v>
      </c>
      <c r="DV90">
        <v>1</v>
      </c>
      <c r="DW90">
        <v>1</v>
      </c>
      <c r="DX90">
        <v>0</v>
      </c>
      <c r="DY90" s="1">
        <v>3.4573133329599999E-3</v>
      </c>
      <c r="DZ90" s="2">
        <v>10</v>
      </c>
      <c r="EA90">
        <v>60</v>
      </c>
      <c r="EB90" t="s">
        <v>1276</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1276</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1276</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1276</v>
      </c>
      <c r="GM90">
        <v>3</v>
      </c>
      <c r="GN90" s="96">
        <v>0</v>
      </c>
      <c r="GO90">
        <v>3</v>
      </c>
      <c r="GP90" s="139">
        <v>265920</v>
      </c>
      <c r="GQ90" s="200">
        <v>-2054.0109705588384</v>
      </c>
      <c r="GR90" s="200">
        <v>-2054.0109705588384</v>
      </c>
      <c r="GS90" s="200">
        <v>-2054.0109705588384</v>
      </c>
      <c r="GT90" s="200">
        <v>2054.0109705588384</v>
      </c>
      <c r="GV90">
        <f t="shared" si="175"/>
        <v>0</v>
      </c>
      <c r="GW90" s="244">
        <v>1</v>
      </c>
      <c r="GX90" s="218">
        <v>1</v>
      </c>
      <c r="GY90" s="245">
        <v>-16</v>
      </c>
      <c r="GZ90">
        <f t="shared" si="221"/>
        <v>1</v>
      </c>
      <c r="HA90">
        <f t="shared" si="192"/>
        <v>-1</v>
      </c>
      <c r="HB90" s="218"/>
      <c r="HC90">
        <f t="shared" si="217"/>
        <v>0</v>
      </c>
      <c r="HD90">
        <f t="shared" si="193"/>
        <v>0</v>
      </c>
      <c r="HE90">
        <f t="shared" si="194"/>
        <v>0</v>
      </c>
      <c r="HF90">
        <f t="shared" si="195"/>
        <v>0</v>
      </c>
      <c r="HG90" s="253"/>
      <c r="HH90" s="268">
        <v>42509</v>
      </c>
      <c r="HI90">
        <v>60</v>
      </c>
      <c r="HJ90" t="str">
        <f t="shared" si="176"/>
        <v>TRUE</v>
      </c>
      <c r="HK90">
        <f>VLOOKUP($A90,'FuturesInfo (3)'!$A$2:$V$80,22)</f>
        <v>3</v>
      </c>
      <c r="HL90" s="257"/>
      <c r="HM90">
        <f t="shared" si="196"/>
        <v>3</v>
      </c>
      <c r="HN90" s="139">
        <f>VLOOKUP($A90,'FuturesInfo (3)'!$A$2:$O$80,15)*HM90</f>
        <v>265920</v>
      </c>
      <c r="HO90" s="200">
        <f t="shared" si="177"/>
        <v>0</v>
      </c>
      <c r="HP90" s="200">
        <f t="shared" si="197"/>
        <v>0</v>
      </c>
      <c r="HQ90" s="200">
        <f t="shared" si="178"/>
        <v>0</v>
      </c>
      <c r="HR90" s="200">
        <f t="shared" si="224"/>
        <v>0</v>
      </c>
      <c r="HT90">
        <f t="shared" si="179"/>
        <v>0</v>
      </c>
      <c r="HU90" s="244"/>
      <c r="HV90" s="218"/>
      <c r="HW90" s="245"/>
      <c r="HX90">
        <f t="shared" si="222"/>
        <v>0</v>
      </c>
      <c r="HY90">
        <f t="shared" si="198"/>
        <v>0</v>
      </c>
      <c r="HZ90" s="218"/>
      <c r="IA90">
        <f t="shared" si="218"/>
        <v>1</v>
      </c>
      <c r="IB90">
        <f t="shared" si="199"/>
        <v>1</v>
      </c>
      <c r="IC90">
        <f t="shared" si="200"/>
        <v>1</v>
      </c>
      <c r="ID90">
        <f t="shared" si="201"/>
        <v>1</v>
      </c>
      <c r="IE90" s="253"/>
      <c r="IF90" s="268"/>
      <c r="IG90">
        <v>60</v>
      </c>
      <c r="IH90" t="str">
        <f t="shared" si="180"/>
        <v>FALSE</v>
      </c>
      <c r="II90">
        <f>VLOOKUP($A90,'FuturesInfo (3)'!$A$2:$V$80,22)</f>
        <v>3</v>
      </c>
      <c r="IJ90" s="257"/>
      <c r="IK90">
        <f t="shared" si="202"/>
        <v>3</v>
      </c>
      <c r="IL90" s="139">
        <f>VLOOKUP($A90,'FuturesInfo (3)'!$A$2:$O$80,15)*IK90</f>
        <v>265920</v>
      </c>
      <c r="IM90" s="200">
        <f t="shared" si="203"/>
        <v>0</v>
      </c>
      <c r="IN90" s="200">
        <f t="shared" si="204"/>
        <v>0</v>
      </c>
      <c r="IO90" s="200">
        <f t="shared" si="205"/>
        <v>0</v>
      </c>
      <c r="IP90" s="200">
        <f t="shared" si="225"/>
        <v>0</v>
      </c>
      <c r="IR90">
        <f t="shared" si="181"/>
        <v>1</v>
      </c>
      <c r="IS90" s="244"/>
      <c r="IT90" s="218"/>
      <c r="IU90" s="245"/>
      <c r="IV90">
        <f t="shared" si="223"/>
        <v>0</v>
      </c>
      <c r="IW90">
        <f t="shared" si="206"/>
        <v>0</v>
      </c>
      <c r="IX90" s="218"/>
      <c r="IY90">
        <f t="shared" si="219"/>
        <v>1</v>
      </c>
      <c r="IZ90">
        <f t="shared" si="207"/>
        <v>1</v>
      </c>
      <c r="JA90">
        <f t="shared" si="208"/>
        <v>1</v>
      </c>
      <c r="JB90">
        <f t="shared" si="209"/>
        <v>1</v>
      </c>
      <c r="JC90" s="253"/>
      <c r="JD90" s="268"/>
      <c r="JE90">
        <v>60</v>
      </c>
      <c r="JF90" t="str">
        <f t="shared" si="182"/>
        <v>FALSE</v>
      </c>
      <c r="JG90">
        <f>VLOOKUP($A90,'FuturesInfo (3)'!$A$2:$V$80,22)</f>
        <v>3</v>
      </c>
      <c r="JH90" s="257"/>
      <c r="JI90">
        <f t="shared" si="210"/>
        <v>3</v>
      </c>
      <c r="JJ90" s="139">
        <f>VLOOKUP($A90,'FuturesInfo (3)'!$A$2:$O$80,15)*JI90</f>
        <v>265920</v>
      </c>
      <c r="JK90" s="200">
        <f t="shared" si="211"/>
        <v>0</v>
      </c>
      <c r="JL90" s="200">
        <f t="shared" si="212"/>
        <v>0</v>
      </c>
      <c r="JM90" s="200">
        <f t="shared" si="213"/>
        <v>0</v>
      </c>
      <c r="JN90" s="200">
        <f t="shared" si="226"/>
        <v>0</v>
      </c>
    </row>
    <row r="91" spans="1:274"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14"/>
        <v>0</v>
      </c>
      <c r="BH91">
        <v>1</v>
      </c>
      <c r="BI91">
        <v>1</v>
      </c>
      <c r="BJ91">
        <f t="shared" si="183"/>
        <v>1</v>
      </c>
      <c r="BK91" s="1">
        <v>3.0500203334699998E-4</v>
      </c>
      <c r="BL91" s="2">
        <v>10</v>
      </c>
      <c r="BM91">
        <v>60</v>
      </c>
      <c r="BN91" t="str">
        <f t="shared" si="215"/>
        <v>TRUE</v>
      </c>
      <c r="BO91">
        <f>VLOOKUP($A91,'FuturesInfo (3)'!$A$2:$V$80,22)</f>
        <v>15</v>
      </c>
      <c r="BP91">
        <f t="shared" si="220"/>
        <v>15</v>
      </c>
      <c r="BQ91" s="139">
        <f>VLOOKUP($A91,'FuturesInfo (3)'!$A$2:$O$80,15)*BP91</f>
        <v>3041262.5795999998</v>
      </c>
      <c r="BR91" s="145">
        <f t="shared" si="184"/>
        <v>927.59127072014235</v>
      </c>
      <c r="BT91">
        <f t="shared" si="185"/>
        <v>1</v>
      </c>
      <c r="BU91">
        <v>-1</v>
      </c>
      <c r="BV91">
        <v>-1</v>
      </c>
      <c r="BW91">
        <v>1</v>
      </c>
      <c r="BX91">
        <f t="shared" si="160"/>
        <v>0</v>
      </c>
      <c r="BY91">
        <f t="shared" si="161"/>
        <v>0</v>
      </c>
      <c r="BZ91" s="188">
        <v>2.03272690314E-4</v>
      </c>
      <c r="CA91" s="2">
        <v>10</v>
      </c>
      <c r="CB91">
        <v>60</v>
      </c>
      <c r="CC91" t="str">
        <f t="shared" si="162"/>
        <v>TRUE</v>
      </c>
      <c r="CD91">
        <f>VLOOKUP($A91,'FuturesInfo (3)'!$A$2:$V$80,22)</f>
        <v>15</v>
      </c>
      <c r="CE91">
        <f t="shared" si="163"/>
        <v>15</v>
      </c>
      <c r="CF91">
        <f t="shared" si="163"/>
        <v>15</v>
      </c>
      <c r="CG91" s="139">
        <f>VLOOKUP($A91,'FuturesInfo (3)'!$A$2:$O$80,15)*CE91</f>
        <v>3041262.5795999998</v>
      </c>
      <c r="CH91" s="145">
        <f t="shared" si="164"/>
        <v>-618.20562650658758</v>
      </c>
      <c r="CI91" s="145">
        <f t="shared" si="186"/>
        <v>-618.20562650658758</v>
      </c>
      <c r="CK91">
        <f t="shared" si="165"/>
        <v>-1</v>
      </c>
      <c r="CL91">
        <v>1</v>
      </c>
      <c r="CM91">
        <v>-1</v>
      </c>
      <c r="CN91">
        <v>1</v>
      </c>
      <c r="CO91">
        <f t="shared" si="187"/>
        <v>1</v>
      </c>
      <c r="CP91">
        <f t="shared" si="166"/>
        <v>0</v>
      </c>
      <c r="CQ91" s="1">
        <v>6.09694136775E-4</v>
      </c>
      <c r="CR91" s="2">
        <v>10</v>
      </c>
      <c r="CS91">
        <v>60</v>
      </c>
      <c r="CT91" t="str">
        <f t="shared" si="167"/>
        <v>TRUE</v>
      </c>
      <c r="CU91">
        <f>VLOOKUP($A91,'FuturesInfo (3)'!$A$2:$V$80,22)</f>
        <v>15</v>
      </c>
      <c r="CV91">
        <f t="shared" si="168"/>
        <v>11</v>
      </c>
      <c r="CW91">
        <f t="shared" si="188"/>
        <v>15</v>
      </c>
      <c r="CX91" s="139">
        <f>VLOOKUP($A91,'FuturesInfo (3)'!$A$2:$O$80,15)*CW91</f>
        <v>3041262.5795999998</v>
      </c>
      <c r="CY91" s="200">
        <f t="shared" si="169"/>
        <v>1854.2399631753317</v>
      </c>
      <c r="CZ91" s="200">
        <f t="shared" si="189"/>
        <v>-1854.2399631753317</v>
      </c>
      <c r="DB91">
        <f t="shared" si="170"/>
        <v>1</v>
      </c>
      <c r="DC91">
        <v>1</v>
      </c>
      <c r="DD91">
        <v>-1</v>
      </c>
      <c r="DE91">
        <v>-1</v>
      </c>
      <c r="DF91">
        <f t="shared" si="216"/>
        <v>0</v>
      </c>
      <c r="DG91">
        <f t="shared" si="171"/>
        <v>1</v>
      </c>
      <c r="DH91" s="1">
        <v>-7.1087640905900004E-4</v>
      </c>
      <c r="DI91" s="2">
        <v>10</v>
      </c>
      <c r="DJ91">
        <v>60</v>
      </c>
      <c r="DK91" t="str">
        <f t="shared" si="172"/>
        <v>TRUE</v>
      </c>
      <c r="DL91">
        <f>VLOOKUP($A91,'FuturesInfo (3)'!$A$2:$V$80,22)</f>
        <v>15</v>
      </c>
      <c r="DM91">
        <f t="shared" si="173"/>
        <v>11</v>
      </c>
      <c r="DN91">
        <f t="shared" si="190"/>
        <v>15</v>
      </c>
      <c r="DO91" s="139">
        <f>VLOOKUP($A91,'FuturesInfo (3)'!$A$2:$O$80,15)*DN91</f>
        <v>3041262.5795999998</v>
      </c>
      <c r="DP91" s="200">
        <f t="shared" si="174"/>
        <v>-2161.9618215915593</v>
      </c>
      <c r="DQ91" s="200">
        <f t="shared" si="191"/>
        <v>2161.9618215915593</v>
      </c>
      <c r="DS91">
        <v>1</v>
      </c>
      <c r="DT91">
        <v>1</v>
      </c>
      <c r="DU91">
        <v>-1</v>
      </c>
      <c r="DV91">
        <v>1</v>
      </c>
      <c r="DW91">
        <v>1</v>
      </c>
      <c r="DX91">
        <v>0</v>
      </c>
      <c r="DY91" s="1">
        <v>3.0487804878000002E-4</v>
      </c>
      <c r="DZ91" s="2">
        <v>10</v>
      </c>
      <c r="EA91">
        <v>60</v>
      </c>
      <c r="EB91" t="s">
        <v>1276</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1276</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1276</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1276</v>
      </c>
      <c r="GM91">
        <v>15</v>
      </c>
      <c r="GN91" s="96">
        <v>0</v>
      </c>
      <c r="GO91">
        <v>15</v>
      </c>
      <c r="GP91" s="139">
        <v>3071565.2394000003</v>
      </c>
      <c r="GQ91" s="200">
        <v>-468.15504334744219</v>
      </c>
      <c r="GR91" s="200">
        <v>-468.15504334744219</v>
      </c>
      <c r="GS91" s="200">
        <v>-468.15504334744219</v>
      </c>
      <c r="GT91" s="200">
        <v>468.15504334744219</v>
      </c>
      <c r="GV91">
        <f t="shared" si="175"/>
        <v>0</v>
      </c>
      <c r="GW91" s="244">
        <v>1</v>
      </c>
      <c r="GX91" s="218">
        <v>1</v>
      </c>
      <c r="GY91" s="245">
        <v>-8</v>
      </c>
      <c r="GZ91">
        <f t="shared" si="221"/>
        <v>1</v>
      </c>
      <c r="HA91">
        <f t="shared" si="192"/>
        <v>-1</v>
      </c>
      <c r="HB91" s="218"/>
      <c r="HC91">
        <f t="shared" si="217"/>
        <v>0</v>
      </c>
      <c r="HD91">
        <f t="shared" si="193"/>
        <v>0</v>
      </c>
      <c r="HE91">
        <f t="shared" si="194"/>
        <v>0</v>
      </c>
      <c r="HF91">
        <f t="shared" si="195"/>
        <v>0</v>
      </c>
      <c r="HG91" s="253"/>
      <c r="HH91" s="268">
        <v>42485</v>
      </c>
      <c r="HI91">
        <v>60</v>
      </c>
      <c r="HJ91" t="str">
        <f t="shared" si="176"/>
        <v>TRUE</v>
      </c>
      <c r="HK91">
        <f>VLOOKUP($A91,'FuturesInfo (3)'!$A$2:$V$80,22)</f>
        <v>15</v>
      </c>
      <c r="HL91" s="257"/>
      <c r="HM91">
        <f t="shared" si="196"/>
        <v>15</v>
      </c>
      <c r="HN91" s="139">
        <f>VLOOKUP($A91,'FuturesInfo (3)'!$A$2:$O$80,15)*HM91</f>
        <v>3041262.5795999998</v>
      </c>
      <c r="HO91" s="200">
        <f t="shared" si="177"/>
        <v>0</v>
      </c>
      <c r="HP91" s="200">
        <f t="shared" si="197"/>
        <v>0</v>
      </c>
      <c r="HQ91" s="200">
        <f t="shared" si="178"/>
        <v>0</v>
      </c>
      <c r="HR91" s="200">
        <f t="shared" si="224"/>
        <v>0</v>
      </c>
      <c r="HT91">
        <f t="shared" si="179"/>
        <v>0</v>
      </c>
      <c r="HU91" s="244"/>
      <c r="HV91" s="218"/>
      <c r="HW91" s="245"/>
      <c r="HX91">
        <f t="shared" si="222"/>
        <v>0</v>
      </c>
      <c r="HY91">
        <f t="shared" si="198"/>
        <v>0</v>
      </c>
      <c r="HZ91" s="218"/>
      <c r="IA91">
        <f t="shared" si="218"/>
        <v>1</v>
      </c>
      <c r="IB91">
        <f t="shared" si="199"/>
        <v>1</v>
      </c>
      <c r="IC91">
        <f t="shared" si="200"/>
        <v>1</v>
      </c>
      <c r="ID91">
        <f t="shared" si="201"/>
        <v>1</v>
      </c>
      <c r="IE91" s="253"/>
      <c r="IF91" s="268"/>
      <c r="IG91">
        <v>60</v>
      </c>
      <c r="IH91" t="str">
        <f t="shared" si="180"/>
        <v>FALSE</v>
      </c>
      <c r="II91">
        <f>VLOOKUP($A91,'FuturesInfo (3)'!$A$2:$V$80,22)</f>
        <v>15</v>
      </c>
      <c r="IJ91" s="257"/>
      <c r="IK91">
        <f t="shared" si="202"/>
        <v>15</v>
      </c>
      <c r="IL91" s="139">
        <f>VLOOKUP($A91,'FuturesInfo (3)'!$A$2:$O$80,15)*IK91</f>
        <v>3041262.5795999998</v>
      </c>
      <c r="IM91" s="200">
        <f t="shared" si="203"/>
        <v>0</v>
      </c>
      <c r="IN91" s="200">
        <f t="shared" si="204"/>
        <v>0</v>
      </c>
      <c r="IO91" s="200">
        <f t="shared" si="205"/>
        <v>0</v>
      </c>
      <c r="IP91" s="200">
        <f t="shared" si="225"/>
        <v>0</v>
      </c>
      <c r="IR91">
        <f t="shared" si="181"/>
        <v>1</v>
      </c>
      <c r="IS91" s="244"/>
      <c r="IT91" s="218"/>
      <c r="IU91" s="245"/>
      <c r="IV91">
        <f t="shared" si="223"/>
        <v>0</v>
      </c>
      <c r="IW91">
        <f t="shared" si="206"/>
        <v>0</v>
      </c>
      <c r="IX91" s="218"/>
      <c r="IY91">
        <f t="shared" si="219"/>
        <v>1</v>
      </c>
      <c r="IZ91">
        <f t="shared" si="207"/>
        <v>1</v>
      </c>
      <c r="JA91">
        <f t="shared" si="208"/>
        <v>1</v>
      </c>
      <c r="JB91">
        <f t="shared" si="209"/>
        <v>1</v>
      </c>
      <c r="JC91" s="253"/>
      <c r="JD91" s="268"/>
      <c r="JE91">
        <v>60</v>
      </c>
      <c r="JF91" t="str">
        <f t="shared" si="182"/>
        <v>FALSE</v>
      </c>
      <c r="JG91">
        <f>VLOOKUP($A91,'FuturesInfo (3)'!$A$2:$V$80,22)</f>
        <v>15</v>
      </c>
      <c r="JH91" s="257"/>
      <c r="JI91">
        <f t="shared" si="210"/>
        <v>15</v>
      </c>
      <c r="JJ91" s="139">
        <f>VLOOKUP($A91,'FuturesInfo (3)'!$A$2:$O$80,15)*JI91</f>
        <v>3041262.5795999998</v>
      </c>
      <c r="JK91" s="200">
        <f t="shared" si="211"/>
        <v>0</v>
      </c>
      <c r="JL91" s="200">
        <f t="shared" si="212"/>
        <v>0</v>
      </c>
      <c r="JM91" s="200">
        <f t="shared" si="213"/>
        <v>0</v>
      </c>
      <c r="JN91" s="200">
        <f t="shared" si="226"/>
        <v>0</v>
      </c>
    </row>
    <row r="92" spans="1:274"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14"/>
        <v>0</v>
      </c>
      <c r="BH92">
        <v>1</v>
      </c>
      <c r="BI92">
        <v>1</v>
      </c>
      <c r="BJ92">
        <f t="shared" si="183"/>
        <v>1</v>
      </c>
      <c r="BK92" s="1">
        <v>2.5585917511E-4</v>
      </c>
      <c r="BL92" s="2">
        <v>10</v>
      </c>
      <c r="BM92">
        <v>60</v>
      </c>
      <c r="BN92" t="str">
        <f t="shared" si="215"/>
        <v>TRUE</v>
      </c>
      <c r="BO92">
        <f>VLOOKUP($A92,'FuturesInfo (3)'!$A$2:$V$80,22)</f>
        <v>6</v>
      </c>
      <c r="BP92">
        <f t="shared" si="220"/>
        <v>6</v>
      </c>
      <c r="BQ92" s="139">
        <f>VLOOKUP($A92,'FuturesInfo (3)'!$A$2:$O$80,15)*BP92</f>
        <v>3457896.264</v>
      </c>
      <c r="BR92" s="145">
        <f t="shared" si="184"/>
        <v>884.73448572299083</v>
      </c>
      <c r="BT92">
        <f t="shared" si="185"/>
        <v>1</v>
      </c>
      <c r="BU92">
        <v>1</v>
      </c>
      <c r="BV92">
        <v>1</v>
      </c>
      <c r="BW92">
        <v>1</v>
      </c>
      <c r="BX92">
        <f t="shared" si="160"/>
        <v>1</v>
      </c>
      <c r="BY92">
        <f t="shared" si="161"/>
        <v>1</v>
      </c>
      <c r="BZ92" s="188">
        <v>3.5811121911299997E-4</v>
      </c>
      <c r="CA92" s="2">
        <v>10</v>
      </c>
      <c r="CB92">
        <v>60</v>
      </c>
      <c r="CC92" t="str">
        <f t="shared" si="162"/>
        <v>TRUE</v>
      </c>
      <c r="CD92">
        <f>VLOOKUP($A92,'FuturesInfo (3)'!$A$2:$V$80,22)</f>
        <v>6</v>
      </c>
      <c r="CE92">
        <f t="shared" si="163"/>
        <v>6</v>
      </c>
      <c r="CF92">
        <f t="shared" si="163"/>
        <v>6</v>
      </c>
      <c r="CG92" s="139">
        <f>VLOOKUP($A92,'FuturesInfo (3)'!$A$2:$O$80,15)*CE92</f>
        <v>3457896.264</v>
      </c>
      <c r="CH92" s="145">
        <f t="shared" si="164"/>
        <v>1238.311446667328</v>
      </c>
      <c r="CI92" s="145">
        <f t="shared" si="186"/>
        <v>1238.311446667328</v>
      </c>
      <c r="CK92">
        <f t="shared" si="165"/>
        <v>1</v>
      </c>
      <c r="CL92">
        <v>1</v>
      </c>
      <c r="CM92">
        <v>1</v>
      </c>
      <c r="CN92">
        <v>1</v>
      </c>
      <c r="CO92">
        <f t="shared" si="187"/>
        <v>1</v>
      </c>
      <c r="CP92">
        <f t="shared" si="166"/>
        <v>1</v>
      </c>
      <c r="CQ92" s="1">
        <v>7.6710647437899999E-4</v>
      </c>
      <c r="CR92" s="2">
        <v>10</v>
      </c>
      <c r="CS92">
        <v>60</v>
      </c>
      <c r="CT92" t="str">
        <f t="shared" si="167"/>
        <v>TRUE</v>
      </c>
      <c r="CU92">
        <f>VLOOKUP($A92,'FuturesInfo (3)'!$A$2:$V$80,22)</f>
        <v>6</v>
      </c>
      <c r="CV92">
        <f t="shared" si="168"/>
        <v>8</v>
      </c>
      <c r="CW92">
        <f t="shared" si="188"/>
        <v>6</v>
      </c>
      <c r="CX92" s="139">
        <f>VLOOKUP($A92,'FuturesInfo (3)'!$A$2:$O$80,15)*CW92</f>
        <v>3457896.264</v>
      </c>
      <c r="CY92" s="200">
        <f t="shared" si="169"/>
        <v>2652.5746118453558</v>
      </c>
      <c r="CZ92" s="200">
        <f t="shared" si="189"/>
        <v>2652.5746118453558</v>
      </c>
      <c r="DB92">
        <f t="shared" si="170"/>
        <v>1</v>
      </c>
      <c r="DC92">
        <v>-1</v>
      </c>
      <c r="DD92">
        <v>1</v>
      </c>
      <c r="DE92">
        <v>-1</v>
      </c>
      <c r="DF92">
        <f t="shared" si="216"/>
        <v>1</v>
      </c>
      <c r="DG92">
        <f t="shared" si="171"/>
        <v>0</v>
      </c>
      <c r="DH92" s="1">
        <v>-3.5770862077800001E-4</v>
      </c>
      <c r="DI92" s="2">
        <v>10</v>
      </c>
      <c r="DJ92">
        <v>60</v>
      </c>
      <c r="DK92" t="str">
        <f t="shared" si="172"/>
        <v>TRUE</v>
      </c>
      <c r="DL92">
        <f>VLOOKUP($A92,'FuturesInfo (3)'!$A$2:$V$80,22)</f>
        <v>6</v>
      </c>
      <c r="DM92">
        <f t="shared" si="173"/>
        <v>5</v>
      </c>
      <c r="DN92">
        <f t="shared" si="190"/>
        <v>6</v>
      </c>
      <c r="DO92" s="139">
        <f>VLOOKUP($A92,'FuturesInfo (3)'!$A$2:$O$80,15)*DN92</f>
        <v>3457896.264</v>
      </c>
      <c r="DP92" s="200">
        <f t="shared" si="174"/>
        <v>1236.9193033888389</v>
      </c>
      <c r="DQ92" s="200">
        <f t="shared" si="191"/>
        <v>-1236.9193033888389</v>
      </c>
      <c r="DS92">
        <v>-1</v>
      </c>
      <c r="DT92">
        <v>-1</v>
      </c>
      <c r="DU92">
        <v>1</v>
      </c>
      <c r="DV92">
        <v>1</v>
      </c>
      <c r="DW92">
        <v>0</v>
      </c>
      <c r="DX92">
        <v>1</v>
      </c>
      <c r="DY92" s="1">
        <v>4.0895613945399998E-4</v>
      </c>
      <c r="DZ92" s="2">
        <v>10</v>
      </c>
      <c r="EA92">
        <v>60</v>
      </c>
      <c r="EB92" t="s">
        <v>1276</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1276</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1276</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1276</v>
      </c>
      <c r="GM92">
        <v>6</v>
      </c>
      <c r="GN92" s="96">
        <v>0</v>
      </c>
      <c r="GO92">
        <v>6</v>
      </c>
      <c r="GP92" s="139">
        <v>3492350.1960000005</v>
      </c>
      <c r="GQ92" s="200">
        <v>998.86416833990859</v>
      </c>
      <c r="GR92" s="200">
        <v>-998.86416833990859</v>
      </c>
      <c r="GS92" s="200">
        <v>-998.86416833990859</v>
      </c>
      <c r="GT92" s="200">
        <v>-998.86416833990859</v>
      </c>
      <c r="GV92">
        <f t="shared" si="175"/>
        <v>0</v>
      </c>
      <c r="GW92" s="248">
        <v>1</v>
      </c>
      <c r="GX92" s="219">
        <v>-1</v>
      </c>
      <c r="GY92" s="249">
        <v>-8</v>
      </c>
      <c r="GZ92">
        <f t="shared" si="221"/>
        <v>-1</v>
      </c>
      <c r="HA92">
        <f t="shared" si="192"/>
        <v>1</v>
      </c>
      <c r="HB92" s="219"/>
      <c r="HC92">
        <f t="shared" si="217"/>
        <v>0</v>
      </c>
      <c r="HD92">
        <f t="shared" si="193"/>
        <v>0</v>
      </c>
      <c r="HE92">
        <f t="shared" si="194"/>
        <v>0</v>
      </c>
      <c r="HF92">
        <f t="shared" si="195"/>
        <v>0</v>
      </c>
      <c r="HG92" s="255"/>
      <c r="HH92" s="269">
        <v>42486</v>
      </c>
      <c r="HI92">
        <v>60</v>
      </c>
      <c r="HJ92" t="str">
        <f t="shared" si="176"/>
        <v>TRUE</v>
      </c>
      <c r="HK92">
        <f>VLOOKUP($A92,'FuturesInfo (3)'!$A$2:$V$80,22)</f>
        <v>6</v>
      </c>
      <c r="HL92" s="258"/>
      <c r="HM92">
        <f t="shared" si="196"/>
        <v>6</v>
      </c>
      <c r="HN92" s="139">
        <f>VLOOKUP($A92,'FuturesInfo (3)'!$A$2:$O$80,15)*HM92</f>
        <v>3457896.264</v>
      </c>
      <c r="HO92" s="200">
        <f t="shared" si="177"/>
        <v>0</v>
      </c>
      <c r="HP92" s="200">
        <f t="shared" si="197"/>
        <v>0</v>
      </c>
      <c r="HQ92" s="200">
        <f t="shared" si="178"/>
        <v>0</v>
      </c>
      <c r="HR92" s="200">
        <f t="shared" si="224"/>
        <v>0</v>
      </c>
      <c r="HT92">
        <f t="shared" si="179"/>
        <v>0</v>
      </c>
      <c r="HU92" s="248"/>
      <c r="HV92" s="219"/>
      <c r="HW92" s="249"/>
      <c r="HX92">
        <f t="shared" si="222"/>
        <v>0</v>
      </c>
      <c r="HY92">
        <f t="shared" si="198"/>
        <v>0</v>
      </c>
      <c r="HZ92" s="219"/>
      <c r="IA92">
        <f t="shared" si="218"/>
        <v>1</v>
      </c>
      <c r="IB92">
        <f t="shared" si="199"/>
        <v>1</v>
      </c>
      <c r="IC92">
        <f t="shared" si="200"/>
        <v>1</v>
      </c>
      <c r="ID92">
        <f t="shared" si="201"/>
        <v>1</v>
      </c>
      <c r="IE92" s="255"/>
      <c r="IF92" s="269"/>
      <c r="IG92">
        <v>60</v>
      </c>
      <c r="IH92" t="str">
        <f t="shared" si="180"/>
        <v>FALSE</v>
      </c>
      <c r="II92">
        <f>VLOOKUP($A92,'FuturesInfo (3)'!$A$2:$V$80,22)</f>
        <v>6</v>
      </c>
      <c r="IJ92" s="258"/>
      <c r="IK92">
        <f t="shared" si="202"/>
        <v>6</v>
      </c>
      <c r="IL92" s="139">
        <f>VLOOKUP($A92,'FuturesInfo (3)'!$A$2:$O$80,15)*IK92</f>
        <v>3457896.264</v>
      </c>
      <c r="IM92" s="200">
        <f t="shared" si="203"/>
        <v>0</v>
      </c>
      <c r="IN92" s="200">
        <f t="shared" si="204"/>
        <v>0</v>
      </c>
      <c r="IO92" s="200">
        <f t="shared" si="205"/>
        <v>0</v>
      </c>
      <c r="IP92" s="200">
        <f t="shared" si="225"/>
        <v>0</v>
      </c>
      <c r="IR92">
        <f t="shared" si="181"/>
        <v>1</v>
      </c>
      <c r="IS92" s="248"/>
      <c r="IT92" s="219"/>
      <c r="IU92" s="249"/>
      <c r="IV92">
        <f t="shared" si="223"/>
        <v>0</v>
      </c>
      <c r="IW92">
        <f t="shared" si="206"/>
        <v>0</v>
      </c>
      <c r="IX92" s="219"/>
      <c r="IY92">
        <f t="shared" si="219"/>
        <v>1</v>
      </c>
      <c r="IZ92">
        <f t="shared" si="207"/>
        <v>1</v>
      </c>
      <c r="JA92">
        <f t="shared" si="208"/>
        <v>1</v>
      </c>
      <c r="JB92">
        <f t="shared" si="209"/>
        <v>1</v>
      </c>
      <c r="JC92" s="255"/>
      <c r="JD92" s="269"/>
      <c r="JE92">
        <v>60</v>
      </c>
      <c r="JF92" t="str">
        <f t="shared" si="182"/>
        <v>FALSE</v>
      </c>
      <c r="JG92">
        <f>VLOOKUP($A92,'FuturesInfo (3)'!$A$2:$V$80,22)</f>
        <v>6</v>
      </c>
      <c r="JH92" s="258"/>
      <c r="JI92">
        <f t="shared" si="210"/>
        <v>6</v>
      </c>
      <c r="JJ92" s="139">
        <f>VLOOKUP($A92,'FuturesInfo (3)'!$A$2:$O$80,15)*JI92</f>
        <v>3457896.264</v>
      </c>
      <c r="JK92" s="200">
        <f t="shared" si="211"/>
        <v>0</v>
      </c>
      <c r="JL92" s="200">
        <f t="shared" si="212"/>
        <v>0</v>
      </c>
      <c r="JM92" s="200">
        <f t="shared" si="213"/>
        <v>0</v>
      </c>
      <c r="JN92" s="200">
        <f t="shared" si="226"/>
        <v>0</v>
      </c>
    </row>
    <row r="94" spans="1:274"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27">BI12</f>
        <v>ACT</v>
      </c>
      <c r="BJ94" t="str">
        <f t="shared" si="227"/>
        <v>ACC</v>
      </c>
      <c r="BK94" t="s">
        <v>928</v>
      </c>
      <c r="BL94" t="s">
        <v>431</v>
      </c>
      <c r="BM94" t="s">
        <v>1</v>
      </c>
      <c r="BN94" t="s">
        <v>34</v>
      </c>
      <c r="BO94" t="s">
        <v>785</v>
      </c>
      <c r="BP94" t="s">
        <v>787</v>
      </c>
      <c r="BU94">
        <f>BU12</f>
        <v>20160602</v>
      </c>
      <c r="BV94" t="str">
        <f>BV12</f>
        <v>SEA</v>
      </c>
      <c r="BW94" t="str">
        <f t="shared" ref="BW94:BY94" si="228">BW12</f>
        <v>ACT</v>
      </c>
      <c r="BX94" t="str">
        <f t="shared" si="228"/>
        <v>ACCSIG</v>
      </c>
      <c r="BY94" t="str">
        <f t="shared" si="228"/>
        <v>ACCSEA</v>
      </c>
      <c r="BZ94" s="187" t="str">
        <f>BZ12</f>
        <v>PctChg</v>
      </c>
      <c r="CA94" t="s">
        <v>431</v>
      </c>
      <c r="CB94" t="s">
        <v>1</v>
      </c>
      <c r="CC94" t="s">
        <v>34</v>
      </c>
      <c r="CD94" t="s">
        <v>785</v>
      </c>
      <c r="CE94" t="s">
        <v>787</v>
      </c>
      <c r="CF94" t="str">
        <f t="shared" ref="CF94" si="229">CF12</f>
        <v>$$$</v>
      </c>
      <c r="CG94" t="s">
        <v>987</v>
      </c>
      <c r="CH94" t="s">
        <v>1157</v>
      </c>
      <c r="CL94">
        <f>CL12</f>
        <v>20160603</v>
      </c>
      <c r="CM94" t="str">
        <f>CM12</f>
        <v>SEA</v>
      </c>
      <c r="CN94" t="str">
        <f t="shared" ref="CN94:CZ94" si="230">CN12</f>
        <v>ACT</v>
      </c>
      <c r="CO94" t="str">
        <f t="shared" si="230"/>
        <v>ACCSIG</v>
      </c>
      <c r="CP94" t="str">
        <f t="shared" si="230"/>
        <v>ACCSEA</v>
      </c>
      <c r="CQ94" t="str">
        <f t="shared" si="230"/>
        <v>PctChg</v>
      </c>
      <c r="CR94" t="str">
        <f t="shared" si="230"/>
        <v>pivot</v>
      </c>
      <c r="CS94" t="str">
        <f t="shared" si="230"/>
        <v>lb</v>
      </c>
      <c r="CT94" t="str">
        <f t="shared" si="230"/>
        <v>Submit</v>
      </c>
      <c r="CU94" t="str">
        <f t="shared" si="230"/>
        <v>c2qty</v>
      </c>
      <c r="CV94" t="str">
        <f t="shared" si="230"/>
        <v>adj</v>
      </c>
      <c r="CW94" t="str">
        <f t="shared" si="230"/>
        <v>$$$</v>
      </c>
      <c r="CX94" t="str">
        <f t="shared" si="230"/>
        <v>value</v>
      </c>
      <c r="CY94" s="198" t="str">
        <f t="shared" si="230"/>
        <v>PNL SIG</v>
      </c>
      <c r="CZ94" s="198" t="str">
        <f t="shared" si="230"/>
        <v>PNL SEA</v>
      </c>
      <c r="DC94">
        <f>DC12</f>
        <v>20160606</v>
      </c>
      <c r="DD94" t="s">
        <v>1200</v>
      </c>
      <c r="DE94" t="str">
        <f t="shared" ref="DE94:DQ94" si="231">DE12</f>
        <v>ACT</v>
      </c>
      <c r="DF94" t="str">
        <f t="shared" si="231"/>
        <v>ACCSIG</v>
      </c>
      <c r="DG94" t="str">
        <f t="shared" si="231"/>
        <v>ACCSEA</v>
      </c>
      <c r="DH94" t="str">
        <f t="shared" si="231"/>
        <v>PctChg</v>
      </c>
      <c r="DI94" t="str">
        <f t="shared" si="231"/>
        <v>pivot</v>
      </c>
      <c r="DJ94" t="str">
        <f t="shared" si="231"/>
        <v>lb</v>
      </c>
      <c r="DK94" t="str">
        <f t="shared" si="231"/>
        <v>Submit</v>
      </c>
      <c r="DL94" t="str">
        <f t="shared" si="231"/>
        <v>c2qty</v>
      </c>
      <c r="DM94" t="str">
        <f t="shared" si="231"/>
        <v>adj</v>
      </c>
      <c r="DN94" t="str">
        <f t="shared" si="231"/>
        <v>$$$</v>
      </c>
      <c r="DO94" t="str">
        <f t="shared" si="231"/>
        <v>value</v>
      </c>
      <c r="DP94" s="198" t="str">
        <f t="shared" si="231"/>
        <v>PNL SIG</v>
      </c>
      <c r="DQ94" s="198" t="str">
        <f t="shared" si="231"/>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1248</v>
      </c>
      <c r="EM94" t="s">
        <v>1247</v>
      </c>
      <c r="EN94" t="s">
        <v>1149</v>
      </c>
      <c r="EO94" t="s">
        <v>1206</v>
      </c>
      <c r="EQ94" t="s">
        <v>1247</v>
      </c>
      <c r="ER94" t="s">
        <v>1147</v>
      </c>
      <c r="ES94" t="s">
        <v>431</v>
      </c>
      <c r="ET94" t="s">
        <v>1</v>
      </c>
      <c r="EU94" t="s">
        <v>34</v>
      </c>
      <c r="EV94" t="s">
        <v>785</v>
      </c>
      <c r="EW94" t="s">
        <v>1204</v>
      </c>
      <c r="EX94" t="s">
        <v>1205</v>
      </c>
      <c r="EY94" t="s">
        <v>987</v>
      </c>
      <c r="EZ94" s="198" t="s">
        <v>1193</v>
      </c>
      <c r="FB94" s="198" t="s">
        <v>1251</v>
      </c>
      <c r="FD94" t="s">
        <v>1155</v>
      </c>
      <c r="FE94">
        <v>20160609</v>
      </c>
      <c r="FF94" t="s">
        <v>1248</v>
      </c>
      <c r="FG94" t="s">
        <v>1247</v>
      </c>
      <c r="FH94" t="s">
        <v>1149</v>
      </c>
      <c r="FI94" t="s">
        <v>1206</v>
      </c>
      <c r="FK94" t="s">
        <v>1247</v>
      </c>
      <c r="FL94" t="s">
        <v>1147</v>
      </c>
      <c r="FM94" t="s">
        <v>431</v>
      </c>
      <c r="FN94" t="s">
        <v>1</v>
      </c>
      <c r="FO94" t="s">
        <v>34</v>
      </c>
      <c r="FP94" t="s">
        <v>785</v>
      </c>
      <c r="FQ94" t="s">
        <v>1204</v>
      </c>
      <c r="FR94" t="s">
        <v>1205</v>
      </c>
      <c r="FS94" t="s">
        <v>987</v>
      </c>
      <c r="FT94" s="198" t="s">
        <v>1193</v>
      </c>
      <c r="FV94" s="198" t="s">
        <v>1251</v>
      </c>
      <c r="FX94" t="s">
        <v>1155</v>
      </c>
      <c r="FY94">
        <v>20160610</v>
      </c>
      <c r="FZ94" t="s">
        <v>1248</v>
      </c>
      <c r="GB94" t="s">
        <v>1247</v>
      </c>
      <c r="GD94" t="s">
        <v>1149</v>
      </c>
      <c r="GE94" t="s">
        <v>1206</v>
      </c>
      <c r="GG94" t="s">
        <v>1247</v>
      </c>
      <c r="GI94" t="s">
        <v>1147</v>
      </c>
      <c r="GJ94" t="s">
        <v>431</v>
      </c>
      <c r="GK94" t="s">
        <v>1</v>
      </c>
      <c r="GL94" t="s">
        <v>34</v>
      </c>
      <c r="GM94" t="s">
        <v>785</v>
      </c>
      <c r="GN94" t="s">
        <v>1204</v>
      </c>
      <c r="GO94" t="s">
        <v>1205</v>
      </c>
      <c r="GP94" t="s">
        <v>987</v>
      </c>
      <c r="GQ94" s="198" t="s">
        <v>1193</v>
      </c>
      <c r="GS94" s="198" t="s">
        <v>1251</v>
      </c>
      <c r="GT94" s="198" t="s">
        <v>1269</v>
      </c>
      <c r="GV94" t="str">
        <f>GV12</f>
        <v>prev</v>
      </c>
      <c r="GW94">
        <f>GW12</f>
        <v>20160613</v>
      </c>
      <c r="GX94" t="str">
        <f>GX12</f>
        <v>SEA1</v>
      </c>
      <c r="GZ94" t="str">
        <f>GZ12</f>
        <v>SEA2</v>
      </c>
      <c r="HB94" t="str">
        <f t="shared" ref="HB94:HC94" si="232">HB12</f>
        <v>ACT</v>
      </c>
      <c r="HC94" t="str">
        <f t="shared" si="232"/>
        <v>SIG</v>
      </c>
      <c r="HE94" t="str">
        <f t="shared" ref="HE94" si="233">HE12</f>
        <v>SEA2</v>
      </c>
      <c r="HG94" t="str">
        <f t="shared" ref="HG94:HO94" si="234">HG12</f>
        <v>PctChg</v>
      </c>
      <c r="HH94" t="str">
        <f t="shared" si="234"/>
        <v>vStart</v>
      </c>
      <c r="HI94" t="str">
        <f t="shared" si="234"/>
        <v>lb</v>
      </c>
      <c r="HJ94" t="str">
        <f t="shared" si="234"/>
        <v>Submit</v>
      </c>
      <c r="HK94" t="str">
        <f t="shared" si="234"/>
        <v>c2qty</v>
      </c>
      <c r="HL94" t="str">
        <f t="shared" si="234"/>
        <v>DPS</v>
      </c>
      <c r="HM94" t="str">
        <f t="shared" si="234"/>
        <v>FIN</v>
      </c>
      <c r="HN94" t="str">
        <f t="shared" si="234"/>
        <v>value</v>
      </c>
      <c r="HO94" s="198" t="str">
        <f t="shared" si="234"/>
        <v>PNL SIG</v>
      </c>
      <c r="HQ94" s="198" t="str">
        <f t="shared" ref="HQ94:HR94" si="235">HQ12</f>
        <v>PNL SEA2</v>
      </c>
      <c r="HR94" s="198" t="str">
        <f t="shared" si="235"/>
        <v>PNL SEA3</v>
      </c>
      <c r="HT94" t="str">
        <f>HT12</f>
        <v>prev</v>
      </c>
      <c r="HU94">
        <f>HU12</f>
        <v>20160614</v>
      </c>
      <c r="HV94" t="str">
        <f>HV12</f>
        <v>SEA1</v>
      </c>
      <c r="HX94" t="str">
        <f>HX12</f>
        <v>SEA2</v>
      </c>
      <c r="HZ94" t="str">
        <f t="shared" ref="HZ94:IA94" si="236">HZ12</f>
        <v>ACT</v>
      </c>
      <c r="IA94" t="str">
        <f t="shared" si="236"/>
        <v>SIG</v>
      </c>
      <c r="IC94" t="str">
        <f t="shared" ref="IC94" si="237">IC12</f>
        <v>SEA2</v>
      </c>
      <c r="IE94" t="str">
        <f t="shared" ref="IE94:IM94" si="238">IE12</f>
        <v>PctChg</v>
      </c>
      <c r="IF94" t="str">
        <f t="shared" si="238"/>
        <v>vStart</v>
      </c>
      <c r="IG94" t="str">
        <f t="shared" si="238"/>
        <v>lb</v>
      </c>
      <c r="IH94" t="str">
        <f t="shared" si="238"/>
        <v>Submit</v>
      </c>
      <c r="II94" t="str">
        <f t="shared" si="238"/>
        <v>c2qty</v>
      </c>
      <c r="IJ94" t="str">
        <f t="shared" si="238"/>
        <v>S-adj</v>
      </c>
      <c r="IK94" t="str">
        <f t="shared" si="238"/>
        <v>FIN</v>
      </c>
      <c r="IL94" t="str">
        <f t="shared" si="238"/>
        <v>value</v>
      </c>
      <c r="IM94" s="198" t="str">
        <f t="shared" si="238"/>
        <v>PNL SIG</v>
      </c>
      <c r="IO94" s="198" t="str">
        <f t="shared" ref="IO94:IP94" si="239">IO12</f>
        <v>PNL SEA2</v>
      </c>
      <c r="IP94" s="198" t="str">
        <f t="shared" si="239"/>
        <v>PNL SEA3</v>
      </c>
      <c r="IR94" t="str">
        <f>IR12</f>
        <v>prev</v>
      </c>
      <c r="IS94">
        <f>IS12</f>
        <v>20160615</v>
      </c>
      <c r="IT94" t="str">
        <f>IT12</f>
        <v>SEA1</v>
      </c>
      <c r="IV94" t="str">
        <f>IV12</f>
        <v>SEA2</v>
      </c>
      <c r="IX94" t="str">
        <f t="shared" ref="IX94:IY94" si="240">IX12</f>
        <v>ACT</v>
      </c>
      <c r="IY94" t="str">
        <f t="shared" si="240"/>
        <v>SIG</v>
      </c>
      <c r="JA94" t="str">
        <f t="shared" ref="JA94" si="241">JA12</f>
        <v>SEA2</v>
      </c>
      <c r="JC94" t="str">
        <f t="shared" ref="JC94:JK94" si="242">JC12</f>
        <v>PctChg</v>
      </c>
      <c r="JD94" t="str">
        <f t="shared" si="242"/>
        <v>vStart</v>
      </c>
      <c r="JE94" t="str">
        <f t="shared" si="242"/>
        <v>lb</v>
      </c>
      <c r="JF94" t="str">
        <f t="shared" si="242"/>
        <v>Submit</v>
      </c>
      <c r="JG94" t="str">
        <f t="shared" si="242"/>
        <v>c2qty</v>
      </c>
      <c r="JH94" t="str">
        <f t="shared" si="242"/>
        <v>DPS</v>
      </c>
      <c r="JI94" t="str">
        <f t="shared" si="242"/>
        <v>FIN</v>
      </c>
      <c r="JJ94" t="str">
        <f t="shared" si="242"/>
        <v>value</v>
      </c>
      <c r="JK94" s="198" t="str">
        <f t="shared" si="242"/>
        <v>PNL SIG</v>
      </c>
      <c r="JM94" s="198" t="str">
        <f t="shared" ref="JM94:JN94" si="243">JM12</f>
        <v>PNL SEA2</v>
      </c>
      <c r="JN94" s="198" t="str">
        <f t="shared" si="243"/>
        <v>PNL SEA3</v>
      </c>
    </row>
    <row r="95" spans="1:274"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2115554.1830582619</v>
      </c>
      <c r="CH95" s="139">
        <f>SUM(CH96:CH123)</f>
        <v>4766.1683144051913</v>
      </c>
      <c r="CI95" s="139">
        <f>SUM(CI96:CI123)</f>
        <v>3628.3030693926912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2115554.1830582619</v>
      </c>
      <c r="CY95" s="199">
        <f>SUM(CY96:CY173)</f>
        <v>-9563.4142567066792</v>
      </c>
      <c r="CZ95" s="199">
        <f>SUM(CZ96:CZ123)</f>
        <v>-7281.2210768420427</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2115554.1830582619</v>
      </c>
      <c r="DP95" s="199">
        <f>SUM(DP96:DP173)</f>
        <v>940.84369748621975</v>
      </c>
      <c r="DQ95" s="199">
        <f>SUM(DQ96:DQ123)</f>
        <v>767.53067776533135</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f>COUNTIF(GW96:GW123,1)/28</f>
        <v>0</v>
      </c>
      <c r="GX95" s="197">
        <f>COUNTIF(GX96:GX123,1)/28</f>
        <v>0.5714285714285714</v>
      </c>
      <c r="GY95" s="197"/>
      <c r="GZ95" s="197">
        <f>COUNTIF(GZ96:GZ123,1)/28</f>
        <v>0.5714285714285714</v>
      </c>
      <c r="HA95" s="197"/>
      <c r="HB95" s="197">
        <f>COUNTIF(HB96:HB123,1)/28</f>
        <v>0</v>
      </c>
      <c r="HC95" s="194">
        <f>SUM(HC96:HC123)/28</f>
        <v>1</v>
      </c>
      <c r="HD95" s="194"/>
      <c r="HE95" s="194">
        <f>SUM(HE96:HE123)/28</f>
        <v>0</v>
      </c>
      <c r="HF95" s="241"/>
      <c r="HG95" s="128"/>
      <c r="HH95" s="128"/>
      <c r="HI95" s="128"/>
      <c r="HJ95" s="128"/>
      <c r="HK95" s="128"/>
      <c r="HL95" s="190">
        <v>0.25</v>
      </c>
      <c r="HM95" s="128"/>
      <c r="HN95" s="195">
        <f>SUM(HN96:HN173)</f>
        <v>2115554.1830582619</v>
      </c>
      <c r="HO95" s="199">
        <f>SUM(HO96:HO173)</f>
        <v>0</v>
      </c>
      <c r="HP95" s="199"/>
      <c r="HQ95" s="199">
        <f>SUM(HQ96:HQ123)</f>
        <v>0</v>
      </c>
      <c r="HR95" s="199">
        <f>SUM(HR96:HR123)</f>
        <v>0</v>
      </c>
      <c r="HT95" s="128" t="s">
        <v>1201</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2115554.1830582619</v>
      </c>
      <c r="IM95" s="199">
        <f>SUM(IM96:IM173)</f>
        <v>0</v>
      </c>
      <c r="IN95" s="199"/>
      <c r="IO95" s="199">
        <f>SUM(IO96:IO123)</f>
        <v>0</v>
      </c>
      <c r="IP95" s="199">
        <f>SUM(IP96:IP123)</f>
        <v>0</v>
      </c>
      <c r="IR95" s="128" t="s">
        <v>1201</v>
      </c>
      <c r="IS95" s="197">
        <f>COUNTIF(IS96:IS123,1)/28</f>
        <v>0</v>
      </c>
      <c r="IT95" s="197">
        <f>COUNTIF(IT96:IT123,1)/28</f>
        <v>0.5714285714285714</v>
      </c>
      <c r="IU95" s="197"/>
      <c r="IV95" s="197">
        <f>COUNTIF(IV96:IV123,1)/28</f>
        <v>0.5714285714285714</v>
      </c>
      <c r="IW95" s="197"/>
      <c r="IX95" s="197">
        <f>COUNTIF(IX96:IX123,1)/28</f>
        <v>0</v>
      </c>
      <c r="IY95" s="194">
        <f>SUM(IY96:IY123)/28</f>
        <v>1</v>
      </c>
      <c r="IZ95" s="194"/>
      <c r="JA95" s="194">
        <f>SUM(JA96:JA123)/28</f>
        <v>0</v>
      </c>
      <c r="JB95" s="241"/>
      <c r="JC95" s="128"/>
      <c r="JD95" s="128"/>
      <c r="JE95" s="128"/>
      <c r="JF95" s="128"/>
      <c r="JG95" s="128"/>
      <c r="JH95" s="190">
        <v>0.25</v>
      </c>
      <c r="JI95" s="128"/>
      <c r="JJ95" s="195">
        <f>SUM(JJ96:JJ173)</f>
        <v>2115554.1830582619</v>
      </c>
      <c r="JK95" s="199">
        <f>SUM(JK96:JK173)</f>
        <v>0</v>
      </c>
      <c r="JL95" s="199"/>
      <c r="JM95" s="199">
        <f>SUM(JM96:JM123)</f>
        <v>0</v>
      </c>
      <c r="JN95" s="199">
        <f>SUM(JN96:JN123)</f>
        <v>0</v>
      </c>
    </row>
    <row r="96" spans="1:274"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44">IF(J96="","FALSE","TRUE")</f>
        <v>TRUE</v>
      </c>
      <c r="N96">
        <f>ROUND(MARGIN!$J15,0)</f>
        <v>10</v>
      </c>
      <c r="P96">
        <f t="shared" ref="P96:P123" si="245">-J96+Q96</f>
        <v>0</v>
      </c>
      <c r="Q96">
        <v>-1</v>
      </c>
      <c r="T96" s="117" t="s">
        <v>788</v>
      </c>
      <c r="U96">
        <v>50</v>
      </c>
      <c r="V96" t="str">
        <f t="shared" ref="V96:V123" si="246">IF(Q96="","FALSE","TRUE")</f>
        <v>TRUE</v>
      </c>
      <c r="W96">
        <f>ROUND(MARGIN!$J15,0)</f>
        <v>10</v>
      </c>
      <c r="Z96">
        <f t="shared" ref="Z96:Z123" si="247">-Q96+AA96</f>
        <v>2</v>
      </c>
      <c r="AA96">
        <v>1</v>
      </c>
      <c r="AD96" s="117" t="s">
        <v>962</v>
      </c>
      <c r="AE96">
        <v>50</v>
      </c>
      <c r="AF96" t="str">
        <f t="shared" ref="AF96:AF123" si="248">IF(AA96="","FALSE","TRUE")</f>
        <v>TRUE</v>
      </c>
      <c r="AG96">
        <f>ROUND(MARGIN!$J15,0)</f>
        <v>10</v>
      </c>
      <c r="AH96">
        <f t="shared" ref="AH96:AH123" si="249">IF(ABS(AA96+AB96)=2,ROUND(AG96*(1+$X$13),0),IF(AB96="",AG96,ROUND(AG96*(1+-$AH$13),0)))</f>
        <v>10</v>
      </c>
      <c r="AK96">
        <f t="shared" ref="AK96:AK123" si="250">-AA96+AL96</f>
        <v>-2</v>
      </c>
      <c r="AL96">
        <v>-1</v>
      </c>
      <c r="AO96" s="117" t="s">
        <v>962</v>
      </c>
      <c r="AP96">
        <v>50</v>
      </c>
      <c r="AQ96" t="str">
        <f t="shared" ref="AQ96:AQ123" si="251">IF(AL96="","FALSE","TRUE")</f>
        <v>TRUE</v>
      </c>
      <c r="AR96">
        <f>ROUND(MARGIN!$J15,0)</f>
        <v>10</v>
      </c>
      <c r="AS96">
        <f t="shared" ref="AS96:AS123" si="252">IF(ABS(AL96+AM96)=2,ROUND(AR96*(1+$X$13),0),IF(AM96="",AR96,ROUND(AR96*(1+-$AH$13),0)))</f>
        <v>10</v>
      </c>
      <c r="AV96">
        <f t="shared" ref="AV96:AV123" si="253">-AL96+AW96</f>
        <v>0</v>
      </c>
      <c r="AW96">
        <v>-1</v>
      </c>
      <c r="AZ96" s="117" t="s">
        <v>962</v>
      </c>
      <c r="BA96">
        <v>50</v>
      </c>
      <c r="BB96" t="str">
        <f t="shared" ref="BB96:BB123" si="254">IF(AW96="","FALSE","TRUE")</f>
        <v>TRUE</v>
      </c>
      <c r="BC96">
        <f>ROUND(MARGIN!$J15,0)</f>
        <v>10</v>
      </c>
      <c r="BD96">
        <f t="shared" ref="BD96:BD123" si="255">IF(ABS(AW96+AX96)=2,ROUND(BC96*(1+$X$13),0),IF(AX96="",BC96,ROUND(BC96*(1+-$AH$13),0)))</f>
        <v>10</v>
      </c>
      <c r="BG96">
        <f t="shared" ref="BG96:BG123" si="256">-AW96+BH96</f>
        <v>1</v>
      </c>
      <c r="BL96" s="117" t="s">
        <v>962</v>
      </c>
      <c r="BM96">
        <v>50</v>
      </c>
      <c r="BN96" t="str">
        <f t="shared" ref="BN96:BN123" si="257">IF(BH96="","FALSE","TRUE")</f>
        <v>FALSE</v>
      </c>
      <c r="BO96">
        <f>ROUND(MARGIN!$J15,0)</f>
        <v>10</v>
      </c>
      <c r="BP96">
        <f t="shared" ref="BP96:BP123" si="258">IF(ABS(BH96+BI96)=2,ROUND(BO96*(1+$X$13),0),IF(BI96="",BO96,ROUND(BO96*(1+-$AH$13),0)))</f>
        <v>10</v>
      </c>
      <c r="BT96">
        <f t="shared" ref="BT96:BT123" si="259">-BI96+BU96</f>
        <v>-1</v>
      </c>
      <c r="BU96">
        <v>-1</v>
      </c>
      <c r="BV96">
        <v>-1</v>
      </c>
      <c r="BW96">
        <v>-1</v>
      </c>
      <c r="BX96">
        <f t="shared" ref="BX96:BX123" si="260">IF(BU96=BW96,1,0)</f>
        <v>1</v>
      </c>
      <c r="BY96">
        <f t="shared" ref="BY96:BY123" si="261">IF(BW96=BV96,1,0)</f>
        <v>1</v>
      </c>
      <c r="BZ96" s="187">
        <v>-3.3833771570200002E-3</v>
      </c>
      <c r="CA96" s="117" t="s">
        <v>962</v>
      </c>
      <c r="CB96">
        <v>50</v>
      </c>
      <c r="CC96" t="str">
        <f t="shared" ref="CC96:CC123" si="262">IF(BU96="","FALSE","TRUE")</f>
        <v>TRUE</v>
      </c>
      <c r="CD96">
        <f>ROUND(MARGIN!$J12,0)</f>
        <v>10</v>
      </c>
      <c r="CE96">
        <f t="shared" ref="CE96:CE123" si="263">IF(ABS(BU96+BW96)=2,ROUND(CD96*(1+$X$13),0),IF(BW96="",CD96,ROUND(CD96*(1+-$AH$13),0)))</f>
        <v>13</v>
      </c>
      <c r="CF96">
        <f>CD96</f>
        <v>10</v>
      </c>
      <c r="CG96" s="139">
        <f>CF96*10000*MARGIN!$G12/MARGIN!$D12</f>
        <v>73534.869740000009</v>
      </c>
      <c r="CH96" s="145">
        <f t="shared" ref="CH96:CH123" si="264">IF(BX96=1,ABS(CG96*BZ96),-ABS(CG96*BZ96))</f>
        <v>248.79619852275727</v>
      </c>
      <c r="CI96" s="145">
        <f t="shared" ref="CI96:CI123" si="265">IF(BY96=1,ABS(CG96*BZ96),-ABS(CG96*BZ96))</f>
        <v>248.79619852275727</v>
      </c>
      <c r="CK96">
        <f t="shared" ref="CK96:CK123" si="266">-BU96+CL96</f>
        <v>0</v>
      </c>
      <c r="CL96">
        <v>-1</v>
      </c>
      <c r="CM96">
        <v>-1</v>
      </c>
      <c r="CN96">
        <v>1</v>
      </c>
      <c r="CO96">
        <f t="shared" ref="CO96:CO123" si="267">IF(CL96=CN96,1,0)</f>
        <v>0</v>
      </c>
      <c r="CP96">
        <f t="shared" ref="CP96:CP123" si="268">IF(CN96=CM96,1,0)</f>
        <v>0</v>
      </c>
      <c r="CQ96">
        <v>5.8157128267200004E-3</v>
      </c>
      <c r="CR96" s="117" t="s">
        <v>1189</v>
      </c>
      <c r="CS96">
        <v>50</v>
      </c>
      <c r="CT96" t="str">
        <f t="shared" ref="CT96:CT123" si="269">IF(CL96="","FALSE","TRUE")</f>
        <v>TRUE</v>
      </c>
      <c r="CU96">
        <f>ROUND(MARGIN!$J12,0)</f>
        <v>10</v>
      </c>
      <c r="CV96">
        <f>ROUND(IF(CL96=CM96,CU96*(1+$CV$95),CU96*(1-$CV$95)),0)</f>
        <v>13</v>
      </c>
      <c r="CW96">
        <f>CU96</f>
        <v>10</v>
      </c>
      <c r="CX96" s="139">
        <f>CW96*10000*MARGIN!$G12/MARGIN!$D12</f>
        <v>73534.869740000009</v>
      </c>
      <c r="CY96" s="200">
        <f t="shared" ref="CY96:CY123" si="270">IF(CO96=1,ABS(CX96*CQ96),-ABS(CX96*CQ96))</f>
        <v>-427.65768515810248</v>
      </c>
      <c r="CZ96" s="200">
        <f t="shared" ref="CZ96:CZ123" si="271">IF(CP96=1,ABS(CX96*CQ96),-ABS(CX96*CQ96))</f>
        <v>-427.65768515810248</v>
      </c>
      <c r="DB96">
        <f t="shared" ref="DB96:DB123" si="272">-CL96+DC96</f>
        <v>0</v>
      </c>
      <c r="DC96">
        <v>-1</v>
      </c>
      <c r="DD96">
        <v>-1</v>
      </c>
      <c r="DE96">
        <v>1</v>
      </c>
      <c r="DF96">
        <f t="shared" ref="DF96:DF123" si="273">IF(DC96=DE96,1,0)</f>
        <v>0</v>
      </c>
      <c r="DG96">
        <f t="shared" ref="DG96:DG123" si="274">IF(DE96=DD96,1,0)</f>
        <v>0</v>
      </c>
      <c r="DH96">
        <v>4.2119910119099999E-3</v>
      </c>
      <c r="DI96" s="117" t="s">
        <v>1189</v>
      </c>
      <c r="DJ96">
        <v>50</v>
      </c>
      <c r="DK96" t="str">
        <f t="shared" ref="DK96:DK123" si="275">IF(DC96="","FALSE","TRUE")</f>
        <v>TRUE</v>
      </c>
      <c r="DL96">
        <f>ROUND(MARGIN!$J12,0)</f>
        <v>10</v>
      </c>
      <c r="DM96">
        <f>ROUND(IF(DC96=DD96,DL96*(1+$CV$95),DL96*(1-$CV$95)),0)</f>
        <v>13</v>
      </c>
      <c r="DN96">
        <f>DL96</f>
        <v>10</v>
      </c>
      <c r="DO96" s="139">
        <f>DN96*10000*MARGIN!$G12/MARGIN!$D12</f>
        <v>73534.869740000009</v>
      </c>
      <c r="DP96" s="200">
        <f t="shared" ref="DP96:DP123" si="276">IF(DF96=1,ABS(DO96*DH96),-ABS(DO96*DH96))</f>
        <v>-309.72821040685267</v>
      </c>
      <c r="DQ96" s="200">
        <f t="shared" ref="DQ96:DQ123" si="277">IF(DG96=1,ABS(DO96*DH96),-ABS(DO96*DH96))</f>
        <v>-309.72821040685267</v>
      </c>
      <c r="DS96">
        <v>2</v>
      </c>
      <c r="DT96">
        <v>1</v>
      </c>
      <c r="DU96">
        <v>1</v>
      </c>
      <c r="DV96">
        <v>-1</v>
      </c>
      <c r="DW96">
        <v>0</v>
      </c>
      <c r="DX96">
        <v>0</v>
      </c>
      <c r="DY96">
        <v>-4.1849622229900001E-3</v>
      </c>
      <c r="DZ96" s="117" t="s">
        <v>1189</v>
      </c>
      <c r="EA96">
        <v>50</v>
      </c>
      <c r="EB96" t="s">
        <v>1276</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1276</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1276</v>
      </c>
      <c r="FP96">
        <v>10</v>
      </c>
      <c r="FQ96">
        <v>8</v>
      </c>
      <c r="FR96">
        <v>10</v>
      </c>
      <c r="FS96" s="139">
        <v>74243.756120000005</v>
      </c>
      <c r="FT96" s="200">
        <v>0</v>
      </c>
      <c r="FU96" s="200"/>
      <c r="FV96" s="200">
        <v>0</v>
      </c>
      <c r="FX96">
        <v>0</v>
      </c>
      <c r="FZ96">
        <v>1</v>
      </c>
      <c r="GB96">
        <v>1</v>
      </c>
      <c r="GE96">
        <v>1</v>
      </c>
      <c r="GG96">
        <v>0</v>
      </c>
      <c r="GJ96" s="117" t="s">
        <v>1189</v>
      </c>
      <c r="GK96">
        <v>50</v>
      </c>
      <c r="GL96" t="s">
        <v>1286</v>
      </c>
      <c r="GM96">
        <v>10</v>
      </c>
      <c r="GN96">
        <v>8</v>
      </c>
      <c r="GO96">
        <v>10</v>
      </c>
      <c r="GP96" s="139">
        <v>74243.756120000005</v>
      </c>
      <c r="GQ96" s="200">
        <v>0</v>
      </c>
      <c r="GR96" s="200"/>
      <c r="GS96" s="200">
        <v>0</v>
      </c>
      <c r="GT96" s="200">
        <v>0</v>
      </c>
      <c r="GV96">
        <f t="shared" ref="GV96:GV123" si="278">-GG96+GW96</f>
        <v>0</v>
      </c>
      <c r="GX96">
        <v>1</v>
      </c>
      <c r="GZ96">
        <v>1</v>
      </c>
      <c r="HC96">
        <f t="shared" ref="HC96:HC101" si="279">IF(GW96=HB96,1,0)</f>
        <v>1</v>
      </c>
      <c r="HE96">
        <f>IF(HB96=GZ96,1,0)</f>
        <v>0</v>
      </c>
      <c r="HH96" s="117" t="s">
        <v>1189</v>
      </c>
      <c r="HI96">
        <v>50</v>
      </c>
      <c r="HJ96" t="str">
        <f t="shared" ref="HJ96:HJ101" si="280">IF(GW96="","FALSE","TRUE")</f>
        <v>FALSE</v>
      </c>
      <c r="HK96">
        <f>ROUND(MARGIN!$J12,0)</f>
        <v>10</v>
      </c>
      <c r="HL96">
        <f>ROUND(IF(GW96=GZ96,HK96*(1+$CV$95),HK96*(1-$CV$95)),0)</f>
        <v>8</v>
      </c>
      <c r="HM96">
        <f>HK96</f>
        <v>10</v>
      </c>
      <c r="HN96" s="139">
        <f>HM96*10000*MARGIN!$G12/MARGIN!$D12</f>
        <v>73534.869740000009</v>
      </c>
      <c r="HO96" s="200">
        <f t="shared" ref="HO96:HO101" si="281">IF(HC96=1,ABS(HN96*HG96),-ABS(HN96*HG96))</f>
        <v>0</v>
      </c>
      <c r="HP96" s="200"/>
      <c r="HQ96" s="200">
        <f t="shared" ref="HQ96:HQ123" si="282">IF(HE96=1,ABS(HN96*HG96),-ABS(HN96*HG96))</f>
        <v>0</v>
      </c>
      <c r="HR96" s="200">
        <f t="shared" ref="HR96:HR101" si="283">IF(HG96=1,ABS(HO96*HH96),-ABS(HO96*HH96))</f>
        <v>0</v>
      </c>
      <c r="HT96">
        <f t="shared" ref="HT96:HT123" si="284">-HE96+HU96</f>
        <v>0</v>
      </c>
      <c r="HV96">
        <v>1</v>
      </c>
      <c r="HX96">
        <v>1</v>
      </c>
      <c r="IA96">
        <f t="shared" ref="IA96:IA101" si="285">IF(HU96=HZ96,1,0)</f>
        <v>1</v>
      </c>
      <c r="IC96">
        <f>IF(HZ96=HX96,1,0)</f>
        <v>0</v>
      </c>
      <c r="IF96" s="117" t="s">
        <v>1189</v>
      </c>
      <c r="IG96">
        <v>50</v>
      </c>
      <c r="IH96" t="str">
        <f t="shared" ref="IH96:IH101" si="286">IF(HU96="","FALSE","TRUE")</f>
        <v>FALSE</v>
      </c>
      <c r="II96">
        <f>ROUND(MARGIN!$J12,0)</f>
        <v>10</v>
      </c>
      <c r="IJ96">
        <f>ROUND(IF(HU96=HX96,II96*(1+$CV$95),II96*(1-$CV$95)),0)</f>
        <v>8</v>
      </c>
      <c r="IK96">
        <f>II96</f>
        <v>10</v>
      </c>
      <c r="IL96" s="139">
        <f>IK96*10000*MARGIN!$G12/MARGIN!$D12</f>
        <v>73534.869740000009</v>
      </c>
      <c r="IM96" s="200">
        <f t="shared" ref="IM96:IM101" si="287">IF(IA96=1,ABS(IL96*IE96),-ABS(IL96*IE96))</f>
        <v>0</v>
      </c>
      <c r="IN96" s="200"/>
      <c r="IO96" s="200">
        <f t="shared" ref="IO96:IO123" si="288">IF(IC96=1,ABS(IL96*IE96),-ABS(IL96*IE96))</f>
        <v>0</v>
      </c>
      <c r="IP96" s="200">
        <f t="shared" ref="IP96:IP101" si="289">IF(IE96=1,ABS(IM96*IF96),-ABS(IM96*IF96))</f>
        <v>0</v>
      </c>
      <c r="IR96">
        <f t="shared" ref="IR96:IR123" si="290">-IC96+IS96</f>
        <v>0</v>
      </c>
      <c r="IT96">
        <v>1</v>
      </c>
      <c r="IV96">
        <v>1</v>
      </c>
      <c r="IY96">
        <f t="shared" ref="IY96:IY101" si="291">IF(IS96=IX96,1,0)</f>
        <v>1</v>
      </c>
      <c r="JA96">
        <f>IF(IX96=IV96,1,0)</f>
        <v>0</v>
      </c>
      <c r="JD96" s="117" t="s">
        <v>1189</v>
      </c>
      <c r="JE96">
        <v>50</v>
      </c>
      <c r="JF96" t="str">
        <f t="shared" ref="JF96:JF101" si="292">IF(IS96="","FALSE","TRUE")</f>
        <v>FALSE</v>
      </c>
      <c r="JG96">
        <f>ROUND(MARGIN!$J12,0)</f>
        <v>10</v>
      </c>
      <c r="JH96">
        <f>ROUND(IF(IS96=IV96,JG96*(1+$CV$95),JG96*(1-$CV$95)),0)</f>
        <v>8</v>
      </c>
      <c r="JI96">
        <f>JG96</f>
        <v>10</v>
      </c>
      <c r="JJ96" s="139">
        <f>JI96*10000*MARGIN!$G12/MARGIN!$D12</f>
        <v>73534.869740000009</v>
      </c>
      <c r="JK96" s="200">
        <f t="shared" ref="JK96:JK101" si="293">IF(IY96=1,ABS(JJ96*JC96),-ABS(JJ96*JC96))</f>
        <v>0</v>
      </c>
      <c r="JL96" s="200"/>
      <c r="JM96" s="200">
        <f t="shared" ref="JM96:JM123" si="294">IF(JA96=1,ABS(JJ96*JC96),-ABS(JJ96*JC96))</f>
        <v>0</v>
      </c>
      <c r="JN96" s="200">
        <f t="shared" ref="JN96:JN101" si="295">IF(JC96=1,ABS(JK96*JD96),-ABS(JK96*JD96))</f>
        <v>0</v>
      </c>
    </row>
    <row r="97" spans="1:274" x14ac:dyDescent="0.25">
      <c r="A97" s="186" t="s">
        <v>1207</v>
      </c>
      <c r="B97" s="167" t="s">
        <v>23</v>
      </c>
      <c r="D97" s="117" t="s">
        <v>788</v>
      </c>
      <c r="E97">
        <v>50</v>
      </c>
      <c r="F97" t="e">
        <f>IF(#REF!="","FALSE","TRUE")</f>
        <v>#REF!</v>
      </c>
      <c r="G97">
        <f>ROUND(MARGIN!$J28,0)</f>
        <v>7</v>
      </c>
      <c r="I97" t="e">
        <f>-#REF!+J97</f>
        <v>#REF!</v>
      </c>
      <c r="J97">
        <v>1</v>
      </c>
      <c r="K97" s="117" t="s">
        <v>788</v>
      </c>
      <c r="L97">
        <v>50</v>
      </c>
      <c r="M97" t="str">
        <f t="shared" si="244"/>
        <v>TRUE</v>
      </c>
      <c r="N97">
        <f>ROUND(MARGIN!$J28,0)</f>
        <v>7</v>
      </c>
      <c r="P97">
        <f t="shared" si="245"/>
        <v>0</v>
      </c>
      <c r="Q97">
        <v>1</v>
      </c>
      <c r="T97" s="117" t="s">
        <v>788</v>
      </c>
      <c r="U97">
        <v>50</v>
      </c>
      <c r="V97" t="str">
        <f t="shared" si="246"/>
        <v>TRUE</v>
      </c>
      <c r="W97">
        <f>ROUND(MARGIN!$J28,0)</f>
        <v>7</v>
      </c>
      <c r="Z97">
        <f t="shared" si="247"/>
        <v>0</v>
      </c>
      <c r="AA97">
        <v>1</v>
      </c>
      <c r="AD97" s="117" t="s">
        <v>962</v>
      </c>
      <c r="AE97">
        <v>50</v>
      </c>
      <c r="AF97" t="str">
        <f t="shared" si="248"/>
        <v>TRUE</v>
      </c>
      <c r="AG97">
        <f>ROUND(MARGIN!$J28,0)</f>
        <v>7</v>
      </c>
      <c r="AH97">
        <f t="shared" si="249"/>
        <v>7</v>
      </c>
      <c r="AK97">
        <f t="shared" si="250"/>
        <v>0</v>
      </c>
      <c r="AL97">
        <v>1</v>
      </c>
      <c r="AO97" s="117" t="s">
        <v>962</v>
      </c>
      <c r="AP97">
        <v>50</v>
      </c>
      <c r="AQ97" t="str">
        <f t="shared" si="251"/>
        <v>TRUE</v>
      </c>
      <c r="AR97">
        <f>ROUND(MARGIN!$J28,0)</f>
        <v>7</v>
      </c>
      <c r="AS97">
        <f t="shared" si="252"/>
        <v>7</v>
      </c>
      <c r="AV97">
        <f t="shared" si="253"/>
        <v>0</v>
      </c>
      <c r="AW97">
        <v>1</v>
      </c>
      <c r="AZ97" s="117" t="s">
        <v>962</v>
      </c>
      <c r="BA97">
        <v>50</v>
      </c>
      <c r="BB97" t="str">
        <f t="shared" si="254"/>
        <v>TRUE</v>
      </c>
      <c r="BC97">
        <f>ROUND(MARGIN!$J28,0)</f>
        <v>7</v>
      </c>
      <c r="BD97">
        <f t="shared" si="255"/>
        <v>7</v>
      </c>
      <c r="BG97">
        <f t="shared" si="256"/>
        <v>-1</v>
      </c>
      <c r="BL97" s="117" t="s">
        <v>962</v>
      </c>
      <c r="BM97">
        <v>50</v>
      </c>
      <c r="BN97" t="str">
        <f t="shared" si="257"/>
        <v>FALSE</v>
      </c>
      <c r="BO97">
        <f>ROUND(MARGIN!$J28,0)</f>
        <v>7</v>
      </c>
      <c r="BP97">
        <f t="shared" si="258"/>
        <v>7</v>
      </c>
      <c r="BT97">
        <f t="shared" si="259"/>
        <v>1</v>
      </c>
      <c r="BU97">
        <v>1</v>
      </c>
      <c r="BV97">
        <v>1</v>
      </c>
      <c r="BW97">
        <v>-1</v>
      </c>
      <c r="BX97">
        <f t="shared" si="260"/>
        <v>0</v>
      </c>
      <c r="BY97">
        <f t="shared" si="261"/>
        <v>0</v>
      </c>
      <c r="BZ97" s="187">
        <v>-1.3062591165E-2</v>
      </c>
      <c r="CA97" s="117" t="s">
        <v>962</v>
      </c>
      <c r="CB97">
        <v>50</v>
      </c>
      <c r="CC97" t="str">
        <f t="shared" si="262"/>
        <v>TRUE</v>
      </c>
      <c r="CD97">
        <f>ROUND(MARGIN!$J13,0)</f>
        <v>5</v>
      </c>
      <c r="CE97">
        <f t="shared" si="263"/>
        <v>4</v>
      </c>
      <c r="CF97">
        <f t="shared" ref="CF97:CF123" si="296">CD97</f>
        <v>5</v>
      </c>
      <c r="CG97" s="139">
        <f>CF97*10000*MARGIN!$G13/MARGIN!$D13</f>
        <v>70510.068360000005</v>
      </c>
      <c r="CH97" s="145">
        <f t="shared" si="264"/>
        <v>-921.04419600288213</v>
      </c>
      <c r="CI97" s="145">
        <f t="shared" si="265"/>
        <v>-921.04419600288213</v>
      </c>
      <c r="CK97">
        <f t="shared" si="266"/>
        <v>-2</v>
      </c>
      <c r="CL97">
        <v>-1</v>
      </c>
      <c r="CM97">
        <v>1</v>
      </c>
      <c r="CN97">
        <v>-1</v>
      </c>
      <c r="CO97">
        <f t="shared" si="267"/>
        <v>1</v>
      </c>
      <c r="CP97">
        <f t="shared" si="268"/>
        <v>0</v>
      </c>
      <c r="CQ97">
        <v>-4.85030092181E-3</v>
      </c>
      <c r="CR97" s="117" t="s">
        <v>1189</v>
      </c>
      <c r="CS97">
        <v>50</v>
      </c>
      <c r="CT97" t="str">
        <f t="shared" si="269"/>
        <v>TRUE</v>
      </c>
      <c r="CU97">
        <f>ROUND(MARGIN!$J13,0)</f>
        <v>5</v>
      </c>
      <c r="CV97">
        <f t="shared" ref="CV97:CV123" si="297">ROUND(IF(CL97=CM97,CU97*(1+$CV$95),CU97*(1-$CV$95)),0)</f>
        <v>4</v>
      </c>
      <c r="CW97">
        <f t="shared" ref="CW97:CW123" si="298">CU97</f>
        <v>5</v>
      </c>
      <c r="CX97" s="139">
        <f>CW97*10000*MARGIN!$G13/MARGIN!$D13</f>
        <v>70510.068360000005</v>
      </c>
      <c r="CY97" s="200">
        <f t="shared" si="270"/>
        <v>341.99504956339416</v>
      </c>
      <c r="CZ97" s="200">
        <f t="shared" si="271"/>
        <v>-341.99504956339416</v>
      </c>
      <c r="DB97">
        <f t="shared" si="272"/>
        <v>2</v>
      </c>
      <c r="DC97">
        <v>1</v>
      </c>
      <c r="DD97">
        <v>1</v>
      </c>
      <c r="DE97">
        <v>-1</v>
      </c>
      <c r="DF97">
        <f t="shared" si="273"/>
        <v>0</v>
      </c>
      <c r="DG97">
        <f t="shared" si="274"/>
        <v>0</v>
      </c>
      <c r="DH97">
        <v>-5.1189139532499999E-3</v>
      </c>
      <c r="DI97" s="117" t="s">
        <v>1189</v>
      </c>
      <c r="DJ97">
        <v>50</v>
      </c>
      <c r="DK97" t="str">
        <f t="shared" si="275"/>
        <v>TRUE</v>
      </c>
      <c r="DL97">
        <f>ROUND(MARGIN!$J13,0)</f>
        <v>5</v>
      </c>
      <c r="DM97">
        <f t="shared" ref="DM97:DM123" si="299">ROUND(IF(DC97=DD97,DL97*(1+$CV$95),DL97*(1-$CV$95)),0)</f>
        <v>6</v>
      </c>
      <c r="DN97">
        <f t="shared" ref="DN97:DN123" si="300">DL97</f>
        <v>5</v>
      </c>
      <c r="DO97" s="139">
        <f>DN97*10000*MARGIN!$G13/MARGIN!$D13</f>
        <v>70510.068360000005</v>
      </c>
      <c r="DP97" s="200">
        <f t="shared" si="276"/>
        <v>-360.93497277261537</v>
      </c>
      <c r="DQ97" s="200">
        <f t="shared" si="277"/>
        <v>-360.93497277261537</v>
      </c>
      <c r="DS97">
        <v>-2</v>
      </c>
      <c r="DT97">
        <v>-1</v>
      </c>
      <c r="DU97">
        <v>-1</v>
      </c>
      <c r="DV97">
        <v>-1</v>
      </c>
      <c r="DW97">
        <v>1</v>
      </c>
      <c r="DX97">
        <v>1</v>
      </c>
      <c r="DY97">
        <v>-4.5758373218E-3</v>
      </c>
      <c r="DZ97" s="117" t="s">
        <v>1189</v>
      </c>
      <c r="EA97">
        <v>50</v>
      </c>
      <c r="EB97" t="s">
        <v>1276</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1276</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1276</v>
      </c>
      <c r="FP97">
        <v>5</v>
      </c>
      <c r="FQ97">
        <v>6</v>
      </c>
      <c r="FR97">
        <v>5</v>
      </c>
      <c r="FS97" s="139">
        <v>72253.54853</v>
      </c>
      <c r="FT97" s="200">
        <v>0</v>
      </c>
      <c r="FU97" s="200"/>
      <c r="FV97" s="200">
        <v>0</v>
      </c>
      <c r="FX97">
        <v>0</v>
      </c>
      <c r="FZ97">
        <v>-1</v>
      </c>
      <c r="GB97">
        <v>-1</v>
      </c>
      <c r="GE97">
        <v>1</v>
      </c>
      <c r="GG97">
        <v>0</v>
      </c>
      <c r="GJ97" s="117" t="s">
        <v>1189</v>
      </c>
      <c r="GK97">
        <v>50</v>
      </c>
      <c r="GL97" t="s">
        <v>1286</v>
      </c>
      <c r="GM97">
        <v>5</v>
      </c>
      <c r="GN97">
        <v>4</v>
      </c>
      <c r="GO97">
        <v>5</v>
      </c>
      <c r="GP97" s="139">
        <v>72253.54853</v>
      </c>
      <c r="GQ97" s="200">
        <v>0</v>
      </c>
      <c r="GR97" s="200"/>
      <c r="GS97" s="200">
        <v>0</v>
      </c>
      <c r="GT97" s="200">
        <v>0</v>
      </c>
      <c r="GV97">
        <f t="shared" si="278"/>
        <v>0</v>
      </c>
      <c r="GX97">
        <v>-1</v>
      </c>
      <c r="GZ97">
        <v>-1</v>
      </c>
      <c r="HC97">
        <f t="shared" si="279"/>
        <v>1</v>
      </c>
      <c r="HE97">
        <f t="shared" ref="HE97:HE101" si="301">IF(HB97=GZ97,1,0)</f>
        <v>0</v>
      </c>
      <c r="HH97" s="117" t="s">
        <v>1189</v>
      </c>
      <c r="HI97">
        <v>50</v>
      </c>
      <c r="HJ97" t="str">
        <f t="shared" si="280"/>
        <v>FALSE</v>
      </c>
      <c r="HK97">
        <f>ROUND(MARGIN!$J13,0)</f>
        <v>5</v>
      </c>
      <c r="HL97">
        <f t="shared" ref="HL97:HL101" si="302">ROUND(IF(GW97=GZ97,HK97*(1+$CV$95),HK97*(1-$CV$95)),0)</f>
        <v>4</v>
      </c>
      <c r="HM97">
        <f t="shared" ref="HM97:HM101" si="303">HK97</f>
        <v>5</v>
      </c>
      <c r="HN97" s="139">
        <f>HM97*10000*MARGIN!$G13/MARGIN!$D13</f>
        <v>70510.068360000005</v>
      </c>
      <c r="HO97" s="200">
        <f t="shared" si="281"/>
        <v>0</v>
      </c>
      <c r="HP97" s="200"/>
      <c r="HQ97" s="200">
        <f t="shared" si="282"/>
        <v>0</v>
      </c>
      <c r="HR97" s="200">
        <f t="shared" si="283"/>
        <v>0</v>
      </c>
      <c r="HT97">
        <f t="shared" si="284"/>
        <v>0</v>
      </c>
      <c r="HV97">
        <v>-1</v>
      </c>
      <c r="HX97">
        <v>-1</v>
      </c>
      <c r="IA97">
        <f t="shared" si="285"/>
        <v>1</v>
      </c>
      <c r="IC97">
        <f t="shared" ref="IC97:IC101" si="304">IF(HZ97=HX97,1,0)</f>
        <v>0</v>
      </c>
      <c r="IF97" s="117" t="s">
        <v>1189</v>
      </c>
      <c r="IG97">
        <v>50</v>
      </c>
      <c r="IH97" t="str">
        <f t="shared" si="286"/>
        <v>FALSE</v>
      </c>
      <c r="II97">
        <f>ROUND(MARGIN!$J13,0)</f>
        <v>5</v>
      </c>
      <c r="IJ97">
        <f t="shared" ref="IJ97:IJ101" si="305">ROUND(IF(HU97=HX97,II97*(1+$CV$95),II97*(1-$CV$95)),0)</f>
        <v>4</v>
      </c>
      <c r="IK97">
        <f t="shared" ref="IK97:IK101" si="306">II97</f>
        <v>5</v>
      </c>
      <c r="IL97" s="139">
        <f>IK97*10000*MARGIN!$G13/MARGIN!$D13</f>
        <v>70510.068360000005</v>
      </c>
      <c r="IM97" s="200">
        <f t="shared" si="287"/>
        <v>0</v>
      </c>
      <c r="IN97" s="200"/>
      <c r="IO97" s="200">
        <f t="shared" si="288"/>
        <v>0</v>
      </c>
      <c r="IP97" s="200">
        <f t="shared" si="289"/>
        <v>0</v>
      </c>
      <c r="IR97">
        <f t="shared" si="290"/>
        <v>0</v>
      </c>
      <c r="IT97">
        <v>-1</v>
      </c>
      <c r="IV97">
        <v>-1</v>
      </c>
      <c r="IY97">
        <f t="shared" si="291"/>
        <v>1</v>
      </c>
      <c r="JA97">
        <f t="shared" ref="JA97:JA101" si="307">IF(IX97=IV97,1,0)</f>
        <v>0</v>
      </c>
      <c r="JD97" s="117" t="s">
        <v>1189</v>
      </c>
      <c r="JE97">
        <v>50</v>
      </c>
      <c r="JF97" t="str">
        <f t="shared" si="292"/>
        <v>FALSE</v>
      </c>
      <c r="JG97">
        <f>ROUND(MARGIN!$J13,0)</f>
        <v>5</v>
      </c>
      <c r="JH97">
        <f t="shared" ref="JH97:JH101" si="308">ROUND(IF(IS97=IV97,JG97*(1+$CV$95),JG97*(1-$CV$95)),0)</f>
        <v>4</v>
      </c>
      <c r="JI97">
        <f t="shared" ref="JI97:JI101" si="309">JG97</f>
        <v>5</v>
      </c>
      <c r="JJ97" s="139">
        <f>JI97*10000*MARGIN!$G13/MARGIN!$D13</f>
        <v>70510.068360000005</v>
      </c>
      <c r="JK97" s="200">
        <f t="shared" si="293"/>
        <v>0</v>
      </c>
      <c r="JL97" s="200"/>
      <c r="JM97" s="200">
        <f t="shared" si="294"/>
        <v>0</v>
      </c>
      <c r="JN97" s="200">
        <f t="shared" si="295"/>
        <v>0</v>
      </c>
    </row>
    <row r="98" spans="1:274" x14ac:dyDescent="0.25">
      <c r="A98" t="s">
        <v>1162</v>
      </c>
      <c r="B98" s="167" t="s">
        <v>7</v>
      </c>
      <c r="D98" s="117" t="s">
        <v>788</v>
      </c>
      <c r="E98">
        <v>50</v>
      </c>
      <c r="F98" t="e">
        <f>IF(#REF!="","FALSE","TRUE")</f>
        <v>#REF!</v>
      </c>
      <c r="G98">
        <f>ROUND(MARGIN!$J14,0)</f>
        <v>10</v>
      </c>
      <c r="I98" t="e">
        <f>-#REF!+J98</f>
        <v>#REF!</v>
      </c>
      <c r="J98">
        <v>-1</v>
      </c>
      <c r="K98" s="117" t="s">
        <v>788</v>
      </c>
      <c r="L98">
        <v>50</v>
      </c>
      <c r="M98" t="str">
        <f t="shared" si="244"/>
        <v>TRUE</v>
      </c>
      <c r="N98">
        <f>ROUND(MARGIN!$J14,0)</f>
        <v>10</v>
      </c>
      <c r="P98">
        <f t="shared" si="245"/>
        <v>2</v>
      </c>
      <c r="Q98">
        <v>1</v>
      </c>
      <c r="S98" t="str">
        <f>FORECAST!B58</f>
        <v>High: Apr // Low: Aug</v>
      </c>
      <c r="T98" s="117" t="s">
        <v>788</v>
      </c>
      <c r="U98">
        <v>50</v>
      </c>
      <c r="V98" t="str">
        <f t="shared" si="246"/>
        <v>TRUE</v>
      </c>
      <c r="W98">
        <f>ROUND(MARGIN!$J14,0)</f>
        <v>10</v>
      </c>
      <c r="Z98">
        <f t="shared" si="247"/>
        <v>-2</v>
      </c>
      <c r="AA98">
        <v>-1</v>
      </c>
      <c r="AB98">
        <v>-1</v>
      </c>
      <c r="AC98" t="s">
        <v>961</v>
      </c>
      <c r="AD98" s="117" t="s">
        <v>789</v>
      </c>
      <c r="AE98">
        <v>50</v>
      </c>
      <c r="AF98" t="str">
        <f t="shared" si="248"/>
        <v>TRUE</v>
      </c>
      <c r="AG98">
        <f>ROUND(MARGIN!$J14,0)</f>
        <v>10</v>
      </c>
      <c r="AH98">
        <f t="shared" si="249"/>
        <v>13</v>
      </c>
      <c r="AK98">
        <f t="shared" si="250"/>
        <v>0</v>
      </c>
      <c r="AL98">
        <v>-1</v>
      </c>
      <c r="AN98" t="s">
        <v>961</v>
      </c>
      <c r="AO98" s="117" t="s">
        <v>963</v>
      </c>
      <c r="AP98">
        <v>50</v>
      </c>
      <c r="AQ98" t="str">
        <f t="shared" si="251"/>
        <v>TRUE</v>
      </c>
      <c r="AR98">
        <f>ROUND(MARGIN!$J14,0)</f>
        <v>10</v>
      </c>
      <c r="AS98">
        <f t="shared" si="252"/>
        <v>10</v>
      </c>
      <c r="AV98">
        <f t="shared" si="253"/>
        <v>2</v>
      </c>
      <c r="AW98">
        <v>1</v>
      </c>
      <c r="AY98" t="s">
        <v>961</v>
      </c>
      <c r="AZ98" s="117" t="s">
        <v>963</v>
      </c>
      <c r="BA98">
        <v>50</v>
      </c>
      <c r="BB98" t="str">
        <f t="shared" si="254"/>
        <v>TRUE</v>
      </c>
      <c r="BC98">
        <f>ROUND(MARGIN!$J14,0)</f>
        <v>10</v>
      </c>
      <c r="BD98">
        <f t="shared" si="255"/>
        <v>10</v>
      </c>
      <c r="BG98">
        <f t="shared" si="256"/>
        <v>-1</v>
      </c>
      <c r="BK98" t="s">
        <v>961</v>
      </c>
      <c r="BL98" s="117" t="s">
        <v>963</v>
      </c>
      <c r="BM98">
        <v>50</v>
      </c>
      <c r="BN98" t="str">
        <f t="shared" si="257"/>
        <v>FALSE</v>
      </c>
      <c r="BO98">
        <f>ROUND(MARGIN!$J14,0)</f>
        <v>10</v>
      </c>
      <c r="BP98">
        <f t="shared" si="258"/>
        <v>10</v>
      </c>
      <c r="BT98">
        <f t="shared" si="259"/>
        <v>1</v>
      </c>
      <c r="BU98">
        <v>1</v>
      </c>
      <c r="BV98">
        <v>-1</v>
      </c>
      <c r="BW98">
        <v>-1</v>
      </c>
      <c r="BX98">
        <f t="shared" si="260"/>
        <v>0</v>
      </c>
      <c r="BY98">
        <f t="shared" si="261"/>
        <v>1</v>
      </c>
      <c r="BZ98" s="187">
        <v>-3.2285536333900001E-3</v>
      </c>
      <c r="CA98" s="117" t="s">
        <v>963</v>
      </c>
      <c r="CB98">
        <v>50</v>
      </c>
      <c r="CC98" t="str">
        <f t="shared" si="262"/>
        <v>TRUE</v>
      </c>
      <c r="CD98">
        <f>ROUND(MARGIN!$J14,0)</f>
        <v>10</v>
      </c>
      <c r="CE98">
        <f t="shared" si="263"/>
        <v>8</v>
      </c>
      <c r="CF98">
        <f t="shared" si="296"/>
        <v>10</v>
      </c>
      <c r="CG98" s="139">
        <f>CF98*10000*MARGIN!$G14/MARGIN!$D14</f>
        <v>73566.035423755966</v>
      </c>
      <c r="CH98" s="145">
        <f t="shared" si="264"/>
        <v>-237.51189096146479</v>
      </c>
      <c r="CI98" s="145">
        <f t="shared" si="265"/>
        <v>237.51189096146479</v>
      </c>
      <c r="CK98">
        <f t="shared" si="266"/>
        <v>-2</v>
      </c>
      <c r="CL98">
        <v>-1</v>
      </c>
      <c r="CM98">
        <v>-1</v>
      </c>
      <c r="CN98">
        <v>1</v>
      </c>
      <c r="CO98">
        <f t="shared" si="267"/>
        <v>0</v>
      </c>
      <c r="CP98">
        <f t="shared" si="268"/>
        <v>0</v>
      </c>
      <c r="CQ98">
        <v>9.8955610247499996E-3</v>
      </c>
      <c r="CR98" s="117" t="s">
        <v>1189</v>
      </c>
      <c r="CS98">
        <v>50</v>
      </c>
      <c r="CT98" t="str">
        <f t="shared" si="269"/>
        <v>TRUE</v>
      </c>
      <c r="CU98">
        <f>ROUND(MARGIN!$J14,0)</f>
        <v>10</v>
      </c>
      <c r="CV98">
        <f t="shared" si="297"/>
        <v>13</v>
      </c>
      <c r="CW98">
        <f t="shared" si="298"/>
        <v>10</v>
      </c>
      <c r="CX98" s="139">
        <f>CW98*10000*MARGIN!$G14/MARGIN!$D14</f>
        <v>73566.035423755966</v>
      </c>
      <c r="CY98" s="200">
        <f t="shared" si="270"/>
        <v>-727.97719288469739</v>
      </c>
      <c r="CZ98" s="200">
        <f t="shared" si="271"/>
        <v>-727.97719288469739</v>
      </c>
      <c r="DB98">
        <f t="shared" si="272"/>
        <v>2</v>
      </c>
      <c r="DC98">
        <v>1</v>
      </c>
      <c r="DD98">
        <v>1</v>
      </c>
      <c r="DE98">
        <v>1</v>
      </c>
      <c r="DF98">
        <f t="shared" si="273"/>
        <v>1</v>
      </c>
      <c r="DG98">
        <f t="shared" si="274"/>
        <v>1</v>
      </c>
      <c r="DH98">
        <v>1.0518340804299999E-2</v>
      </c>
      <c r="DI98" s="117" t="s">
        <v>1189</v>
      </c>
      <c r="DJ98">
        <v>50</v>
      </c>
      <c r="DK98" t="str">
        <f t="shared" si="275"/>
        <v>TRUE</v>
      </c>
      <c r="DL98">
        <f>ROUND(MARGIN!$J14,0)</f>
        <v>10</v>
      </c>
      <c r="DM98">
        <f t="shared" si="299"/>
        <v>13</v>
      </c>
      <c r="DN98">
        <f t="shared" si="300"/>
        <v>10</v>
      </c>
      <c r="DO98" s="139">
        <f>DN98*10000*MARGIN!$G14/MARGIN!$D14</f>
        <v>73566.035423755966</v>
      </c>
      <c r="DP98" s="200">
        <f t="shared" si="276"/>
        <v>773.79263220827158</v>
      </c>
      <c r="DQ98" s="200">
        <f t="shared" si="277"/>
        <v>773.79263220827158</v>
      </c>
      <c r="DS98">
        <v>0</v>
      </c>
      <c r="DT98">
        <v>1</v>
      </c>
      <c r="DU98">
        <v>1</v>
      </c>
      <c r="DV98">
        <v>-1</v>
      </c>
      <c r="DW98">
        <v>0</v>
      </c>
      <c r="DX98">
        <v>0</v>
      </c>
      <c r="DY98">
        <v>-1.57444894287E-3</v>
      </c>
      <c r="DZ98" s="117" t="s">
        <v>1189</v>
      </c>
      <c r="EA98">
        <v>50</v>
      </c>
      <c r="EB98" t="s">
        <v>1276</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1276</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1276</v>
      </c>
      <c r="FP98">
        <v>10</v>
      </c>
      <c r="FQ98">
        <v>13</v>
      </c>
      <c r="FR98">
        <v>10</v>
      </c>
      <c r="FS98" s="139">
        <v>74282.779230481887</v>
      </c>
      <c r="FT98" s="200">
        <v>0</v>
      </c>
      <c r="FU98" s="200"/>
      <c r="FV98" s="200">
        <v>0</v>
      </c>
      <c r="FX98">
        <v>0</v>
      </c>
      <c r="FZ98">
        <v>1</v>
      </c>
      <c r="GB98">
        <v>1</v>
      </c>
      <c r="GE98">
        <v>1</v>
      </c>
      <c r="GG98">
        <v>0</v>
      </c>
      <c r="GJ98" s="117" t="s">
        <v>1189</v>
      </c>
      <c r="GK98">
        <v>50</v>
      </c>
      <c r="GL98" t="s">
        <v>1286</v>
      </c>
      <c r="GM98">
        <v>10</v>
      </c>
      <c r="GN98">
        <v>8</v>
      </c>
      <c r="GO98">
        <v>10</v>
      </c>
      <c r="GP98" s="139">
        <v>74282.779230481887</v>
      </c>
      <c r="GQ98" s="200">
        <v>0</v>
      </c>
      <c r="GR98" s="200"/>
      <c r="GS98" s="200">
        <v>0</v>
      </c>
      <c r="GT98" s="200">
        <v>0</v>
      </c>
      <c r="GV98">
        <f t="shared" si="278"/>
        <v>0</v>
      </c>
      <c r="GX98">
        <v>1</v>
      </c>
      <c r="GZ98">
        <v>1</v>
      </c>
      <c r="HC98">
        <f t="shared" si="279"/>
        <v>1</v>
      </c>
      <c r="HE98">
        <f t="shared" si="301"/>
        <v>0</v>
      </c>
      <c r="HH98" s="117" t="s">
        <v>1189</v>
      </c>
      <c r="HI98">
        <v>50</v>
      </c>
      <c r="HJ98" t="str">
        <f t="shared" si="280"/>
        <v>FALSE</v>
      </c>
      <c r="HK98">
        <f>ROUND(MARGIN!$J14,0)</f>
        <v>10</v>
      </c>
      <c r="HL98">
        <f t="shared" si="302"/>
        <v>8</v>
      </c>
      <c r="HM98">
        <f t="shared" si="303"/>
        <v>10</v>
      </c>
      <c r="HN98" s="139">
        <f>HM98*10000*MARGIN!$G14/MARGIN!$D14</f>
        <v>73566.035423755966</v>
      </c>
      <c r="HO98" s="200">
        <f t="shared" si="281"/>
        <v>0</v>
      </c>
      <c r="HP98" s="200"/>
      <c r="HQ98" s="200">
        <f t="shared" si="282"/>
        <v>0</v>
      </c>
      <c r="HR98" s="200">
        <f t="shared" si="283"/>
        <v>0</v>
      </c>
      <c r="HT98">
        <f t="shared" si="284"/>
        <v>0</v>
      </c>
      <c r="HV98">
        <v>1</v>
      </c>
      <c r="HX98">
        <v>1</v>
      </c>
      <c r="IA98">
        <f t="shared" si="285"/>
        <v>1</v>
      </c>
      <c r="IC98">
        <f t="shared" si="304"/>
        <v>0</v>
      </c>
      <c r="IF98" s="117" t="s">
        <v>1189</v>
      </c>
      <c r="IG98">
        <v>50</v>
      </c>
      <c r="IH98" t="str">
        <f t="shared" si="286"/>
        <v>FALSE</v>
      </c>
      <c r="II98">
        <f>ROUND(MARGIN!$J14,0)</f>
        <v>10</v>
      </c>
      <c r="IJ98">
        <f t="shared" si="305"/>
        <v>8</v>
      </c>
      <c r="IK98">
        <f t="shared" si="306"/>
        <v>10</v>
      </c>
      <c r="IL98" s="139">
        <f>IK98*10000*MARGIN!$G14/MARGIN!$D14</f>
        <v>73566.035423755966</v>
      </c>
      <c r="IM98" s="200">
        <f t="shared" si="287"/>
        <v>0</v>
      </c>
      <c r="IN98" s="200"/>
      <c r="IO98" s="200">
        <f t="shared" si="288"/>
        <v>0</v>
      </c>
      <c r="IP98" s="200">
        <f t="shared" si="289"/>
        <v>0</v>
      </c>
      <c r="IR98">
        <f t="shared" si="290"/>
        <v>0</v>
      </c>
      <c r="IT98">
        <v>1</v>
      </c>
      <c r="IV98">
        <v>1</v>
      </c>
      <c r="IY98">
        <f t="shared" si="291"/>
        <v>1</v>
      </c>
      <c r="JA98">
        <f t="shared" si="307"/>
        <v>0</v>
      </c>
      <c r="JD98" s="117" t="s">
        <v>1189</v>
      </c>
      <c r="JE98">
        <v>50</v>
      </c>
      <c r="JF98" t="str">
        <f t="shared" si="292"/>
        <v>FALSE</v>
      </c>
      <c r="JG98">
        <f>ROUND(MARGIN!$J14,0)</f>
        <v>10</v>
      </c>
      <c r="JH98">
        <f t="shared" si="308"/>
        <v>8</v>
      </c>
      <c r="JI98">
        <f t="shared" si="309"/>
        <v>10</v>
      </c>
      <c r="JJ98" s="139">
        <f>JI98*10000*MARGIN!$G14/MARGIN!$D14</f>
        <v>73566.035423755966</v>
      </c>
      <c r="JK98" s="200">
        <f t="shared" si="293"/>
        <v>0</v>
      </c>
      <c r="JL98" s="200"/>
      <c r="JM98" s="200">
        <f t="shared" si="294"/>
        <v>0</v>
      </c>
      <c r="JN98" s="200">
        <f t="shared" si="295"/>
        <v>0</v>
      </c>
    </row>
    <row r="99" spans="1:274" x14ac:dyDescent="0.25">
      <c r="A99" t="s">
        <v>1163</v>
      </c>
      <c r="B99" s="167" t="s">
        <v>21</v>
      </c>
      <c r="D99" s="117" t="s">
        <v>788</v>
      </c>
      <c r="E99">
        <v>50</v>
      </c>
      <c r="F99" t="e">
        <f>IF(#REF!="","FALSE","TRUE")</f>
        <v>#REF!</v>
      </c>
      <c r="G99">
        <f>ROUND(MARGIN!$J13,0)</f>
        <v>5</v>
      </c>
      <c r="I99" t="e">
        <f>-#REF!+J99</f>
        <v>#REF!</v>
      </c>
      <c r="J99">
        <v>1</v>
      </c>
      <c r="K99" s="117" t="s">
        <v>788</v>
      </c>
      <c r="L99">
        <v>50</v>
      </c>
      <c r="M99" t="str">
        <f t="shared" si="244"/>
        <v>TRUE</v>
      </c>
      <c r="N99">
        <f>ROUND(MARGIN!$J13,0)</f>
        <v>5</v>
      </c>
      <c r="P99">
        <f t="shared" si="245"/>
        <v>0</v>
      </c>
      <c r="Q99">
        <v>1</v>
      </c>
      <c r="T99" s="117" t="s">
        <v>788</v>
      </c>
      <c r="U99">
        <v>50</v>
      </c>
      <c r="V99" t="str">
        <f t="shared" si="246"/>
        <v>TRUE</v>
      </c>
      <c r="W99">
        <f>ROUND(MARGIN!$J13,0)</f>
        <v>5</v>
      </c>
      <c r="Z99">
        <f t="shared" si="247"/>
        <v>0</v>
      </c>
      <c r="AA99">
        <v>1</v>
      </c>
      <c r="AD99" s="117" t="s">
        <v>962</v>
      </c>
      <c r="AE99">
        <v>50</v>
      </c>
      <c r="AF99" t="str">
        <f t="shared" si="248"/>
        <v>TRUE</v>
      </c>
      <c r="AG99">
        <f>ROUND(MARGIN!$J13,0)</f>
        <v>5</v>
      </c>
      <c r="AH99">
        <f t="shared" si="249"/>
        <v>5</v>
      </c>
      <c r="AK99">
        <f t="shared" si="250"/>
        <v>0</v>
      </c>
      <c r="AL99">
        <v>1</v>
      </c>
      <c r="AO99" s="117" t="s">
        <v>962</v>
      </c>
      <c r="AP99">
        <v>50</v>
      </c>
      <c r="AQ99" t="str">
        <f t="shared" si="251"/>
        <v>TRUE</v>
      </c>
      <c r="AR99">
        <f>ROUND(MARGIN!$J13,0)</f>
        <v>5</v>
      </c>
      <c r="AS99">
        <f t="shared" si="252"/>
        <v>5</v>
      </c>
      <c r="AV99">
        <f t="shared" si="253"/>
        <v>0</v>
      </c>
      <c r="AW99">
        <v>1</v>
      </c>
      <c r="AZ99" s="117" t="s">
        <v>962</v>
      </c>
      <c r="BA99">
        <v>50</v>
      </c>
      <c r="BB99" t="str">
        <f t="shared" si="254"/>
        <v>TRUE</v>
      </c>
      <c r="BC99">
        <f>ROUND(MARGIN!$J13,0)</f>
        <v>5</v>
      </c>
      <c r="BD99">
        <f t="shared" si="255"/>
        <v>5</v>
      </c>
      <c r="BG99">
        <f t="shared" si="256"/>
        <v>-1</v>
      </c>
      <c r="BL99" s="117" t="s">
        <v>962</v>
      </c>
      <c r="BM99">
        <v>50</v>
      </c>
      <c r="BN99" t="str">
        <f t="shared" si="257"/>
        <v>FALSE</v>
      </c>
      <c r="BO99">
        <f>ROUND(MARGIN!$J13,0)</f>
        <v>5</v>
      </c>
      <c r="BP99">
        <f t="shared" si="258"/>
        <v>5</v>
      </c>
      <c r="BT99">
        <f t="shared" si="259"/>
        <v>-1</v>
      </c>
      <c r="BU99">
        <v>-1</v>
      </c>
      <c r="BV99">
        <v>-1</v>
      </c>
      <c r="BW99">
        <v>1</v>
      </c>
      <c r="BX99">
        <f t="shared" si="260"/>
        <v>0</v>
      </c>
      <c r="BY99">
        <f t="shared" si="261"/>
        <v>0</v>
      </c>
      <c r="BZ99" s="187">
        <v>4.0381175944600002E-3</v>
      </c>
      <c r="CA99" s="117" t="s">
        <v>962</v>
      </c>
      <c r="CB99">
        <v>50</v>
      </c>
      <c r="CC99" t="str">
        <f t="shared" si="262"/>
        <v>TRUE</v>
      </c>
      <c r="CD99">
        <f>ROUND(MARGIN!$J15,0)</f>
        <v>10</v>
      </c>
      <c r="CE99">
        <f t="shared" si="263"/>
        <v>8</v>
      </c>
      <c r="CF99">
        <f t="shared" si="296"/>
        <v>10</v>
      </c>
      <c r="CG99" s="139">
        <f>CF99*10000*MARGIN!$G15/MARGIN!$D15</f>
        <v>73572.407492005485</v>
      </c>
      <c r="CH99" s="145">
        <f t="shared" si="264"/>
        <v>-297.0940331602481</v>
      </c>
      <c r="CI99" s="145">
        <f t="shared" si="265"/>
        <v>-297.0940331602481</v>
      </c>
      <c r="CK99">
        <f t="shared" si="266"/>
        <v>2</v>
      </c>
      <c r="CL99">
        <v>1</v>
      </c>
      <c r="CM99">
        <v>-1</v>
      </c>
      <c r="CN99">
        <v>-1</v>
      </c>
      <c r="CO99">
        <f t="shared" si="267"/>
        <v>0</v>
      </c>
      <c r="CP99">
        <f t="shared" si="268"/>
        <v>1</v>
      </c>
      <c r="CQ99">
        <v>-5.4552792351499997E-3</v>
      </c>
      <c r="CR99" s="117" t="s">
        <v>1189</v>
      </c>
      <c r="CS99">
        <v>50</v>
      </c>
      <c r="CT99" t="str">
        <f t="shared" si="269"/>
        <v>TRUE</v>
      </c>
      <c r="CU99">
        <f>ROUND(MARGIN!$J15,0)</f>
        <v>10</v>
      </c>
      <c r="CV99">
        <f t="shared" si="297"/>
        <v>8</v>
      </c>
      <c r="CW99">
        <f t="shared" si="298"/>
        <v>10</v>
      </c>
      <c r="CX99" s="139">
        <f>CW99*10000*MARGIN!$G15/MARGIN!$D15</f>
        <v>73572.407492005485</v>
      </c>
      <c r="CY99" s="200">
        <f t="shared" si="270"/>
        <v>-401.35802687113181</v>
      </c>
      <c r="CZ99" s="200">
        <f t="shared" si="271"/>
        <v>401.35802687113181</v>
      </c>
      <c r="DB99">
        <f t="shared" si="272"/>
        <v>-2</v>
      </c>
      <c r="DC99">
        <v>-1</v>
      </c>
      <c r="DD99">
        <v>-1</v>
      </c>
      <c r="DE99">
        <v>1</v>
      </c>
      <c r="DF99">
        <f t="shared" si="273"/>
        <v>0</v>
      </c>
      <c r="DG99">
        <f t="shared" si="274"/>
        <v>0</v>
      </c>
      <c r="DH99">
        <v>6.8005317288200003E-3</v>
      </c>
      <c r="DI99" s="117" t="s">
        <v>1189</v>
      </c>
      <c r="DJ99">
        <v>50</v>
      </c>
      <c r="DK99" t="str">
        <f t="shared" si="275"/>
        <v>TRUE</v>
      </c>
      <c r="DL99">
        <f>ROUND(MARGIN!$J15,0)</f>
        <v>10</v>
      </c>
      <c r="DM99">
        <f t="shared" si="299"/>
        <v>13</v>
      </c>
      <c r="DN99">
        <f t="shared" si="300"/>
        <v>10</v>
      </c>
      <c r="DO99" s="139">
        <f>DN99*10000*MARGIN!$G15/MARGIN!$D15</f>
        <v>73572.407492005485</v>
      </c>
      <c r="DP99" s="200">
        <f t="shared" si="276"/>
        <v>-500.33149151505762</v>
      </c>
      <c r="DQ99" s="200">
        <f t="shared" si="277"/>
        <v>-500.33149151505762</v>
      </c>
      <c r="DS99">
        <v>0</v>
      </c>
      <c r="DT99">
        <v>-1</v>
      </c>
      <c r="DU99">
        <v>1</v>
      </c>
      <c r="DV99">
        <v>-1</v>
      </c>
      <c r="DW99">
        <v>1</v>
      </c>
      <c r="DX99">
        <v>0</v>
      </c>
      <c r="DY99">
        <v>-4.3779794582400004E-3</v>
      </c>
      <c r="DZ99" s="117" t="s">
        <v>1189</v>
      </c>
      <c r="EA99">
        <v>50</v>
      </c>
      <c r="EB99" t="s">
        <v>1276</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1276</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1276</v>
      </c>
      <c r="FP99">
        <v>10</v>
      </c>
      <c r="FQ99">
        <v>8</v>
      </c>
      <c r="FR99">
        <v>10</v>
      </c>
      <c r="FS99" s="139">
        <v>74297.684354616256</v>
      </c>
      <c r="FT99" s="200">
        <v>0</v>
      </c>
      <c r="FU99" s="200"/>
      <c r="FV99" s="200">
        <v>0</v>
      </c>
      <c r="FX99">
        <v>0</v>
      </c>
      <c r="FZ99">
        <v>1</v>
      </c>
      <c r="GB99">
        <v>1</v>
      </c>
      <c r="GE99">
        <v>1</v>
      </c>
      <c r="GG99">
        <v>0</v>
      </c>
      <c r="GJ99" s="117" t="s">
        <v>1189</v>
      </c>
      <c r="GK99">
        <v>50</v>
      </c>
      <c r="GL99" t="s">
        <v>1286</v>
      </c>
      <c r="GM99">
        <v>10</v>
      </c>
      <c r="GN99">
        <v>8</v>
      </c>
      <c r="GO99">
        <v>10</v>
      </c>
      <c r="GP99" s="139">
        <v>74297.684354616256</v>
      </c>
      <c r="GQ99" s="200">
        <v>0</v>
      </c>
      <c r="GR99" s="200"/>
      <c r="GS99" s="200">
        <v>0</v>
      </c>
      <c r="GT99" s="200">
        <v>0</v>
      </c>
      <c r="GV99">
        <f t="shared" si="278"/>
        <v>0</v>
      </c>
      <c r="GX99">
        <v>1</v>
      </c>
      <c r="GZ99">
        <v>1</v>
      </c>
      <c r="HC99">
        <f t="shared" si="279"/>
        <v>1</v>
      </c>
      <c r="HE99">
        <f t="shared" si="301"/>
        <v>0</v>
      </c>
      <c r="HH99" s="117" t="s">
        <v>1189</v>
      </c>
      <c r="HI99">
        <v>50</v>
      </c>
      <c r="HJ99" t="str">
        <f t="shared" si="280"/>
        <v>FALSE</v>
      </c>
      <c r="HK99">
        <f>ROUND(MARGIN!$J15,0)</f>
        <v>10</v>
      </c>
      <c r="HL99">
        <f t="shared" si="302"/>
        <v>8</v>
      </c>
      <c r="HM99">
        <f t="shared" si="303"/>
        <v>10</v>
      </c>
      <c r="HN99" s="139">
        <f>HM99*10000*MARGIN!$G15/MARGIN!$D15</f>
        <v>73572.407492005485</v>
      </c>
      <c r="HO99" s="200">
        <f t="shared" si="281"/>
        <v>0</v>
      </c>
      <c r="HP99" s="200"/>
      <c r="HQ99" s="200">
        <f t="shared" si="282"/>
        <v>0</v>
      </c>
      <c r="HR99" s="200">
        <f t="shared" si="283"/>
        <v>0</v>
      </c>
      <c r="HT99">
        <f t="shared" si="284"/>
        <v>0</v>
      </c>
      <c r="HV99">
        <v>1</v>
      </c>
      <c r="HX99">
        <v>1</v>
      </c>
      <c r="IA99">
        <f t="shared" si="285"/>
        <v>1</v>
      </c>
      <c r="IC99">
        <f t="shared" si="304"/>
        <v>0</v>
      </c>
      <c r="IF99" s="117" t="s">
        <v>1189</v>
      </c>
      <c r="IG99">
        <v>50</v>
      </c>
      <c r="IH99" t="str">
        <f t="shared" si="286"/>
        <v>FALSE</v>
      </c>
      <c r="II99">
        <f>ROUND(MARGIN!$J15,0)</f>
        <v>10</v>
      </c>
      <c r="IJ99">
        <f t="shared" si="305"/>
        <v>8</v>
      </c>
      <c r="IK99">
        <f t="shared" si="306"/>
        <v>10</v>
      </c>
      <c r="IL99" s="139">
        <f>IK99*10000*MARGIN!$G15/MARGIN!$D15</f>
        <v>73572.407492005485</v>
      </c>
      <c r="IM99" s="200">
        <f t="shared" si="287"/>
        <v>0</v>
      </c>
      <c r="IN99" s="200"/>
      <c r="IO99" s="200">
        <f t="shared" si="288"/>
        <v>0</v>
      </c>
      <c r="IP99" s="200">
        <f t="shared" si="289"/>
        <v>0</v>
      </c>
      <c r="IR99">
        <f t="shared" si="290"/>
        <v>0</v>
      </c>
      <c r="IT99">
        <v>1</v>
      </c>
      <c r="IV99">
        <v>1</v>
      </c>
      <c r="IY99">
        <f t="shared" si="291"/>
        <v>1</v>
      </c>
      <c r="JA99">
        <f t="shared" si="307"/>
        <v>0</v>
      </c>
      <c r="JD99" s="117" t="s">
        <v>1189</v>
      </c>
      <c r="JE99">
        <v>50</v>
      </c>
      <c r="JF99" t="str">
        <f t="shared" si="292"/>
        <v>FALSE</v>
      </c>
      <c r="JG99">
        <f>ROUND(MARGIN!$J15,0)</f>
        <v>10</v>
      </c>
      <c r="JH99">
        <f t="shared" si="308"/>
        <v>8</v>
      </c>
      <c r="JI99">
        <f t="shared" si="309"/>
        <v>10</v>
      </c>
      <c r="JJ99" s="139">
        <f>JI99*10000*MARGIN!$G15/MARGIN!$D15</f>
        <v>73572.407492005485</v>
      </c>
      <c r="JK99" s="200">
        <f t="shared" si="293"/>
        <v>0</v>
      </c>
      <c r="JL99" s="200"/>
      <c r="JM99" s="200">
        <f t="shared" si="294"/>
        <v>0</v>
      </c>
      <c r="JN99" s="200">
        <f t="shared" si="295"/>
        <v>0</v>
      </c>
    </row>
    <row r="100" spans="1:274" x14ac:dyDescent="0.25">
      <c r="A100" t="s">
        <v>1164</v>
      </c>
      <c r="B100" s="167" t="s">
        <v>9</v>
      </c>
      <c r="D100" s="117" t="s">
        <v>788</v>
      </c>
      <c r="E100">
        <v>50</v>
      </c>
      <c r="F100" t="e">
        <f>IF(#REF!="","FALSE","TRUE")</f>
        <v>#REF!</v>
      </c>
      <c r="G100">
        <f>ROUND(MARGIN!$J16,0)</f>
        <v>10</v>
      </c>
      <c r="I100" t="e">
        <f>-#REF!+J100</f>
        <v>#REF!</v>
      </c>
      <c r="J100">
        <v>1</v>
      </c>
      <c r="K100" s="117" t="s">
        <v>788</v>
      </c>
      <c r="L100">
        <v>50</v>
      </c>
      <c r="M100" t="str">
        <f t="shared" si="244"/>
        <v>TRUE</v>
      </c>
      <c r="N100">
        <f>ROUND(MARGIN!$J16,0)</f>
        <v>10</v>
      </c>
      <c r="P100">
        <f t="shared" si="245"/>
        <v>0</v>
      </c>
      <c r="Q100">
        <v>1</v>
      </c>
      <c r="S100" t="str">
        <f>FORECAST!$B$60</f>
        <v>High: Apr-May // Low: Aug-Sept</v>
      </c>
      <c r="T100" s="117" t="s">
        <v>788</v>
      </c>
      <c r="U100">
        <v>50</v>
      </c>
      <c r="V100" t="str">
        <f t="shared" si="246"/>
        <v>TRUE</v>
      </c>
      <c r="W100">
        <f>ROUND(MARGIN!$J16,0)</f>
        <v>10</v>
      </c>
      <c r="Z100">
        <f t="shared" si="247"/>
        <v>-2</v>
      </c>
      <c r="AA100">
        <v>-1</v>
      </c>
      <c r="AC100" t="s">
        <v>933</v>
      </c>
      <c r="AD100" s="117" t="s">
        <v>962</v>
      </c>
      <c r="AE100">
        <v>50</v>
      </c>
      <c r="AF100" t="str">
        <f t="shared" si="248"/>
        <v>TRUE</v>
      </c>
      <c r="AG100">
        <f>ROUND(MARGIN!$J16,0)</f>
        <v>10</v>
      </c>
      <c r="AH100">
        <f t="shared" si="249"/>
        <v>10</v>
      </c>
      <c r="AK100">
        <f t="shared" si="250"/>
        <v>0</v>
      </c>
      <c r="AL100">
        <v>-1</v>
      </c>
      <c r="AN100" t="s">
        <v>933</v>
      </c>
      <c r="AO100" s="117" t="s">
        <v>962</v>
      </c>
      <c r="AP100">
        <v>50</v>
      </c>
      <c r="AQ100" t="str">
        <f t="shared" si="251"/>
        <v>TRUE</v>
      </c>
      <c r="AR100">
        <f>ROUND(MARGIN!$J16,0)</f>
        <v>10</v>
      </c>
      <c r="AS100">
        <f t="shared" si="252"/>
        <v>10</v>
      </c>
      <c r="AV100">
        <f t="shared" si="253"/>
        <v>0</v>
      </c>
      <c r="AW100">
        <v>-1</v>
      </c>
      <c r="AY100" t="s">
        <v>933</v>
      </c>
      <c r="AZ100" s="117" t="s">
        <v>962</v>
      </c>
      <c r="BA100">
        <v>50</v>
      </c>
      <c r="BB100" t="str">
        <f t="shared" si="254"/>
        <v>TRUE</v>
      </c>
      <c r="BC100">
        <f>ROUND(MARGIN!$J16,0)</f>
        <v>10</v>
      </c>
      <c r="BD100">
        <f t="shared" si="255"/>
        <v>10</v>
      </c>
      <c r="BG100">
        <f t="shared" si="256"/>
        <v>1</v>
      </c>
      <c r="BK100" t="s">
        <v>933</v>
      </c>
      <c r="BL100" s="117" t="s">
        <v>962</v>
      </c>
      <c r="BM100">
        <v>50</v>
      </c>
      <c r="BN100" t="str">
        <f t="shared" si="257"/>
        <v>FALSE</v>
      </c>
      <c r="BO100">
        <f>ROUND(MARGIN!$J16,0)</f>
        <v>10</v>
      </c>
      <c r="BP100">
        <f t="shared" si="258"/>
        <v>10</v>
      </c>
      <c r="BT100">
        <f t="shared" si="259"/>
        <v>1</v>
      </c>
      <c r="BU100">
        <v>1</v>
      </c>
      <c r="BV100">
        <v>1</v>
      </c>
      <c r="BW100">
        <v>1</v>
      </c>
      <c r="BX100">
        <f t="shared" si="260"/>
        <v>1</v>
      </c>
      <c r="BY100">
        <f t="shared" si="261"/>
        <v>1</v>
      </c>
      <c r="BZ100" s="187">
        <v>1.92464682523E-2</v>
      </c>
      <c r="CA100" s="117" t="s">
        <v>962</v>
      </c>
      <c r="CB100">
        <v>50</v>
      </c>
      <c r="CC100" t="str">
        <f t="shared" si="262"/>
        <v>TRUE</v>
      </c>
      <c r="CD100">
        <f>ROUND(MARGIN!$J16,0)</f>
        <v>10</v>
      </c>
      <c r="CE100">
        <f t="shared" si="263"/>
        <v>13</v>
      </c>
      <c r="CF100">
        <f t="shared" si="296"/>
        <v>10</v>
      </c>
      <c r="CG100" s="139">
        <f>CF100*10000*MARGIN!$G16/MARGIN!$D16</f>
        <v>73566</v>
      </c>
      <c r="CH100" s="145">
        <f t="shared" si="264"/>
        <v>1415.8856834487017</v>
      </c>
      <c r="CI100" s="145">
        <f t="shared" si="265"/>
        <v>1415.8856834487017</v>
      </c>
      <c r="CK100">
        <f t="shared" si="266"/>
        <v>0</v>
      </c>
      <c r="CL100">
        <v>1</v>
      </c>
      <c r="CM100">
        <v>1</v>
      </c>
      <c r="CN100">
        <v>-1</v>
      </c>
      <c r="CO100">
        <f t="shared" si="267"/>
        <v>0</v>
      </c>
      <c r="CP100">
        <f t="shared" si="268"/>
        <v>0</v>
      </c>
      <c r="CQ100">
        <v>-2.5792788879199998E-4</v>
      </c>
      <c r="CR100" s="117" t="s">
        <v>1189</v>
      </c>
      <c r="CS100">
        <v>50</v>
      </c>
      <c r="CT100" t="str">
        <f t="shared" si="269"/>
        <v>TRUE</v>
      </c>
      <c r="CU100">
        <f>ROUND(MARGIN!$J16,0)</f>
        <v>10</v>
      </c>
      <c r="CV100">
        <f t="shared" si="297"/>
        <v>13</v>
      </c>
      <c r="CW100">
        <f t="shared" si="298"/>
        <v>10</v>
      </c>
      <c r="CX100" s="139">
        <f>CW100*10000*MARGIN!$G16/MARGIN!$D16</f>
        <v>73566</v>
      </c>
      <c r="CY100" s="200">
        <f t="shared" si="270"/>
        <v>-18.974723066872272</v>
      </c>
      <c r="CZ100" s="200">
        <f t="shared" si="271"/>
        <v>-18.974723066872272</v>
      </c>
      <c r="DB100">
        <f t="shared" si="272"/>
        <v>-2</v>
      </c>
      <c r="DC100">
        <v>-1</v>
      </c>
      <c r="DD100">
        <v>-1</v>
      </c>
      <c r="DE100">
        <v>1</v>
      </c>
      <c r="DF100">
        <f t="shared" si="273"/>
        <v>0</v>
      </c>
      <c r="DG100">
        <f t="shared" si="274"/>
        <v>0</v>
      </c>
      <c r="DH100">
        <v>1.2342996809000001E-2</v>
      </c>
      <c r="DI100" s="117" t="s">
        <v>1189</v>
      </c>
      <c r="DJ100">
        <v>50</v>
      </c>
      <c r="DK100" t="str">
        <f t="shared" si="275"/>
        <v>TRUE</v>
      </c>
      <c r="DL100">
        <f>ROUND(MARGIN!$J16,0)</f>
        <v>10</v>
      </c>
      <c r="DM100">
        <f t="shared" si="299"/>
        <v>13</v>
      </c>
      <c r="DN100">
        <f t="shared" si="300"/>
        <v>10</v>
      </c>
      <c r="DO100" s="139">
        <f>DN100*10000*MARGIN!$G16/MARGIN!$D16</f>
        <v>73566</v>
      </c>
      <c r="DP100" s="200">
        <f t="shared" si="276"/>
        <v>-908.02490325089411</v>
      </c>
      <c r="DQ100" s="200">
        <f t="shared" si="277"/>
        <v>-908.02490325089411</v>
      </c>
      <c r="DS100">
        <v>0</v>
      </c>
      <c r="DT100">
        <v>-1</v>
      </c>
      <c r="DU100">
        <v>1</v>
      </c>
      <c r="DV100">
        <v>1</v>
      </c>
      <c r="DW100">
        <v>0</v>
      </c>
      <c r="DX100">
        <v>1</v>
      </c>
      <c r="DY100">
        <v>1.93148590284E-3</v>
      </c>
      <c r="DZ100" s="117" t="s">
        <v>1189</v>
      </c>
      <c r="EA100">
        <v>50</v>
      </c>
      <c r="EB100" t="s">
        <v>1276</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1276</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1276</v>
      </c>
      <c r="FP100">
        <v>10</v>
      </c>
      <c r="FQ100">
        <v>13</v>
      </c>
      <c r="FR100">
        <v>10</v>
      </c>
      <c r="FS100" s="139">
        <v>74299</v>
      </c>
      <c r="FT100" s="200">
        <v>0</v>
      </c>
      <c r="FU100" s="200"/>
      <c r="FV100" s="200">
        <v>0</v>
      </c>
      <c r="FX100">
        <v>0</v>
      </c>
      <c r="FZ100">
        <v>1</v>
      </c>
      <c r="GB100">
        <v>1</v>
      </c>
      <c r="GE100">
        <v>1</v>
      </c>
      <c r="GG100">
        <v>0</v>
      </c>
      <c r="GJ100" s="117" t="s">
        <v>1189</v>
      </c>
      <c r="GK100">
        <v>50</v>
      </c>
      <c r="GL100" t="s">
        <v>1286</v>
      </c>
      <c r="GM100">
        <v>10</v>
      </c>
      <c r="GN100">
        <v>8</v>
      </c>
      <c r="GO100">
        <v>10</v>
      </c>
      <c r="GP100" s="139">
        <v>74299</v>
      </c>
      <c r="GQ100" s="200">
        <v>0</v>
      </c>
      <c r="GR100" s="200"/>
      <c r="GS100" s="200">
        <v>0</v>
      </c>
      <c r="GT100" s="200">
        <v>0</v>
      </c>
      <c r="GV100">
        <f t="shared" si="278"/>
        <v>0</v>
      </c>
      <c r="GX100">
        <v>1</v>
      </c>
      <c r="GZ100">
        <v>1</v>
      </c>
      <c r="HC100">
        <f t="shared" si="279"/>
        <v>1</v>
      </c>
      <c r="HE100">
        <f t="shared" si="301"/>
        <v>0</v>
      </c>
      <c r="HH100" s="117" t="s">
        <v>1189</v>
      </c>
      <c r="HI100">
        <v>50</v>
      </c>
      <c r="HJ100" t="str">
        <f t="shared" si="280"/>
        <v>FALSE</v>
      </c>
      <c r="HK100">
        <f>ROUND(MARGIN!$J16,0)</f>
        <v>10</v>
      </c>
      <c r="HL100">
        <f t="shared" si="302"/>
        <v>8</v>
      </c>
      <c r="HM100">
        <f t="shared" si="303"/>
        <v>10</v>
      </c>
      <c r="HN100" s="139">
        <f>HM100*10000*MARGIN!$G16/MARGIN!$D16</f>
        <v>73566</v>
      </c>
      <c r="HO100" s="200">
        <f t="shared" si="281"/>
        <v>0</v>
      </c>
      <c r="HP100" s="200"/>
      <c r="HQ100" s="200">
        <f t="shared" si="282"/>
        <v>0</v>
      </c>
      <c r="HR100" s="200">
        <f t="shared" si="283"/>
        <v>0</v>
      </c>
      <c r="HT100">
        <f t="shared" si="284"/>
        <v>0</v>
      </c>
      <c r="HV100">
        <v>1</v>
      </c>
      <c r="HX100">
        <v>1</v>
      </c>
      <c r="IA100">
        <f t="shared" si="285"/>
        <v>1</v>
      </c>
      <c r="IC100">
        <f t="shared" si="304"/>
        <v>0</v>
      </c>
      <c r="IF100" s="117" t="s">
        <v>1189</v>
      </c>
      <c r="IG100">
        <v>50</v>
      </c>
      <c r="IH100" t="str">
        <f t="shared" si="286"/>
        <v>FALSE</v>
      </c>
      <c r="II100">
        <f>ROUND(MARGIN!$J16,0)</f>
        <v>10</v>
      </c>
      <c r="IJ100">
        <f t="shared" si="305"/>
        <v>8</v>
      </c>
      <c r="IK100">
        <f t="shared" si="306"/>
        <v>10</v>
      </c>
      <c r="IL100" s="139">
        <f>IK100*10000*MARGIN!$G16/MARGIN!$D16</f>
        <v>73566</v>
      </c>
      <c r="IM100" s="200">
        <f t="shared" si="287"/>
        <v>0</v>
      </c>
      <c r="IN100" s="200"/>
      <c r="IO100" s="200">
        <f t="shared" si="288"/>
        <v>0</v>
      </c>
      <c r="IP100" s="200">
        <f t="shared" si="289"/>
        <v>0</v>
      </c>
      <c r="IR100">
        <f t="shared" si="290"/>
        <v>0</v>
      </c>
      <c r="IT100">
        <v>1</v>
      </c>
      <c r="IV100">
        <v>1</v>
      </c>
      <c r="IY100">
        <f t="shared" si="291"/>
        <v>1</v>
      </c>
      <c r="JA100">
        <f t="shared" si="307"/>
        <v>0</v>
      </c>
      <c r="JD100" s="117" t="s">
        <v>1189</v>
      </c>
      <c r="JE100">
        <v>50</v>
      </c>
      <c r="JF100" t="str">
        <f t="shared" si="292"/>
        <v>FALSE</v>
      </c>
      <c r="JG100">
        <f>ROUND(MARGIN!$J16,0)</f>
        <v>10</v>
      </c>
      <c r="JH100">
        <f t="shared" si="308"/>
        <v>8</v>
      </c>
      <c r="JI100">
        <f t="shared" si="309"/>
        <v>10</v>
      </c>
      <c r="JJ100" s="139">
        <f>JI100*10000*MARGIN!$G16/MARGIN!$D16</f>
        <v>73566</v>
      </c>
      <c r="JK100" s="200">
        <f t="shared" si="293"/>
        <v>0</v>
      </c>
      <c r="JL100" s="200"/>
      <c r="JM100" s="200">
        <f t="shared" si="294"/>
        <v>0</v>
      </c>
      <c r="JN100" s="200">
        <f t="shared" si="295"/>
        <v>0</v>
      </c>
    </row>
    <row r="101" spans="1:274" x14ac:dyDescent="0.25">
      <c r="A101" t="s">
        <v>1166</v>
      </c>
      <c r="B101" s="167" t="s">
        <v>20</v>
      </c>
      <c r="D101" s="117" t="s">
        <v>788</v>
      </c>
      <c r="E101">
        <v>50</v>
      </c>
      <c r="F101" t="e">
        <f>IF(#REF!="","FALSE","TRUE")</f>
        <v>#REF!</v>
      </c>
      <c r="G101">
        <f>ROUND(MARGIN!$J12,0)</f>
        <v>10</v>
      </c>
      <c r="I101" t="e">
        <f>-#REF!+J101</f>
        <v>#REF!</v>
      </c>
      <c r="J101">
        <v>-1</v>
      </c>
      <c r="K101" s="117" t="s">
        <v>788</v>
      </c>
      <c r="L101">
        <v>50</v>
      </c>
      <c r="M101" t="str">
        <f t="shared" si="244"/>
        <v>TRUE</v>
      </c>
      <c r="N101">
        <f>ROUND(MARGIN!$J12,0)</f>
        <v>10</v>
      </c>
      <c r="P101">
        <f t="shared" si="245"/>
        <v>0</v>
      </c>
      <c r="Q101">
        <v>-1</v>
      </c>
      <c r="T101" s="117" t="s">
        <v>788</v>
      </c>
      <c r="U101">
        <v>50</v>
      </c>
      <c r="V101" t="str">
        <f t="shared" si="246"/>
        <v>TRUE</v>
      </c>
      <c r="W101">
        <f>ROUND(MARGIN!$J12,0)</f>
        <v>10</v>
      </c>
      <c r="Z101">
        <f t="shared" si="247"/>
        <v>0</v>
      </c>
      <c r="AA101">
        <v>-1</v>
      </c>
      <c r="AD101" s="117" t="s">
        <v>962</v>
      </c>
      <c r="AE101">
        <v>50</v>
      </c>
      <c r="AF101" t="str">
        <f t="shared" si="248"/>
        <v>TRUE</v>
      </c>
      <c r="AG101">
        <f>ROUND(MARGIN!$J12,0)</f>
        <v>10</v>
      </c>
      <c r="AH101">
        <f t="shared" si="249"/>
        <v>10</v>
      </c>
      <c r="AK101">
        <f t="shared" si="250"/>
        <v>0</v>
      </c>
      <c r="AL101">
        <v>-1</v>
      </c>
      <c r="AO101" s="117" t="s">
        <v>962</v>
      </c>
      <c r="AP101">
        <v>50</v>
      </c>
      <c r="AQ101" t="str">
        <f t="shared" si="251"/>
        <v>TRUE</v>
      </c>
      <c r="AR101">
        <f>ROUND(MARGIN!$J12,0)</f>
        <v>10</v>
      </c>
      <c r="AS101">
        <f t="shared" si="252"/>
        <v>10</v>
      </c>
      <c r="AV101">
        <f t="shared" si="253"/>
        <v>2</v>
      </c>
      <c r="AW101">
        <v>1</v>
      </c>
      <c r="AZ101" s="117" t="s">
        <v>962</v>
      </c>
      <c r="BA101">
        <v>50</v>
      </c>
      <c r="BB101" t="str">
        <f t="shared" si="254"/>
        <v>TRUE</v>
      </c>
      <c r="BC101">
        <f>ROUND(MARGIN!$J12,0)</f>
        <v>10</v>
      </c>
      <c r="BD101">
        <f t="shared" si="255"/>
        <v>10</v>
      </c>
      <c r="BG101">
        <f t="shared" si="256"/>
        <v>-1</v>
      </c>
      <c r="BL101" s="117" t="s">
        <v>962</v>
      </c>
      <c r="BM101">
        <v>50</v>
      </c>
      <c r="BN101" t="str">
        <f t="shared" si="257"/>
        <v>FALSE</v>
      </c>
      <c r="BO101">
        <f>ROUND(MARGIN!$J12,0)</f>
        <v>10</v>
      </c>
      <c r="BP101">
        <f t="shared" si="258"/>
        <v>10</v>
      </c>
      <c r="BT101">
        <f t="shared" si="259"/>
        <v>-1</v>
      </c>
      <c r="BU101">
        <v>-1</v>
      </c>
      <c r="BV101">
        <v>1</v>
      </c>
      <c r="BW101">
        <v>1</v>
      </c>
      <c r="BX101">
        <f t="shared" si="260"/>
        <v>0</v>
      </c>
      <c r="BY101">
        <f t="shared" si="261"/>
        <v>1</v>
      </c>
      <c r="BZ101" s="187">
        <v>5.7684993449700003E-3</v>
      </c>
      <c r="CA101" s="117" t="s">
        <v>962</v>
      </c>
      <c r="CB101">
        <v>50</v>
      </c>
      <c r="CC101" t="str">
        <f t="shared" si="262"/>
        <v>TRUE</v>
      </c>
      <c r="CD101">
        <f>ROUND(MARGIN!$J17,0)</f>
        <v>10</v>
      </c>
      <c r="CE101">
        <f t="shared" si="263"/>
        <v>8</v>
      </c>
      <c r="CF101">
        <f t="shared" si="296"/>
        <v>10</v>
      </c>
      <c r="CG101" s="139">
        <f>CF101*10000*MARGIN!$G17/MARGIN!$D17</f>
        <v>73570.157649782836</v>
      </c>
      <c r="CH101" s="145">
        <f t="shared" si="264"/>
        <v>-424.38940621211196</v>
      </c>
      <c r="CI101" s="145">
        <f t="shared" si="265"/>
        <v>424.38940621211196</v>
      </c>
      <c r="CK101">
        <f t="shared" si="266"/>
        <v>2</v>
      </c>
      <c r="CL101">
        <v>1</v>
      </c>
      <c r="CM101">
        <v>1</v>
      </c>
      <c r="CN101">
        <v>-1</v>
      </c>
      <c r="CO101">
        <f t="shared" si="267"/>
        <v>0</v>
      </c>
      <c r="CP101">
        <f t="shared" si="268"/>
        <v>0</v>
      </c>
      <c r="CQ101">
        <v>-8.4665644236199995E-3</v>
      </c>
      <c r="CR101" s="117" t="s">
        <v>1189</v>
      </c>
      <c r="CS101">
        <v>50</v>
      </c>
      <c r="CT101" t="str">
        <f t="shared" si="269"/>
        <v>TRUE</v>
      </c>
      <c r="CU101">
        <f>ROUND(MARGIN!$J17,0)</f>
        <v>10</v>
      </c>
      <c r="CV101">
        <f t="shared" si="297"/>
        <v>13</v>
      </c>
      <c r="CW101">
        <f t="shared" si="298"/>
        <v>10</v>
      </c>
      <c r="CX101" s="139">
        <f>CW101*10000*MARGIN!$G17/MARGIN!$D17</f>
        <v>73570.157649782836</v>
      </c>
      <c r="CY101" s="200">
        <f t="shared" si="270"/>
        <v>-622.88647939776615</v>
      </c>
      <c r="CZ101" s="200">
        <f t="shared" si="271"/>
        <v>-622.88647939776615</v>
      </c>
      <c r="DB101">
        <f t="shared" si="272"/>
        <v>0</v>
      </c>
      <c r="DC101">
        <v>1</v>
      </c>
      <c r="DD101">
        <v>1</v>
      </c>
      <c r="DE101">
        <v>1</v>
      </c>
      <c r="DF101">
        <f t="shared" si="273"/>
        <v>1</v>
      </c>
      <c r="DG101">
        <f t="shared" si="274"/>
        <v>1</v>
      </c>
      <c r="DH101">
        <v>5.9327061615400004E-3</v>
      </c>
      <c r="DI101" s="117" t="s">
        <v>1189</v>
      </c>
      <c r="DJ101">
        <v>50</v>
      </c>
      <c r="DK101" t="str">
        <f t="shared" si="275"/>
        <v>TRUE</v>
      </c>
      <c r="DL101">
        <f>ROUND(MARGIN!$J17,0)</f>
        <v>10</v>
      </c>
      <c r="DM101">
        <f t="shared" si="299"/>
        <v>13</v>
      </c>
      <c r="DN101">
        <f t="shared" si="300"/>
        <v>10</v>
      </c>
      <c r="DO101" s="139">
        <f>DN101*10000*MARGIN!$G17/MARGIN!$D17</f>
        <v>73570.157649782836</v>
      </c>
      <c r="DP101" s="200">
        <f t="shared" si="276"/>
        <v>436.47012759433585</v>
      </c>
      <c r="DQ101" s="200">
        <f t="shared" si="277"/>
        <v>436.47012759433585</v>
      </c>
      <c r="DS101">
        <v>-2</v>
      </c>
      <c r="DT101">
        <v>-1</v>
      </c>
      <c r="DU101">
        <v>1</v>
      </c>
      <c r="DV101">
        <v>-1</v>
      </c>
      <c r="DW101">
        <v>1</v>
      </c>
      <c r="DX101">
        <v>0</v>
      </c>
      <c r="DY101">
        <v>-1.6850619260299999E-3</v>
      </c>
      <c r="DZ101" s="117" t="s">
        <v>1189</v>
      </c>
      <c r="EA101">
        <v>50</v>
      </c>
      <c r="EB101" t="s">
        <v>1276</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1276</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1276</v>
      </c>
      <c r="FP101">
        <v>10</v>
      </c>
      <c r="FQ101">
        <v>8</v>
      </c>
      <c r="FR101">
        <v>10</v>
      </c>
      <c r="FS101" s="139">
        <v>74294.966516804474</v>
      </c>
      <c r="FT101" s="200">
        <v>0</v>
      </c>
      <c r="FU101" s="200"/>
      <c r="FV101" s="200">
        <v>0</v>
      </c>
      <c r="FX101">
        <v>0</v>
      </c>
      <c r="FZ101">
        <v>1</v>
      </c>
      <c r="GB101">
        <v>1</v>
      </c>
      <c r="GE101">
        <v>1</v>
      </c>
      <c r="GG101">
        <v>0</v>
      </c>
      <c r="GJ101" s="117" t="s">
        <v>1189</v>
      </c>
      <c r="GK101">
        <v>50</v>
      </c>
      <c r="GL101" t="s">
        <v>1286</v>
      </c>
      <c r="GM101">
        <v>10</v>
      </c>
      <c r="GN101">
        <v>8</v>
      </c>
      <c r="GO101">
        <v>10</v>
      </c>
      <c r="GP101" s="139">
        <v>74294.966516804474</v>
      </c>
      <c r="GQ101" s="200">
        <v>0</v>
      </c>
      <c r="GR101" s="200"/>
      <c r="GS101" s="200">
        <v>0</v>
      </c>
      <c r="GT101" s="200">
        <v>0</v>
      </c>
      <c r="GV101">
        <f t="shared" si="278"/>
        <v>0</v>
      </c>
      <c r="GX101">
        <v>1</v>
      </c>
      <c r="GZ101">
        <v>1</v>
      </c>
      <c r="HC101">
        <f t="shared" si="279"/>
        <v>1</v>
      </c>
      <c r="HE101">
        <f t="shared" si="301"/>
        <v>0</v>
      </c>
      <c r="HH101" s="117" t="s">
        <v>1189</v>
      </c>
      <c r="HI101">
        <v>50</v>
      </c>
      <c r="HJ101" t="str">
        <f t="shared" si="280"/>
        <v>FALSE</v>
      </c>
      <c r="HK101">
        <f>ROUND(MARGIN!$J17,0)</f>
        <v>10</v>
      </c>
      <c r="HL101">
        <f t="shared" si="302"/>
        <v>8</v>
      </c>
      <c r="HM101">
        <f t="shared" si="303"/>
        <v>10</v>
      </c>
      <c r="HN101" s="139">
        <f>HM101*10000*MARGIN!$G17/MARGIN!$D17</f>
        <v>73570.157649782836</v>
      </c>
      <c r="HO101" s="200">
        <f t="shared" si="281"/>
        <v>0</v>
      </c>
      <c r="HP101" s="200"/>
      <c r="HQ101" s="200">
        <f t="shared" si="282"/>
        <v>0</v>
      </c>
      <c r="HR101" s="200">
        <f t="shared" si="283"/>
        <v>0</v>
      </c>
      <c r="HT101">
        <f t="shared" si="284"/>
        <v>0</v>
      </c>
      <c r="HV101">
        <v>1</v>
      </c>
      <c r="HX101">
        <v>1</v>
      </c>
      <c r="IA101">
        <f t="shared" si="285"/>
        <v>1</v>
      </c>
      <c r="IC101">
        <f t="shared" si="304"/>
        <v>0</v>
      </c>
      <c r="IF101" s="117" t="s">
        <v>1189</v>
      </c>
      <c r="IG101">
        <v>50</v>
      </c>
      <c r="IH101" t="str">
        <f t="shared" si="286"/>
        <v>FALSE</v>
      </c>
      <c r="II101">
        <f>ROUND(MARGIN!$J17,0)</f>
        <v>10</v>
      </c>
      <c r="IJ101">
        <f t="shared" si="305"/>
        <v>8</v>
      </c>
      <c r="IK101">
        <f t="shared" si="306"/>
        <v>10</v>
      </c>
      <c r="IL101" s="139">
        <f>IK101*10000*MARGIN!$G17/MARGIN!$D17</f>
        <v>73570.157649782836</v>
      </c>
      <c r="IM101" s="200">
        <f t="shared" si="287"/>
        <v>0</v>
      </c>
      <c r="IN101" s="200"/>
      <c r="IO101" s="200">
        <f t="shared" si="288"/>
        <v>0</v>
      </c>
      <c r="IP101" s="200">
        <f t="shared" si="289"/>
        <v>0</v>
      </c>
      <c r="IR101">
        <f t="shared" si="290"/>
        <v>0</v>
      </c>
      <c r="IT101">
        <v>1</v>
      </c>
      <c r="IV101">
        <v>1</v>
      </c>
      <c r="IY101">
        <f t="shared" si="291"/>
        <v>1</v>
      </c>
      <c r="JA101">
        <f t="shared" si="307"/>
        <v>0</v>
      </c>
      <c r="JD101" s="117" t="s">
        <v>1189</v>
      </c>
      <c r="JE101">
        <v>50</v>
      </c>
      <c r="JF101" t="str">
        <f t="shared" si="292"/>
        <v>FALSE</v>
      </c>
      <c r="JG101">
        <f>ROUND(MARGIN!$J17,0)</f>
        <v>10</v>
      </c>
      <c r="JH101">
        <f t="shared" si="308"/>
        <v>8</v>
      </c>
      <c r="JI101">
        <f t="shared" si="309"/>
        <v>10</v>
      </c>
      <c r="JJ101" s="139">
        <f>JI101*10000*MARGIN!$G17/MARGIN!$D17</f>
        <v>73570.157649782836</v>
      </c>
      <c r="JK101" s="200">
        <f t="shared" si="293"/>
        <v>0</v>
      </c>
      <c r="JL101" s="200"/>
      <c r="JM101" s="200">
        <f t="shared" si="294"/>
        <v>0</v>
      </c>
      <c r="JN101" s="200">
        <f t="shared" si="295"/>
        <v>0</v>
      </c>
    </row>
    <row r="102" spans="1:274"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76911.882395903755</v>
      </c>
      <c r="CH102" s="145">
        <f>IF(BX102=1,ABS(CG102*BZ102),-ABS(CG102*BZ102))</f>
        <v>681.48349681781474</v>
      </c>
      <c r="CI102" s="145">
        <f>IF(BY102=1,ABS(CG102*BZ102),-ABS(CG102*BZ102))</f>
        <v>-681.48349681781474</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76911.882395903755</v>
      </c>
      <c r="CY102" s="200">
        <f>IF(CO102=1,ABS(CX102*CQ102),-ABS(CX102*CQ102))</f>
        <v>-1097.0432702290273</v>
      </c>
      <c r="CZ102" s="200">
        <f>IF(CP102=1,ABS(CX102*CQ102),-ABS(CX102*CQ102))</f>
        <v>-1097.0432702290273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76911.882395903755</v>
      </c>
      <c r="DP102" s="200">
        <f>IF(DF102=1,ABS(DO102*DH102),-ABS(DO102*DH102))</f>
        <v>-158.74037938376628</v>
      </c>
      <c r="DQ102" s="200">
        <f>IF(DG102=1,ABS(DO102*DH102),-ABS(DO102*DH102))</f>
        <v>-158.74037938376628</v>
      </c>
      <c r="DS102">
        <v>2</v>
      </c>
      <c r="DT102">
        <v>1</v>
      </c>
      <c r="DU102">
        <v>1</v>
      </c>
      <c r="DV102">
        <v>-1</v>
      </c>
      <c r="DW102">
        <v>0</v>
      </c>
      <c r="DX102">
        <v>0</v>
      </c>
      <c r="DY102">
        <v>-1.9583788225000002E-3</v>
      </c>
      <c r="DZ102" s="118" t="s">
        <v>1189</v>
      </c>
      <c r="EA102">
        <v>50</v>
      </c>
      <c r="EB102" t="s">
        <v>1276</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1276</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1276</v>
      </c>
      <c r="FP102">
        <v>11</v>
      </c>
      <c r="FQ102">
        <v>8</v>
      </c>
      <c r="FR102">
        <v>11</v>
      </c>
      <c r="FS102" s="139">
        <v>78114.801773194587</v>
      </c>
      <c r="FT102" s="200">
        <v>0</v>
      </c>
      <c r="FU102" s="200"/>
      <c r="FV102" s="200">
        <v>0</v>
      </c>
      <c r="FX102">
        <v>0</v>
      </c>
      <c r="FZ102">
        <v>1</v>
      </c>
      <c r="GB102">
        <v>1</v>
      </c>
      <c r="GE102">
        <v>1</v>
      </c>
      <c r="GG102">
        <v>0</v>
      </c>
      <c r="GJ102" s="118" t="s">
        <v>1189</v>
      </c>
      <c r="GK102">
        <v>50</v>
      </c>
      <c r="GL102" t="s">
        <v>1286</v>
      </c>
      <c r="GM102">
        <v>11</v>
      </c>
      <c r="GN102">
        <v>8</v>
      </c>
      <c r="GO102">
        <v>11</v>
      </c>
      <c r="GP102" s="139">
        <v>78114.801773194587</v>
      </c>
      <c r="GQ102" s="200">
        <v>0</v>
      </c>
      <c r="GR102" s="200"/>
      <c r="GS102" s="200">
        <v>0</v>
      </c>
      <c r="GT102" s="200">
        <v>0</v>
      </c>
      <c r="GV102">
        <f t="shared" si="278"/>
        <v>0</v>
      </c>
      <c r="GX102">
        <v>1</v>
      </c>
      <c r="GZ102">
        <v>1</v>
      </c>
      <c r="HC102">
        <f>IF(GW102=HB102,1,0)</f>
        <v>1</v>
      </c>
      <c r="HE102">
        <f>IF(HB102=GZ102,1,0)</f>
        <v>0</v>
      </c>
      <c r="HH102" s="118" t="s">
        <v>1189</v>
      </c>
      <c r="HI102">
        <v>50</v>
      </c>
      <c r="HJ102" t="str">
        <f>IF(GW102="","FALSE","TRUE")</f>
        <v>FALSE</v>
      </c>
      <c r="HK102">
        <f>ROUND(MARGIN!$J18,0)</f>
        <v>11</v>
      </c>
      <c r="HL102">
        <f>ROUND(IF(GW102=GZ102,HK102*(1+$CV$95),HK102*(1-$CV$95)),0)</f>
        <v>8</v>
      </c>
      <c r="HM102">
        <f>HK102</f>
        <v>11</v>
      </c>
      <c r="HN102" s="139">
        <f>HM102*10000*MARGIN!$G18/MARGIN!$D18</f>
        <v>76911.882395903755</v>
      </c>
      <c r="HO102" s="200">
        <f>IF(HC102=1,ABS(HN102*HG102),-ABS(HN102*HG102))</f>
        <v>0</v>
      </c>
      <c r="HP102" s="200"/>
      <c r="HQ102" s="200">
        <f t="shared" si="282"/>
        <v>0</v>
      </c>
      <c r="HR102" s="200">
        <f>IF(HG102=1,ABS(HO102*HH102),-ABS(HO102*HH102))</f>
        <v>0</v>
      </c>
      <c r="HT102">
        <f t="shared" si="284"/>
        <v>0</v>
      </c>
      <c r="HV102">
        <v>1</v>
      </c>
      <c r="HX102">
        <v>1</v>
      </c>
      <c r="IA102">
        <f>IF(HU102=HZ102,1,0)</f>
        <v>1</v>
      </c>
      <c r="IC102">
        <f>IF(HZ102=HX102,1,0)</f>
        <v>0</v>
      </c>
      <c r="IF102" s="118" t="s">
        <v>1189</v>
      </c>
      <c r="IG102">
        <v>50</v>
      </c>
      <c r="IH102" t="str">
        <f>IF(HU102="","FALSE","TRUE")</f>
        <v>FALSE</v>
      </c>
      <c r="II102">
        <f>ROUND(MARGIN!$J18,0)</f>
        <v>11</v>
      </c>
      <c r="IJ102">
        <f>ROUND(IF(HU102=HX102,II102*(1+$CV$95),II102*(1-$CV$95)),0)</f>
        <v>8</v>
      </c>
      <c r="IK102">
        <f>II102</f>
        <v>11</v>
      </c>
      <c r="IL102" s="139">
        <f>IK102*10000*MARGIN!$G18/MARGIN!$D18</f>
        <v>76911.882395903755</v>
      </c>
      <c r="IM102" s="200">
        <f>IF(IA102=1,ABS(IL102*IE102),-ABS(IL102*IE102))</f>
        <v>0</v>
      </c>
      <c r="IN102" s="200"/>
      <c r="IO102" s="200">
        <f t="shared" si="288"/>
        <v>0</v>
      </c>
      <c r="IP102" s="200">
        <f>IF(IE102=1,ABS(IM102*IF102),-ABS(IM102*IF102))</f>
        <v>0</v>
      </c>
      <c r="IR102">
        <f t="shared" si="290"/>
        <v>0</v>
      </c>
      <c r="IT102">
        <v>1</v>
      </c>
      <c r="IV102">
        <v>1</v>
      </c>
      <c r="IY102">
        <f>IF(IS102=IX102,1,0)</f>
        <v>1</v>
      </c>
      <c r="JA102">
        <f>IF(IX102=IV102,1,0)</f>
        <v>0</v>
      </c>
      <c r="JD102" s="118" t="s">
        <v>1189</v>
      </c>
      <c r="JE102">
        <v>50</v>
      </c>
      <c r="JF102" t="str">
        <f>IF(IS102="","FALSE","TRUE")</f>
        <v>FALSE</v>
      </c>
      <c r="JG102">
        <f>ROUND(MARGIN!$J18,0)</f>
        <v>11</v>
      </c>
      <c r="JH102">
        <f>ROUND(IF(IS102=IV102,JG102*(1+$CV$95),JG102*(1-$CV$95)),0)</f>
        <v>8</v>
      </c>
      <c r="JI102">
        <f>JG102</f>
        <v>11</v>
      </c>
      <c r="JJ102" s="139">
        <f>JI102*10000*MARGIN!$G18/MARGIN!$D18</f>
        <v>76911.882395903755</v>
      </c>
      <c r="JK102" s="200">
        <f>IF(IY102=1,ABS(JJ102*JC102),-ABS(JJ102*JC102))</f>
        <v>0</v>
      </c>
      <c r="JL102" s="200"/>
      <c r="JM102" s="200">
        <f t="shared" si="294"/>
        <v>0</v>
      </c>
      <c r="JN102" s="200">
        <f>IF(JC102=1,ABS(JK102*JD102),-ABS(JK102*JD102))</f>
        <v>0</v>
      </c>
    </row>
    <row r="103" spans="1:274"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44"/>
        <v>TRUE</v>
      </c>
      <c r="N103">
        <f>ROUND(MARGIN!$J17,0)</f>
        <v>10</v>
      </c>
      <c r="P103">
        <f t="shared" si="245"/>
        <v>0</v>
      </c>
      <c r="Q103">
        <v>-1</v>
      </c>
      <c r="T103" s="117" t="s">
        <v>788</v>
      </c>
      <c r="U103">
        <v>50</v>
      </c>
      <c r="V103" t="str">
        <f t="shared" si="246"/>
        <v>TRUE</v>
      </c>
      <c r="W103">
        <f>ROUND(MARGIN!$J17,0)</f>
        <v>10</v>
      </c>
      <c r="Z103">
        <f t="shared" si="247"/>
        <v>0</v>
      </c>
      <c r="AA103">
        <v>-1</v>
      </c>
      <c r="AD103" s="117" t="s">
        <v>32</v>
      </c>
      <c r="AE103">
        <v>50</v>
      </c>
      <c r="AF103" t="str">
        <f t="shared" si="248"/>
        <v>TRUE</v>
      </c>
      <c r="AG103">
        <f>ROUND(MARGIN!$J17,0)</f>
        <v>10</v>
      </c>
      <c r="AH103">
        <f t="shared" si="249"/>
        <v>10</v>
      </c>
      <c r="AK103">
        <f t="shared" si="250"/>
        <v>0</v>
      </c>
      <c r="AL103">
        <v>-1</v>
      </c>
      <c r="AO103" s="117" t="s">
        <v>32</v>
      </c>
      <c r="AP103">
        <v>50</v>
      </c>
      <c r="AQ103" t="str">
        <f t="shared" si="251"/>
        <v>TRUE</v>
      </c>
      <c r="AR103">
        <f>ROUND(MARGIN!$J17,0)</f>
        <v>10</v>
      </c>
      <c r="AS103">
        <f t="shared" si="252"/>
        <v>10</v>
      </c>
      <c r="AV103">
        <f t="shared" si="253"/>
        <v>2</v>
      </c>
      <c r="AW103">
        <v>1</v>
      </c>
      <c r="AZ103" s="117" t="s">
        <v>32</v>
      </c>
      <c r="BA103">
        <v>50</v>
      </c>
      <c r="BB103" t="str">
        <f t="shared" si="254"/>
        <v>TRUE</v>
      </c>
      <c r="BC103">
        <f>ROUND(MARGIN!$J17,0)</f>
        <v>10</v>
      </c>
      <c r="BD103">
        <f t="shared" si="255"/>
        <v>10</v>
      </c>
      <c r="BG103">
        <f t="shared" si="256"/>
        <v>-1</v>
      </c>
      <c r="BL103" s="117" t="s">
        <v>32</v>
      </c>
      <c r="BM103">
        <v>50</v>
      </c>
      <c r="BN103" t="str">
        <f t="shared" si="257"/>
        <v>FALSE</v>
      </c>
      <c r="BO103">
        <f>ROUND(MARGIN!$J17,0)</f>
        <v>10</v>
      </c>
      <c r="BP103">
        <f t="shared" si="258"/>
        <v>10</v>
      </c>
      <c r="BT103">
        <f t="shared" si="259"/>
        <v>-1</v>
      </c>
      <c r="BU103">
        <v>-1</v>
      </c>
      <c r="BV103">
        <v>-1</v>
      </c>
      <c r="BW103">
        <v>-1</v>
      </c>
      <c r="BX103">
        <f t="shared" si="260"/>
        <v>1</v>
      </c>
      <c r="BY103">
        <f t="shared" si="261"/>
        <v>1</v>
      </c>
      <c r="BZ103" s="187">
        <v>-2.6722758000300001E-3</v>
      </c>
      <c r="CA103" s="117" t="s">
        <v>32</v>
      </c>
      <c r="CB103">
        <v>50</v>
      </c>
      <c r="CC103" t="str">
        <f t="shared" si="262"/>
        <v>TRUE</v>
      </c>
      <c r="CD103">
        <f>ROUND(MARGIN!$J19,0)</f>
        <v>10</v>
      </c>
      <c r="CE103">
        <f t="shared" si="263"/>
        <v>13</v>
      </c>
      <c r="CF103">
        <f t="shared" si="296"/>
        <v>10</v>
      </c>
      <c r="CG103" s="139">
        <f>CF103*10000*MARGIN!$G19/MARGIN!$D19</f>
        <v>77677.64442044936</v>
      </c>
      <c r="CH103" s="145">
        <f t="shared" si="264"/>
        <v>207.57608938810219</v>
      </c>
      <c r="CI103" s="145">
        <f t="shared" si="265"/>
        <v>207.57608938810219</v>
      </c>
      <c r="CK103">
        <f t="shared" si="266"/>
        <v>0</v>
      </c>
      <c r="CL103">
        <v>-1</v>
      </c>
      <c r="CM103">
        <v>-1</v>
      </c>
      <c r="CN103">
        <v>1</v>
      </c>
      <c r="CO103">
        <f t="shared" si="267"/>
        <v>0</v>
      </c>
      <c r="CP103">
        <f t="shared" si="268"/>
        <v>0</v>
      </c>
      <c r="CQ103">
        <v>4.0058894533699999E-3</v>
      </c>
      <c r="CR103" s="117" t="s">
        <v>1189</v>
      </c>
      <c r="CS103">
        <v>50</v>
      </c>
      <c r="CT103" t="str">
        <f t="shared" si="269"/>
        <v>TRUE</v>
      </c>
      <c r="CU103">
        <f>ROUND(MARGIN!$J19,0)</f>
        <v>10</v>
      </c>
      <c r="CV103">
        <f t="shared" si="297"/>
        <v>13</v>
      </c>
      <c r="CW103">
        <f t="shared" si="298"/>
        <v>10</v>
      </c>
      <c r="CX103" s="139">
        <f>CW103*10000*MARGIN!$G19/MARGIN!$D19</f>
        <v>77677.64442044936</v>
      </c>
      <c r="CY103" s="200">
        <f t="shared" si="270"/>
        <v>-311.16805654650312</v>
      </c>
      <c r="CZ103" s="200">
        <f t="shared" si="271"/>
        <v>-311.16805654650312</v>
      </c>
      <c r="DB103">
        <f t="shared" si="272"/>
        <v>2</v>
      </c>
      <c r="DC103">
        <v>1</v>
      </c>
      <c r="DD103">
        <v>-1</v>
      </c>
      <c r="DE103">
        <v>1</v>
      </c>
      <c r="DF103">
        <f t="shared" si="273"/>
        <v>1</v>
      </c>
      <c r="DG103">
        <f t="shared" si="274"/>
        <v>0</v>
      </c>
      <c r="DH103">
        <v>8.9838950469699999E-4</v>
      </c>
      <c r="DI103" s="117" t="s">
        <v>1189</v>
      </c>
      <c r="DJ103">
        <v>50</v>
      </c>
      <c r="DK103" t="str">
        <f t="shared" si="275"/>
        <v>TRUE</v>
      </c>
      <c r="DL103">
        <f>ROUND(MARGIN!$J19,0)</f>
        <v>10</v>
      </c>
      <c r="DM103">
        <f t="shared" si="299"/>
        <v>8</v>
      </c>
      <c r="DN103">
        <f t="shared" si="300"/>
        <v>10</v>
      </c>
      <c r="DO103" s="139">
        <f>DN103*10000*MARGIN!$G19/MARGIN!$D19</f>
        <v>77677.64442044936</v>
      </c>
      <c r="DP103" s="200">
        <f t="shared" si="276"/>
        <v>69.784780496917179</v>
      </c>
      <c r="DQ103" s="200">
        <f t="shared" si="277"/>
        <v>-69.784780496917179</v>
      </c>
      <c r="DS103">
        <v>0</v>
      </c>
      <c r="DT103">
        <v>1</v>
      </c>
      <c r="DU103">
        <v>1</v>
      </c>
      <c r="DV103">
        <v>-1</v>
      </c>
      <c r="DW103">
        <v>0</v>
      </c>
      <c r="DX103">
        <v>0</v>
      </c>
      <c r="DY103">
        <v>-2.8379466466000002E-3</v>
      </c>
      <c r="DZ103" s="117" t="s">
        <v>1189</v>
      </c>
      <c r="EA103">
        <v>50</v>
      </c>
      <c r="EB103" t="s">
        <v>1276</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1276</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1276</v>
      </c>
      <c r="FP103">
        <v>10</v>
      </c>
      <c r="FQ103">
        <v>8</v>
      </c>
      <c r="FR103">
        <v>10</v>
      </c>
      <c r="FS103" s="139">
        <v>78576.391409401534</v>
      </c>
      <c r="FT103" s="200">
        <v>0</v>
      </c>
      <c r="FU103" s="200"/>
      <c r="FV103" s="200">
        <v>0</v>
      </c>
      <c r="FX103">
        <v>0</v>
      </c>
      <c r="FZ103">
        <v>1</v>
      </c>
      <c r="GB103">
        <v>1</v>
      </c>
      <c r="GE103">
        <v>1</v>
      </c>
      <c r="GG103">
        <v>0</v>
      </c>
      <c r="GJ103" s="117" t="s">
        <v>1189</v>
      </c>
      <c r="GK103">
        <v>50</v>
      </c>
      <c r="GL103" t="s">
        <v>1286</v>
      </c>
      <c r="GM103">
        <v>10</v>
      </c>
      <c r="GN103">
        <v>8</v>
      </c>
      <c r="GO103">
        <v>10</v>
      </c>
      <c r="GP103" s="139">
        <v>78576.391409401534</v>
      </c>
      <c r="GQ103" s="200">
        <v>0</v>
      </c>
      <c r="GR103" s="200"/>
      <c r="GS103" s="200">
        <v>0</v>
      </c>
      <c r="GT103" s="200">
        <v>0</v>
      </c>
      <c r="GV103">
        <f t="shared" si="278"/>
        <v>0</v>
      </c>
      <c r="GX103">
        <v>1</v>
      </c>
      <c r="GZ103">
        <v>1</v>
      </c>
      <c r="HC103">
        <f t="shared" ref="HC103:HC123" si="310">IF(GW103=HB103,1,0)</f>
        <v>1</v>
      </c>
      <c r="HE103">
        <f t="shared" ref="HE103:HE123" si="311">IF(HB103=GZ103,1,0)</f>
        <v>0</v>
      </c>
      <c r="HH103" s="117" t="s">
        <v>1189</v>
      </c>
      <c r="HI103">
        <v>50</v>
      </c>
      <c r="HJ103" t="str">
        <f t="shared" ref="HJ103:HJ123" si="312">IF(GW103="","FALSE","TRUE")</f>
        <v>FALSE</v>
      </c>
      <c r="HK103">
        <f>ROUND(MARGIN!$J19,0)</f>
        <v>10</v>
      </c>
      <c r="HL103">
        <f t="shared" ref="HL103:HL123" si="313">ROUND(IF(GW103=GZ103,HK103*(1+$CV$95),HK103*(1-$CV$95)),0)</f>
        <v>8</v>
      </c>
      <c r="HM103">
        <f t="shared" ref="HM103:HM123" si="314">HK103</f>
        <v>10</v>
      </c>
      <c r="HN103" s="139">
        <f>HM103*10000*MARGIN!$G19/MARGIN!$D19</f>
        <v>77677.64442044936</v>
      </c>
      <c r="HO103" s="200">
        <f t="shared" ref="HO103:HO123" si="315">IF(HC103=1,ABS(HN103*HG103),-ABS(HN103*HG103))</f>
        <v>0</v>
      </c>
      <c r="HP103" s="200"/>
      <c r="HQ103" s="200">
        <f t="shared" si="282"/>
        <v>0</v>
      </c>
      <c r="HR103" s="200">
        <f t="shared" ref="HR103:HR123" si="316">IF(HG103=1,ABS(HO103*HH103),-ABS(HO103*HH103))</f>
        <v>0</v>
      </c>
      <c r="HT103">
        <f t="shared" si="284"/>
        <v>0</v>
      </c>
      <c r="HV103">
        <v>1</v>
      </c>
      <c r="HX103">
        <v>1</v>
      </c>
      <c r="IA103">
        <f t="shared" ref="IA103:IA123" si="317">IF(HU103=HZ103,1,0)</f>
        <v>1</v>
      </c>
      <c r="IC103">
        <f t="shared" ref="IC103:IC123" si="318">IF(HZ103=HX103,1,0)</f>
        <v>0</v>
      </c>
      <c r="IF103" s="117" t="s">
        <v>1189</v>
      </c>
      <c r="IG103">
        <v>50</v>
      </c>
      <c r="IH103" t="str">
        <f t="shared" ref="IH103:IH123" si="319">IF(HU103="","FALSE","TRUE")</f>
        <v>FALSE</v>
      </c>
      <c r="II103">
        <f>ROUND(MARGIN!$J19,0)</f>
        <v>10</v>
      </c>
      <c r="IJ103">
        <f t="shared" ref="IJ103:IJ123" si="320">ROUND(IF(HU103=HX103,II103*(1+$CV$95),II103*(1-$CV$95)),0)</f>
        <v>8</v>
      </c>
      <c r="IK103">
        <f t="shared" ref="IK103:IK123" si="321">II103</f>
        <v>10</v>
      </c>
      <c r="IL103" s="139">
        <f>IK103*10000*MARGIN!$G19/MARGIN!$D19</f>
        <v>77677.64442044936</v>
      </c>
      <c r="IM103" s="200">
        <f t="shared" ref="IM103:IM123" si="322">IF(IA103=1,ABS(IL103*IE103),-ABS(IL103*IE103))</f>
        <v>0</v>
      </c>
      <c r="IN103" s="200"/>
      <c r="IO103" s="200">
        <f t="shared" si="288"/>
        <v>0</v>
      </c>
      <c r="IP103" s="200">
        <f t="shared" ref="IP103:IP123" si="323">IF(IE103=1,ABS(IM103*IF103),-ABS(IM103*IF103))</f>
        <v>0</v>
      </c>
      <c r="IR103">
        <f t="shared" si="290"/>
        <v>0</v>
      </c>
      <c r="IT103">
        <v>1</v>
      </c>
      <c r="IV103">
        <v>1</v>
      </c>
      <c r="IY103">
        <f t="shared" ref="IY103:IY123" si="324">IF(IS103=IX103,1,0)</f>
        <v>1</v>
      </c>
      <c r="JA103">
        <f t="shared" ref="JA103:JA123" si="325">IF(IX103=IV103,1,0)</f>
        <v>0</v>
      </c>
      <c r="JD103" s="117" t="s">
        <v>1189</v>
      </c>
      <c r="JE103">
        <v>50</v>
      </c>
      <c r="JF103" t="str">
        <f t="shared" ref="JF103:JF123" si="326">IF(IS103="","FALSE","TRUE")</f>
        <v>FALSE</v>
      </c>
      <c r="JG103">
        <f>ROUND(MARGIN!$J19,0)</f>
        <v>10</v>
      </c>
      <c r="JH103">
        <f t="shared" ref="JH103:JH123" si="327">ROUND(IF(IS103=IV103,JG103*(1+$CV$95),JG103*(1-$CV$95)),0)</f>
        <v>8</v>
      </c>
      <c r="JI103">
        <f t="shared" ref="JI103:JI123" si="328">JG103</f>
        <v>10</v>
      </c>
      <c r="JJ103" s="139">
        <f>JI103*10000*MARGIN!$G19/MARGIN!$D19</f>
        <v>77677.64442044936</v>
      </c>
      <c r="JK103" s="200">
        <f t="shared" ref="JK103:JK123" si="329">IF(IY103=1,ABS(JJ103*JC103),-ABS(JJ103*JC103))</f>
        <v>0</v>
      </c>
      <c r="JL103" s="200"/>
      <c r="JM103" s="200">
        <f t="shared" si="294"/>
        <v>0</v>
      </c>
      <c r="JN103" s="200">
        <f t="shared" ref="JN103:JN123" si="330">IF(JC103=1,ABS(JK103*JD103),-ABS(JK103*JD103))</f>
        <v>0</v>
      </c>
    </row>
    <row r="104" spans="1:274"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44"/>
        <v>TRUE</v>
      </c>
      <c r="N104">
        <f>ROUND(MARGIN!$J35,0)</f>
        <v>7</v>
      </c>
      <c r="P104">
        <f t="shared" si="245"/>
        <v>-2</v>
      </c>
      <c r="Q104">
        <v>-1</v>
      </c>
      <c r="T104" s="118" t="s">
        <v>788</v>
      </c>
      <c r="U104">
        <v>50</v>
      </c>
      <c r="V104" t="str">
        <f t="shared" si="246"/>
        <v>TRUE</v>
      </c>
      <c r="W104">
        <f>ROUND(MARGIN!$J35,0)</f>
        <v>7</v>
      </c>
      <c r="Z104">
        <f t="shared" si="247"/>
        <v>2</v>
      </c>
      <c r="AA104">
        <v>1</v>
      </c>
      <c r="AD104" s="118" t="s">
        <v>962</v>
      </c>
      <c r="AE104">
        <v>50</v>
      </c>
      <c r="AF104" t="str">
        <f t="shared" si="248"/>
        <v>TRUE</v>
      </c>
      <c r="AG104">
        <f>ROUND(MARGIN!$J35,0)</f>
        <v>7</v>
      </c>
      <c r="AH104">
        <f t="shared" si="249"/>
        <v>7</v>
      </c>
      <c r="AK104">
        <f t="shared" si="250"/>
        <v>0</v>
      </c>
      <c r="AL104">
        <v>1</v>
      </c>
      <c r="AO104" s="118" t="s">
        <v>962</v>
      </c>
      <c r="AP104">
        <v>50</v>
      </c>
      <c r="AQ104" t="str">
        <f t="shared" si="251"/>
        <v>TRUE</v>
      </c>
      <c r="AR104">
        <f>ROUND(MARGIN!$J35,0)</f>
        <v>7</v>
      </c>
      <c r="AS104">
        <f t="shared" si="252"/>
        <v>7</v>
      </c>
      <c r="AV104">
        <f t="shared" si="253"/>
        <v>-2</v>
      </c>
      <c r="AW104">
        <v>-1</v>
      </c>
      <c r="AZ104" s="118" t="s">
        <v>962</v>
      </c>
      <c r="BA104">
        <v>50</v>
      </c>
      <c r="BB104" t="str">
        <f t="shared" si="254"/>
        <v>TRUE</v>
      </c>
      <c r="BC104">
        <f>ROUND(MARGIN!$J35,0)</f>
        <v>7</v>
      </c>
      <c r="BD104">
        <f t="shared" si="255"/>
        <v>7</v>
      </c>
      <c r="BG104">
        <f t="shared" si="256"/>
        <v>1</v>
      </c>
      <c r="BL104" s="118" t="s">
        <v>962</v>
      </c>
      <c r="BM104">
        <v>50</v>
      </c>
      <c r="BN104" t="str">
        <f t="shared" si="257"/>
        <v>FALSE</v>
      </c>
      <c r="BO104">
        <f>ROUND(MARGIN!$J35,0)</f>
        <v>7</v>
      </c>
      <c r="BP104">
        <f t="shared" si="258"/>
        <v>7</v>
      </c>
      <c r="BT104">
        <f t="shared" si="259"/>
        <v>1</v>
      </c>
      <c r="BU104">
        <v>1</v>
      </c>
      <c r="BV104">
        <v>-1</v>
      </c>
      <c r="BW104">
        <v>1</v>
      </c>
      <c r="BX104">
        <f t="shared" si="260"/>
        <v>1</v>
      </c>
      <c r="BY104">
        <f t="shared" si="261"/>
        <v>0</v>
      </c>
      <c r="BZ104" s="187">
        <v>7.1067194848700001E-3</v>
      </c>
      <c r="CA104" s="118" t="s">
        <v>962</v>
      </c>
      <c r="CB104">
        <v>50</v>
      </c>
      <c r="CC104" t="str">
        <f t="shared" si="262"/>
        <v>TRUE</v>
      </c>
      <c r="CD104">
        <f>ROUND(MARGIN!$J20,0)</f>
        <v>11</v>
      </c>
      <c r="CE104">
        <f t="shared" si="263"/>
        <v>14</v>
      </c>
      <c r="CF104">
        <f t="shared" si="296"/>
        <v>11</v>
      </c>
      <c r="CG104" s="139">
        <f>CF104*10000*MARGIN!$G20/MARGIN!$D20</f>
        <v>76902.695294655088</v>
      </c>
      <c r="CH104" s="145">
        <f t="shared" si="264"/>
        <v>546.5258830895458</v>
      </c>
      <c r="CI104" s="145">
        <f t="shared" si="265"/>
        <v>-546.5258830895458</v>
      </c>
      <c r="CK104">
        <f t="shared" si="266"/>
        <v>0</v>
      </c>
      <c r="CL104">
        <v>1</v>
      </c>
      <c r="CM104">
        <v>-1</v>
      </c>
      <c r="CN104">
        <v>-1</v>
      </c>
      <c r="CO104">
        <f t="shared" si="267"/>
        <v>0</v>
      </c>
      <c r="CP104">
        <f t="shared" si="268"/>
        <v>1</v>
      </c>
      <c r="CQ104">
        <v>-1.1078373600499999E-2</v>
      </c>
      <c r="CR104" s="118" t="s">
        <v>1189</v>
      </c>
      <c r="CS104">
        <v>50</v>
      </c>
      <c r="CT104" t="str">
        <f t="shared" si="269"/>
        <v>TRUE</v>
      </c>
      <c r="CU104">
        <f>ROUND(MARGIN!$J20,0)</f>
        <v>11</v>
      </c>
      <c r="CV104">
        <f t="shared" si="297"/>
        <v>8</v>
      </c>
      <c r="CW104">
        <f t="shared" si="298"/>
        <v>11</v>
      </c>
      <c r="CX104" s="139">
        <f>CW104*10000*MARGIN!$G20/MARGIN!$D20</f>
        <v>76902.695294655088</v>
      </c>
      <c r="CY104" s="200">
        <f t="shared" si="270"/>
        <v>-851.95678935960245</v>
      </c>
      <c r="CZ104" s="200">
        <f t="shared" si="271"/>
        <v>851.95678935960245</v>
      </c>
      <c r="DB104">
        <f t="shared" si="272"/>
        <v>-2</v>
      </c>
      <c r="DC104">
        <v>-1</v>
      </c>
      <c r="DD104">
        <v>1</v>
      </c>
      <c r="DE104">
        <v>1</v>
      </c>
      <c r="DF104">
        <f t="shared" si="273"/>
        <v>0</v>
      </c>
      <c r="DG104">
        <f t="shared" si="274"/>
        <v>1</v>
      </c>
      <c r="DH104">
        <v>2.8751042783900001E-3</v>
      </c>
      <c r="DI104" s="118" t="s">
        <v>1189</v>
      </c>
      <c r="DJ104">
        <v>50</v>
      </c>
      <c r="DK104" t="str">
        <f t="shared" si="275"/>
        <v>TRUE</v>
      </c>
      <c r="DL104">
        <f>ROUND(MARGIN!$J20,0)</f>
        <v>11</v>
      </c>
      <c r="DM104">
        <f t="shared" si="299"/>
        <v>8</v>
      </c>
      <c r="DN104">
        <f t="shared" si="300"/>
        <v>11</v>
      </c>
      <c r="DO104" s="139">
        <f>DN104*10000*MARGIN!$G20/MARGIN!$D20</f>
        <v>76902.695294655088</v>
      </c>
      <c r="DP104" s="200">
        <f t="shared" si="276"/>
        <v>-221.10326826138538</v>
      </c>
      <c r="DQ104" s="200">
        <f t="shared" si="277"/>
        <v>221.10326826138538</v>
      </c>
      <c r="DS104">
        <v>2</v>
      </c>
      <c r="DT104">
        <v>1</v>
      </c>
      <c r="DU104">
        <v>-1</v>
      </c>
      <c r="DV104">
        <v>-1</v>
      </c>
      <c r="DW104">
        <v>0</v>
      </c>
      <c r="DX104">
        <v>1</v>
      </c>
      <c r="DY104">
        <v>-2.86686175191E-3</v>
      </c>
      <c r="DZ104" s="118" t="s">
        <v>1189</v>
      </c>
      <c r="EA104">
        <v>50</v>
      </c>
      <c r="EB104" t="s">
        <v>1276</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1276</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1276</v>
      </c>
      <c r="FP104">
        <v>11</v>
      </c>
      <c r="FQ104">
        <v>8</v>
      </c>
      <c r="FR104">
        <v>11</v>
      </c>
      <c r="FS104" s="139">
        <v>78117.099273055355</v>
      </c>
      <c r="FT104" s="200">
        <v>0</v>
      </c>
      <c r="FU104" s="200"/>
      <c r="FV104" s="200">
        <v>0</v>
      </c>
      <c r="FX104">
        <v>0</v>
      </c>
      <c r="FZ104">
        <v>-1</v>
      </c>
      <c r="GB104">
        <v>-1</v>
      </c>
      <c r="GE104">
        <v>1</v>
      </c>
      <c r="GG104">
        <v>0</v>
      </c>
      <c r="GJ104" s="118" t="s">
        <v>1189</v>
      </c>
      <c r="GK104">
        <v>50</v>
      </c>
      <c r="GL104" t="s">
        <v>1286</v>
      </c>
      <c r="GM104">
        <v>11</v>
      </c>
      <c r="GN104">
        <v>8</v>
      </c>
      <c r="GO104">
        <v>11</v>
      </c>
      <c r="GP104" s="139">
        <v>78117.099273055355</v>
      </c>
      <c r="GQ104" s="200">
        <v>0</v>
      </c>
      <c r="GR104" s="200"/>
      <c r="GS104" s="200">
        <v>0</v>
      </c>
      <c r="GT104" s="200">
        <v>0</v>
      </c>
      <c r="GV104">
        <f t="shared" si="278"/>
        <v>0</v>
      </c>
      <c r="GX104">
        <v>-1</v>
      </c>
      <c r="GZ104">
        <v>-1</v>
      </c>
      <c r="HC104">
        <f t="shared" si="310"/>
        <v>1</v>
      </c>
      <c r="HE104">
        <f t="shared" si="311"/>
        <v>0</v>
      </c>
      <c r="HH104" s="118" t="s">
        <v>1189</v>
      </c>
      <c r="HI104">
        <v>50</v>
      </c>
      <c r="HJ104" t="str">
        <f t="shared" si="312"/>
        <v>FALSE</v>
      </c>
      <c r="HK104">
        <f>ROUND(MARGIN!$J20,0)</f>
        <v>11</v>
      </c>
      <c r="HL104">
        <f t="shared" si="313"/>
        <v>8</v>
      </c>
      <c r="HM104">
        <f t="shared" si="314"/>
        <v>11</v>
      </c>
      <c r="HN104" s="139">
        <f>HM104*10000*MARGIN!$G20/MARGIN!$D20</f>
        <v>76902.695294655088</v>
      </c>
      <c r="HO104" s="200">
        <f t="shared" si="315"/>
        <v>0</v>
      </c>
      <c r="HP104" s="200"/>
      <c r="HQ104" s="200">
        <f t="shared" si="282"/>
        <v>0</v>
      </c>
      <c r="HR104" s="200">
        <f t="shared" si="316"/>
        <v>0</v>
      </c>
      <c r="HT104">
        <f t="shared" si="284"/>
        <v>0</v>
      </c>
      <c r="HV104">
        <v>-1</v>
      </c>
      <c r="HX104">
        <v>-1</v>
      </c>
      <c r="IA104">
        <f t="shared" si="317"/>
        <v>1</v>
      </c>
      <c r="IC104">
        <f t="shared" si="318"/>
        <v>0</v>
      </c>
      <c r="IF104" s="118" t="s">
        <v>1189</v>
      </c>
      <c r="IG104">
        <v>50</v>
      </c>
      <c r="IH104" t="str">
        <f t="shared" si="319"/>
        <v>FALSE</v>
      </c>
      <c r="II104">
        <f>ROUND(MARGIN!$J20,0)</f>
        <v>11</v>
      </c>
      <c r="IJ104">
        <f t="shared" si="320"/>
        <v>8</v>
      </c>
      <c r="IK104">
        <f t="shared" si="321"/>
        <v>11</v>
      </c>
      <c r="IL104" s="139">
        <f>IK104*10000*MARGIN!$G20/MARGIN!$D20</f>
        <v>76902.695294655088</v>
      </c>
      <c r="IM104" s="200">
        <f t="shared" si="322"/>
        <v>0</v>
      </c>
      <c r="IN104" s="200"/>
      <c r="IO104" s="200">
        <f t="shared" si="288"/>
        <v>0</v>
      </c>
      <c r="IP104" s="200">
        <f t="shared" si="323"/>
        <v>0</v>
      </c>
      <c r="IR104">
        <f t="shared" si="290"/>
        <v>0</v>
      </c>
      <c r="IT104">
        <v>-1</v>
      </c>
      <c r="IV104">
        <v>-1</v>
      </c>
      <c r="IY104">
        <f t="shared" si="324"/>
        <v>1</v>
      </c>
      <c r="JA104">
        <f t="shared" si="325"/>
        <v>0</v>
      </c>
      <c r="JD104" s="118" t="s">
        <v>1189</v>
      </c>
      <c r="JE104">
        <v>50</v>
      </c>
      <c r="JF104" t="str">
        <f t="shared" si="326"/>
        <v>FALSE</v>
      </c>
      <c r="JG104">
        <f>ROUND(MARGIN!$J20,0)</f>
        <v>11</v>
      </c>
      <c r="JH104">
        <f t="shared" si="327"/>
        <v>8</v>
      </c>
      <c r="JI104">
        <f t="shared" si="328"/>
        <v>11</v>
      </c>
      <c r="JJ104" s="139">
        <f>JI104*10000*MARGIN!$G20/MARGIN!$D20</f>
        <v>76902.695294655088</v>
      </c>
      <c r="JK104" s="200">
        <f t="shared" si="329"/>
        <v>0</v>
      </c>
      <c r="JL104" s="200"/>
      <c r="JM104" s="200">
        <f t="shared" si="294"/>
        <v>0</v>
      </c>
      <c r="JN104" s="200">
        <f t="shared" si="330"/>
        <v>0</v>
      </c>
    </row>
    <row r="105" spans="1:274" x14ac:dyDescent="0.25">
      <c r="A105" t="s">
        <v>1181</v>
      </c>
      <c r="B105" s="167" t="s">
        <v>25</v>
      </c>
      <c r="D105" s="118" t="s">
        <v>788</v>
      </c>
      <c r="E105">
        <v>50</v>
      </c>
      <c r="F105" t="e">
        <f>IF(#REF!="","FALSE","TRUE")</f>
        <v>#REF!</v>
      </c>
      <c r="G105">
        <f>ROUND(MARGIN!$J32,0)</f>
        <v>7</v>
      </c>
      <c r="I105" t="e">
        <f>-#REF!+J105</f>
        <v>#REF!</v>
      </c>
      <c r="J105">
        <v>1</v>
      </c>
      <c r="K105" s="118" t="s">
        <v>788</v>
      </c>
      <c r="L105">
        <v>50</v>
      </c>
      <c r="M105" t="str">
        <f t="shared" si="244"/>
        <v>TRUE</v>
      </c>
      <c r="N105">
        <f>ROUND(MARGIN!$J32,0)</f>
        <v>7</v>
      </c>
      <c r="P105">
        <f t="shared" si="245"/>
        <v>-2</v>
      </c>
      <c r="Q105">
        <v>-1</v>
      </c>
      <c r="T105" s="118" t="s">
        <v>788</v>
      </c>
      <c r="U105">
        <v>50</v>
      </c>
      <c r="V105" t="str">
        <f t="shared" si="246"/>
        <v>TRUE</v>
      </c>
      <c r="W105">
        <f>ROUND(MARGIN!$J32,0)</f>
        <v>7</v>
      </c>
      <c r="Z105">
        <f t="shared" si="247"/>
        <v>2</v>
      </c>
      <c r="AA105">
        <v>1</v>
      </c>
      <c r="AB105">
        <v>1</v>
      </c>
      <c r="AC105" t="s">
        <v>966</v>
      </c>
      <c r="AD105" s="118" t="s">
        <v>962</v>
      </c>
      <c r="AE105">
        <v>50</v>
      </c>
      <c r="AF105" t="str">
        <f t="shared" si="248"/>
        <v>TRUE</v>
      </c>
      <c r="AG105">
        <f>ROUND(MARGIN!$J32,0)</f>
        <v>7</v>
      </c>
      <c r="AH105">
        <f t="shared" si="249"/>
        <v>9</v>
      </c>
      <c r="AK105">
        <f t="shared" si="250"/>
        <v>0</v>
      </c>
      <c r="AL105">
        <v>1</v>
      </c>
      <c r="AM105">
        <v>1</v>
      </c>
      <c r="AN105" t="s">
        <v>966</v>
      </c>
      <c r="AO105" s="118" t="s">
        <v>31</v>
      </c>
      <c r="AP105">
        <v>50</v>
      </c>
      <c r="AQ105" t="str">
        <f t="shared" si="251"/>
        <v>TRUE</v>
      </c>
      <c r="AR105">
        <f>ROUND(MARGIN!$J32,0)</f>
        <v>7</v>
      </c>
      <c r="AS105">
        <f t="shared" si="252"/>
        <v>9</v>
      </c>
      <c r="AV105">
        <f t="shared" si="253"/>
        <v>0</v>
      </c>
      <c r="AW105">
        <v>1</v>
      </c>
      <c r="AY105" t="s">
        <v>966</v>
      </c>
      <c r="AZ105" s="118" t="s">
        <v>962</v>
      </c>
      <c r="BA105">
        <v>50</v>
      </c>
      <c r="BB105" t="str">
        <f t="shared" si="254"/>
        <v>TRUE</v>
      </c>
      <c r="BC105">
        <f>ROUND(MARGIN!$J32,0)</f>
        <v>7</v>
      </c>
      <c r="BD105">
        <f t="shared" si="255"/>
        <v>7</v>
      </c>
      <c r="BG105">
        <f t="shared" si="256"/>
        <v>-1</v>
      </c>
      <c r="BK105" t="s">
        <v>966</v>
      </c>
      <c r="BL105" s="118" t="s">
        <v>962</v>
      </c>
      <c r="BM105">
        <v>50</v>
      </c>
      <c r="BN105" t="str">
        <f t="shared" si="257"/>
        <v>FALSE</v>
      </c>
      <c r="BO105">
        <f>ROUND(MARGIN!$J32,0)</f>
        <v>7</v>
      </c>
      <c r="BP105">
        <f t="shared" si="258"/>
        <v>7</v>
      </c>
      <c r="BT105">
        <f t="shared" si="259"/>
        <v>-1</v>
      </c>
      <c r="BU105">
        <v>-1</v>
      </c>
      <c r="BV105">
        <v>1</v>
      </c>
      <c r="BW105">
        <v>-1</v>
      </c>
      <c r="BX105">
        <f t="shared" si="260"/>
        <v>1</v>
      </c>
      <c r="BY105">
        <f t="shared" si="261"/>
        <v>0</v>
      </c>
      <c r="BZ105" s="187">
        <v>-1.5133838109499999E-2</v>
      </c>
      <c r="CA105" s="118" t="s">
        <v>962</v>
      </c>
      <c r="CB105">
        <v>50</v>
      </c>
      <c r="CC105" t="str">
        <f t="shared" si="262"/>
        <v>TRUE</v>
      </c>
      <c r="CD105">
        <f>ROUND(MARGIN!$J21,0)</f>
        <v>5</v>
      </c>
      <c r="CE105">
        <f t="shared" si="263"/>
        <v>6</v>
      </c>
      <c r="CF105">
        <f t="shared" si="296"/>
        <v>5</v>
      </c>
      <c r="CG105" s="139">
        <f>CF105*10000*MARGIN!$G21/MARGIN!$D21</f>
        <v>70496.409230000005</v>
      </c>
      <c r="CH105" s="145">
        <f t="shared" si="264"/>
        <v>1066.8812445878816</v>
      </c>
      <c r="CI105" s="145">
        <f t="shared" si="265"/>
        <v>-1066.8812445878816</v>
      </c>
      <c r="CK105">
        <f t="shared" si="266"/>
        <v>2</v>
      </c>
      <c r="CL105">
        <v>1</v>
      </c>
      <c r="CM105">
        <v>1</v>
      </c>
      <c r="CN105">
        <v>-1</v>
      </c>
      <c r="CO105">
        <f t="shared" si="267"/>
        <v>0</v>
      </c>
      <c r="CP105">
        <f t="shared" si="268"/>
        <v>0</v>
      </c>
      <c r="CQ105">
        <v>-2.6857611495100002E-4</v>
      </c>
      <c r="CR105" s="118" t="s">
        <v>1189</v>
      </c>
      <c r="CS105">
        <v>50</v>
      </c>
      <c r="CT105" t="str">
        <f t="shared" si="269"/>
        <v>TRUE</v>
      </c>
      <c r="CU105">
        <f>ROUND(MARGIN!$J21,0)</f>
        <v>5</v>
      </c>
      <c r="CV105">
        <f t="shared" si="297"/>
        <v>6</v>
      </c>
      <c r="CW105">
        <f t="shared" si="298"/>
        <v>5</v>
      </c>
      <c r="CX105" s="139">
        <f>CW105*10000*MARGIN!$G21/MARGIN!$D21</f>
        <v>70496.409230000005</v>
      </c>
      <c r="CY105" s="200">
        <f t="shared" si="270"/>
        <v>-18.93365170898922</v>
      </c>
      <c r="CZ105" s="200">
        <f t="shared" si="271"/>
        <v>-18.93365170898922</v>
      </c>
      <c r="DB105">
        <f t="shared" si="272"/>
        <v>0</v>
      </c>
      <c r="DC105">
        <v>1</v>
      </c>
      <c r="DD105">
        <v>1</v>
      </c>
      <c r="DE105">
        <v>-1</v>
      </c>
      <c r="DF105">
        <f t="shared" si="273"/>
        <v>0</v>
      </c>
      <c r="DG105">
        <f t="shared" si="274"/>
        <v>0</v>
      </c>
      <c r="DH105">
        <v>-6.2364776374300001E-4</v>
      </c>
      <c r="DI105" s="118" t="s">
        <v>1189</v>
      </c>
      <c r="DJ105">
        <v>50</v>
      </c>
      <c r="DK105" t="str">
        <f t="shared" si="275"/>
        <v>TRUE</v>
      </c>
      <c r="DL105">
        <f>ROUND(MARGIN!$J21,0)</f>
        <v>5</v>
      </c>
      <c r="DM105">
        <f t="shared" si="299"/>
        <v>6</v>
      </c>
      <c r="DN105">
        <f t="shared" si="300"/>
        <v>5</v>
      </c>
      <c r="DO105" s="139">
        <f>DN105*10000*MARGIN!$G21/MARGIN!$D21</f>
        <v>70496.409230000005</v>
      </c>
      <c r="DP105" s="200">
        <f t="shared" si="276"/>
        <v>-43.96492796820089</v>
      </c>
      <c r="DQ105" s="200">
        <f t="shared" si="277"/>
        <v>-43.96492796820089</v>
      </c>
      <c r="DS105">
        <v>-2</v>
      </c>
      <c r="DT105">
        <v>-1</v>
      </c>
      <c r="DU105">
        <v>1</v>
      </c>
      <c r="DV105">
        <v>-1</v>
      </c>
      <c r="DW105">
        <v>1</v>
      </c>
      <c r="DX105">
        <v>0</v>
      </c>
      <c r="DY105">
        <v>-9.7733785840099993E-3</v>
      </c>
      <c r="DZ105" s="118" t="s">
        <v>1189</v>
      </c>
      <c r="EA105">
        <v>50</v>
      </c>
      <c r="EB105" t="s">
        <v>1276</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1276</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1276</v>
      </c>
      <c r="FP105">
        <v>5</v>
      </c>
      <c r="FQ105">
        <v>4</v>
      </c>
      <c r="FR105">
        <v>5</v>
      </c>
      <c r="FS105" s="139">
        <v>72216.008459999997</v>
      </c>
      <c r="FT105" s="200">
        <v>0</v>
      </c>
      <c r="FU105" s="200"/>
      <c r="FV105" s="200">
        <v>0</v>
      </c>
      <c r="FX105">
        <v>0</v>
      </c>
      <c r="FZ105">
        <v>1</v>
      </c>
      <c r="GB105">
        <v>1</v>
      </c>
      <c r="GE105">
        <v>1</v>
      </c>
      <c r="GG105">
        <v>0</v>
      </c>
      <c r="GJ105" s="118" t="s">
        <v>1189</v>
      </c>
      <c r="GK105">
        <v>50</v>
      </c>
      <c r="GL105" t="s">
        <v>1286</v>
      </c>
      <c r="GM105">
        <v>5</v>
      </c>
      <c r="GN105">
        <v>4</v>
      </c>
      <c r="GO105">
        <v>5</v>
      </c>
      <c r="GP105" s="139">
        <v>72216.008459999997</v>
      </c>
      <c r="GQ105" s="200">
        <v>0</v>
      </c>
      <c r="GR105" s="200"/>
      <c r="GS105" s="200">
        <v>0</v>
      </c>
      <c r="GT105" s="200">
        <v>0</v>
      </c>
      <c r="GV105">
        <f t="shared" si="278"/>
        <v>0</v>
      </c>
      <c r="GX105">
        <v>1</v>
      </c>
      <c r="GZ105">
        <v>1</v>
      </c>
      <c r="HC105">
        <f t="shared" si="310"/>
        <v>1</v>
      </c>
      <c r="HE105">
        <f t="shared" si="311"/>
        <v>0</v>
      </c>
      <c r="HH105" s="118" t="s">
        <v>1189</v>
      </c>
      <c r="HI105">
        <v>50</v>
      </c>
      <c r="HJ105" t="str">
        <f t="shared" si="312"/>
        <v>FALSE</v>
      </c>
      <c r="HK105">
        <f>ROUND(MARGIN!$J21,0)</f>
        <v>5</v>
      </c>
      <c r="HL105">
        <f t="shared" si="313"/>
        <v>4</v>
      </c>
      <c r="HM105">
        <f t="shared" si="314"/>
        <v>5</v>
      </c>
      <c r="HN105" s="139">
        <f>HM105*10000*MARGIN!$G21/MARGIN!$D21</f>
        <v>70496.409230000005</v>
      </c>
      <c r="HO105" s="200">
        <f t="shared" si="315"/>
        <v>0</v>
      </c>
      <c r="HP105" s="200"/>
      <c r="HQ105" s="200">
        <f t="shared" si="282"/>
        <v>0</v>
      </c>
      <c r="HR105" s="200">
        <f t="shared" si="316"/>
        <v>0</v>
      </c>
      <c r="HT105">
        <f t="shared" si="284"/>
        <v>0</v>
      </c>
      <c r="HV105">
        <v>1</v>
      </c>
      <c r="HX105">
        <v>1</v>
      </c>
      <c r="IA105">
        <f t="shared" si="317"/>
        <v>1</v>
      </c>
      <c r="IC105">
        <f t="shared" si="318"/>
        <v>0</v>
      </c>
      <c r="IF105" s="118" t="s">
        <v>1189</v>
      </c>
      <c r="IG105">
        <v>50</v>
      </c>
      <c r="IH105" t="str">
        <f t="shared" si="319"/>
        <v>FALSE</v>
      </c>
      <c r="II105">
        <f>ROUND(MARGIN!$J21,0)</f>
        <v>5</v>
      </c>
      <c r="IJ105">
        <f t="shared" si="320"/>
        <v>4</v>
      </c>
      <c r="IK105">
        <f t="shared" si="321"/>
        <v>5</v>
      </c>
      <c r="IL105" s="139">
        <f>IK105*10000*MARGIN!$G21/MARGIN!$D21</f>
        <v>70496.409230000005</v>
      </c>
      <c r="IM105" s="200">
        <f t="shared" si="322"/>
        <v>0</v>
      </c>
      <c r="IN105" s="200"/>
      <c r="IO105" s="200">
        <f t="shared" si="288"/>
        <v>0</v>
      </c>
      <c r="IP105" s="200">
        <f t="shared" si="323"/>
        <v>0</v>
      </c>
      <c r="IR105">
        <f t="shared" si="290"/>
        <v>0</v>
      </c>
      <c r="IT105">
        <v>1</v>
      </c>
      <c r="IV105">
        <v>1</v>
      </c>
      <c r="IY105">
        <f t="shared" si="324"/>
        <v>1</v>
      </c>
      <c r="JA105">
        <f t="shared" si="325"/>
        <v>0</v>
      </c>
      <c r="JD105" s="118" t="s">
        <v>1189</v>
      </c>
      <c r="JE105">
        <v>50</v>
      </c>
      <c r="JF105" t="str">
        <f t="shared" si="326"/>
        <v>FALSE</v>
      </c>
      <c r="JG105">
        <f>ROUND(MARGIN!$J21,0)</f>
        <v>5</v>
      </c>
      <c r="JH105">
        <f t="shared" si="327"/>
        <v>4</v>
      </c>
      <c r="JI105">
        <f t="shared" si="328"/>
        <v>5</v>
      </c>
      <c r="JJ105" s="139">
        <f>JI105*10000*MARGIN!$G21/MARGIN!$D21</f>
        <v>70496.409230000005</v>
      </c>
      <c r="JK105" s="200">
        <f t="shared" si="329"/>
        <v>0</v>
      </c>
      <c r="JL105" s="200"/>
      <c r="JM105" s="200">
        <f t="shared" si="294"/>
        <v>0</v>
      </c>
      <c r="JN105" s="200">
        <f t="shared" si="330"/>
        <v>0</v>
      </c>
    </row>
    <row r="106" spans="1:274" x14ac:dyDescent="0.25">
      <c r="A106" t="s">
        <v>1179</v>
      </c>
      <c r="B106" s="167" t="s">
        <v>26</v>
      </c>
      <c r="D106" s="118" t="s">
        <v>788</v>
      </c>
      <c r="E106">
        <v>50</v>
      </c>
      <c r="F106" t="e">
        <f>IF(#REF!="","FALSE","TRUE")</f>
        <v>#REF!</v>
      </c>
      <c r="G106">
        <f>ROUND(MARGIN!$J30,0)</f>
        <v>7</v>
      </c>
      <c r="I106" t="e">
        <f>-#REF!+J106</f>
        <v>#REF!</v>
      </c>
      <c r="J106">
        <v>1</v>
      </c>
      <c r="K106" s="118" t="s">
        <v>788</v>
      </c>
      <c r="L106">
        <v>50</v>
      </c>
      <c r="M106" t="str">
        <f t="shared" si="244"/>
        <v>TRUE</v>
      </c>
      <c r="N106">
        <f>ROUND(MARGIN!$J30,0)</f>
        <v>7</v>
      </c>
      <c r="P106">
        <f t="shared" si="245"/>
        <v>0</v>
      </c>
      <c r="Q106">
        <v>1</v>
      </c>
      <c r="T106" s="118" t="s">
        <v>788</v>
      </c>
      <c r="U106">
        <v>50</v>
      </c>
      <c r="V106" t="str">
        <f t="shared" si="246"/>
        <v>TRUE</v>
      </c>
      <c r="W106">
        <f>ROUND(MARGIN!$J30,0)</f>
        <v>7</v>
      </c>
      <c r="Z106">
        <f t="shared" si="247"/>
        <v>0</v>
      </c>
      <c r="AA106">
        <v>1</v>
      </c>
      <c r="AD106" s="118" t="s">
        <v>962</v>
      </c>
      <c r="AE106">
        <v>50</v>
      </c>
      <c r="AF106" t="str">
        <f t="shared" si="248"/>
        <v>TRUE</v>
      </c>
      <c r="AG106">
        <f>ROUND(MARGIN!$J30,0)</f>
        <v>7</v>
      </c>
      <c r="AH106">
        <f t="shared" si="249"/>
        <v>7</v>
      </c>
      <c r="AK106">
        <f t="shared" si="250"/>
        <v>0</v>
      </c>
      <c r="AL106">
        <v>1</v>
      </c>
      <c r="AO106" s="118" t="s">
        <v>962</v>
      </c>
      <c r="AP106">
        <v>50</v>
      </c>
      <c r="AQ106" t="str">
        <f t="shared" si="251"/>
        <v>TRUE</v>
      </c>
      <c r="AR106">
        <f>ROUND(MARGIN!$J30,0)</f>
        <v>7</v>
      </c>
      <c r="AS106">
        <f t="shared" si="252"/>
        <v>7</v>
      </c>
      <c r="AV106">
        <f t="shared" si="253"/>
        <v>0</v>
      </c>
      <c r="AW106">
        <v>1</v>
      </c>
      <c r="AZ106" s="118" t="s">
        <v>962</v>
      </c>
      <c r="BA106">
        <v>50</v>
      </c>
      <c r="BB106" t="str">
        <f t="shared" si="254"/>
        <v>TRUE</v>
      </c>
      <c r="BC106">
        <f>ROUND(MARGIN!$J30,0)</f>
        <v>7</v>
      </c>
      <c r="BD106">
        <f t="shared" si="255"/>
        <v>7</v>
      </c>
      <c r="BG106">
        <f t="shared" si="256"/>
        <v>-1</v>
      </c>
      <c r="BL106" s="118" t="s">
        <v>962</v>
      </c>
      <c r="BM106">
        <v>50</v>
      </c>
      <c r="BN106" t="str">
        <f t="shared" si="257"/>
        <v>FALSE</v>
      </c>
      <c r="BO106">
        <f>ROUND(MARGIN!$J30,0)</f>
        <v>7</v>
      </c>
      <c r="BP106">
        <f t="shared" si="258"/>
        <v>7</v>
      </c>
      <c r="BT106">
        <f t="shared" si="259"/>
        <v>1</v>
      </c>
      <c r="BU106">
        <v>1</v>
      </c>
      <c r="BV106">
        <v>1</v>
      </c>
      <c r="BW106">
        <v>-1</v>
      </c>
      <c r="BX106">
        <f t="shared" si="260"/>
        <v>0</v>
      </c>
      <c r="BY106">
        <f t="shared" si="261"/>
        <v>0</v>
      </c>
      <c r="BZ106" s="187">
        <v>-7.7945543167700004E-3</v>
      </c>
      <c r="CA106" s="118" t="s">
        <v>962</v>
      </c>
      <c r="CB106">
        <v>50</v>
      </c>
      <c r="CC106" t="str">
        <f t="shared" si="262"/>
        <v>TRUE</v>
      </c>
      <c r="CD106">
        <f>ROUND(MARGIN!$J22,0)</f>
        <v>5</v>
      </c>
      <c r="CE106">
        <f t="shared" si="263"/>
        <v>4</v>
      </c>
      <c r="CF106">
        <f t="shared" si="296"/>
        <v>5</v>
      </c>
      <c r="CG106" s="139">
        <f>CF106*10000*MARGIN!$G22/MARGIN!$D22</f>
        <v>70544.354001412023</v>
      </c>
      <c r="CH106" s="145">
        <f t="shared" si="264"/>
        <v>-549.8617990054571</v>
      </c>
      <c r="CI106" s="145">
        <f t="shared" si="265"/>
        <v>-549.8617990054571</v>
      </c>
      <c r="CK106">
        <f t="shared" si="266"/>
        <v>-2</v>
      </c>
      <c r="CL106">
        <v>-1</v>
      </c>
      <c r="CM106">
        <v>1</v>
      </c>
      <c r="CN106">
        <v>-1</v>
      </c>
      <c r="CO106">
        <f t="shared" si="267"/>
        <v>1</v>
      </c>
      <c r="CP106">
        <f t="shared" si="268"/>
        <v>0</v>
      </c>
      <c r="CQ106">
        <v>-1.114491209E-2</v>
      </c>
      <c r="CR106" s="118" t="s">
        <v>1189</v>
      </c>
      <c r="CS106">
        <v>50</v>
      </c>
      <c r="CT106" t="str">
        <f t="shared" si="269"/>
        <v>TRUE</v>
      </c>
      <c r="CU106">
        <f>ROUND(MARGIN!$J22,0)</f>
        <v>5</v>
      </c>
      <c r="CV106">
        <f t="shared" si="297"/>
        <v>4</v>
      </c>
      <c r="CW106">
        <f t="shared" si="298"/>
        <v>5</v>
      </c>
      <c r="CX106" s="139">
        <f>CW106*10000*MARGIN!$G22/MARGIN!$D22</f>
        <v>70544.354001412023</v>
      </c>
      <c r="CY106" s="200">
        <f t="shared" si="270"/>
        <v>786.21062379157672</v>
      </c>
      <c r="CZ106" s="200">
        <f t="shared" si="271"/>
        <v>-786.21062379157672</v>
      </c>
      <c r="DB106">
        <f t="shared" si="272"/>
        <v>0</v>
      </c>
      <c r="DC106">
        <v>-1</v>
      </c>
      <c r="DD106">
        <v>1</v>
      </c>
      <c r="DE106">
        <v>1</v>
      </c>
      <c r="DF106">
        <f t="shared" si="273"/>
        <v>0</v>
      </c>
      <c r="DG106">
        <f t="shared" si="274"/>
        <v>1</v>
      </c>
      <c r="DH106">
        <v>1.7130620985E-3</v>
      </c>
      <c r="DI106" s="118" t="s">
        <v>1189</v>
      </c>
      <c r="DJ106">
        <v>50</v>
      </c>
      <c r="DK106" t="str">
        <f t="shared" si="275"/>
        <v>TRUE</v>
      </c>
      <c r="DL106">
        <f>ROUND(MARGIN!$J22,0)</f>
        <v>5</v>
      </c>
      <c r="DM106">
        <f t="shared" si="299"/>
        <v>4</v>
      </c>
      <c r="DN106">
        <f t="shared" si="300"/>
        <v>5</v>
      </c>
      <c r="DO106" s="139">
        <f>DN106*10000*MARGIN!$G22/MARGIN!$D22</f>
        <v>70544.354001412023</v>
      </c>
      <c r="DP106" s="200">
        <f t="shared" si="276"/>
        <v>-120.84685910298576</v>
      </c>
      <c r="DQ106" s="200">
        <f t="shared" si="277"/>
        <v>120.84685910298576</v>
      </c>
      <c r="DS106">
        <v>2</v>
      </c>
      <c r="DT106">
        <v>1</v>
      </c>
      <c r="DU106">
        <v>1</v>
      </c>
      <c r="DV106">
        <v>-1</v>
      </c>
      <c r="DW106">
        <v>0</v>
      </c>
      <c r="DX106">
        <v>0</v>
      </c>
      <c r="DY106">
        <v>-8.87843807895E-3</v>
      </c>
      <c r="DZ106" s="118" t="s">
        <v>1189</v>
      </c>
      <c r="EA106">
        <v>50</v>
      </c>
      <c r="EB106" t="s">
        <v>1276</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1276</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1276</v>
      </c>
      <c r="FP106">
        <v>5</v>
      </c>
      <c r="FQ106">
        <v>4</v>
      </c>
      <c r="FR106">
        <v>5</v>
      </c>
      <c r="FS106" s="139">
        <v>72278.624093911712</v>
      </c>
      <c r="FT106" s="200">
        <v>0</v>
      </c>
      <c r="FU106" s="200"/>
      <c r="FV106" s="200">
        <v>0</v>
      </c>
      <c r="FX106">
        <v>0</v>
      </c>
      <c r="FZ106">
        <v>1</v>
      </c>
      <c r="GB106">
        <v>1</v>
      </c>
      <c r="GE106">
        <v>1</v>
      </c>
      <c r="GG106">
        <v>0</v>
      </c>
      <c r="GJ106" s="118" t="s">
        <v>1189</v>
      </c>
      <c r="GK106">
        <v>50</v>
      </c>
      <c r="GL106" t="s">
        <v>1286</v>
      </c>
      <c r="GM106">
        <v>5</v>
      </c>
      <c r="GN106">
        <v>4</v>
      </c>
      <c r="GO106">
        <v>5</v>
      </c>
      <c r="GP106" s="139">
        <v>72278.624093911712</v>
      </c>
      <c r="GQ106" s="200">
        <v>0</v>
      </c>
      <c r="GR106" s="200"/>
      <c r="GS106" s="200">
        <v>0</v>
      </c>
      <c r="GT106" s="200">
        <v>0</v>
      </c>
      <c r="GV106">
        <f t="shared" si="278"/>
        <v>0</v>
      </c>
      <c r="GX106">
        <v>1</v>
      </c>
      <c r="GZ106">
        <v>1</v>
      </c>
      <c r="HC106">
        <f t="shared" si="310"/>
        <v>1</v>
      </c>
      <c r="HE106">
        <f t="shared" si="311"/>
        <v>0</v>
      </c>
      <c r="HH106" s="118" t="s">
        <v>1189</v>
      </c>
      <c r="HI106">
        <v>50</v>
      </c>
      <c r="HJ106" t="str">
        <f t="shared" si="312"/>
        <v>FALSE</v>
      </c>
      <c r="HK106">
        <f>ROUND(MARGIN!$J22,0)</f>
        <v>5</v>
      </c>
      <c r="HL106">
        <f t="shared" si="313"/>
        <v>4</v>
      </c>
      <c r="HM106">
        <f t="shared" si="314"/>
        <v>5</v>
      </c>
      <c r="HN106" s="139">
        <f>HM106*10000*MARGIN!$G22/MARGIN!$D22</f>
        <v>70544.354001412023</v>
      </c>
      <c r="HO106" s="200">
        <f t="shared" si="315"/>
        <v>0</v>
      </c>
      <c r="HP106" s="200"/>
      <c r="HQ106" s="200">
        <f t="shared" si="282"/>
        <v>0</v>
      </c>
      <c r="HR106" s="200">
        <f t="shared" si="316"/>
        <v>0</v>
      </c>
      <c r="HT106">
        <f t="shared" si="284"/>
        <v>0</v>
      </c>
      <c r="HV106">
        <v>1</v>
      </c>
      <c r="HX106">
        <v>1</v>
      </c>
      <c r="IA106">
        <f t="shared" si="317"/>
        <v>1</v>
      </c>
      <c r="IC106">
        <f t="shared" si="318"/>
        <v>0</v>
      </c>
      <c r="IF106" s="118" t="s">
        <v>1189</v>
      </c>
      <c r="IG106">
        <v>50</v>
      </c>
      <c r="IH106" t="str">
        <f t="shared" si="319"/>
        <v>FALSE</v>
      </c>
      <c r="II106">
        <f>ROUND(MARGIN!$J22,0)</f>
        <v>5</v>
      </c>
      <c r="IJ106">
        <f t="shared" si="320"/>
        <v>4</v>
      </c>
      <c r="IK106">
        <f t="shared" si="321"/>
        <v>5</v>
      </c>
      <c r="IL106" s="139">
        <f>IK106*10000*MARGIN!$G22/MARGIN!$D22</f>
        <v>70544.354001412023</v>
      </c>
      <c r="IM106" s="200">
        <f t="shared" si="322"/>
        <v>0</v>
      </c>
      <c r="IN106" s="200"/>
      <c r="IO106" s="200">
        <f t="shared" si="288"/>
        <v>0</v>
      </c>
      <c r="IP106" s="200">
        <f t="shared" si="323"/>
        <v>0</v>
      </c>
      <c r="IR106">
        <f t="shared" si="290"/>
        <v>0</v>
      </c>
      <c r="IT106">
        <v>1</v>
      </c>
      <c r="IV106">
        <v>1</v>
      </c>
      <c r="IY106">
        <f t="shared" si="324"/>
        <v>1</v>
      </c>
      <c r="JA106">
        <f t="shared" si="325"/>
        <v>0</v>
      </c>
      <c r="JD106" s="118" t="s">
        <v>1189</v>
      </c>
      <c r="JE106">
        <v>50</v>
      </c>
      <c r="JF106" t="str">
        <f t="shared" si="326"/>
        <v>FALSE</v>
      </c>
      <c r="JG106">
        <f>ROUND(MARGIN!$J22,0)</f>
        <v>5</v>
      </c>
      <c r="JH106">
        <f t="shared" si="327"/>
        <v>4</v>
      </c>
      <c r="JI106">
        <f t="shared" si="328"/>
        <v>5</v>
      </c>
      <c r="JJ106" s="139">
        <f>JI106*10000*MARGIN!$G22/MARGIN!$D22</f>
        <v>70544.354001412023</v>
      </c>
      <c r="JK106" s="200">
        <f t="shared" si="329"/>
        <v>0</v>
      </c>
      <c r="JL106" s="200"/>
      <c r="JM106" s="200">
        <f t="shared" si="294"/>
        <v>0</v>
      </c>
      <c r="JN106" s="200">
        <f t="shared" si="330"/>
        <v>0</v>
      </c>
    </row>
    <row r="107" spans="1:274" x14ac:dyDescent="0.25">
      <c r="A107" t="s">
        <v>1182</v>
      </c>
      <c r="B107" s="167" t="s">
        <v>14</v>
      </c>
      <c r="D107" s="117" t="s">
        <v>788</v>
      </c>
      <c r="E107">
        <v>50</v>
      </c>
      <c r="F107" t="e">
        <f>IF(#REF!="","FALSE","TRUE")</f>
        <v>#REF!</v>
      </c>
      <c r="G107">
        <f>ROUND(MARGIN!$J33,0)</f>
        <v>10</v>
      </c>
      <c r="I107" t="e">
        <f>-#REF!+J107</f>
        <v>#REF!</v>
      </c>
      <c r="J107">
        <v>1</v>
      </c>
      <c r="K107" s="117" t="s">
        <v>788</v>
      </c>
      <c r="L107">
        <v>50</v>
      </c>
      <c r="M107" t="str">
        <f t="shared" si="244"/>
        <v>TRUE</v>
      </c>
      <c r="N107">
        <f>ROUND(MARGIN!$J33,0)</f>
        <v>10</v>
      </c>
      <c r="P107">
        <f t="shared" si="245"/>
        <v>-2</v>
      </c>
      <c r="Q107">
        <v>-1</v>
      </c>
      <c r="S107" t="str">
        <f>FORECAST!$B$51</f>
        <v>High: Nov//Low: Mar or Sept</v>
      </c>
      <c r="T107" s="117" t="s">
        <v>788</v>
      </c>
      <c r="U107">
        <v>50</v>
      </c>
      <c r="V107" t="str">
        <f t="shared" si="246"/>
        <v>TRUE</v>
      </c>
      <c r="W107">
        <f>ROUND(MARGIN!$J33,0)</f>
        <v>10</v>
      </c>
      <c r="Z107">
        <f t="shared" si="247"/>
        <v>0</v>
      </c>
      <c r="AA107">
        <v>-1</v>
      </c>
      <c r="AC107" t="s">
        <v>140</v>
      </c>
      <c r="AD107" s="117" t="s">
        <v>962</v>
      </c>
      <c r="AE107">
        <v>50</v>
      </c>
      <c r="AF107" t="str">
        <f t="shared" si="248"/>
        <v>TRUE</v>
      </c>
      <c r="AG107">
        <f>ROUND(MARGIN!$J33,0)</f>
        <v>10</v>
      </c>
      <c r="AH107">
        <f t="shared" si="249"/>
        <v>10</v>
      </c>
      <c r="AK107">
        <f t="shared" si="250"/>
        <v>0</v>
      </c>
      <c r="AL107">
        <v>-1</v>
      </c>
      <c r="AN107" t="s">
        <v>140</v>
      </c>
      <c r="AO107" s="117" t="s">
        <v>962</v>
      </c>
      <c r="AP107">
        <v>50</v>
      </c>
      <c r="AQ107" t="str">
        <f t="shared" si="251"/>
        <v>TRUE</v>
      </c>
      <c r="AR107">
        <f>ROUND(MARGIN!$J33,0)</f>
        <v>10</v>
      </c>
      <c r="AS107">
        <f t="shared" si="252"/>
        <v>10</v>
      </c>
      <c r="AV107">
        <f t="shared" si="253"/>
        <v>2</v>
      </c>
      <c r="AW107">
        <v>1</v>
      </c>
      <c r="AY107" t="s">
        <v>140</v>
      </c>
      <c r="AZ107" s="117" t="s">
        <v>962</v>
      </c>
      <c r="BA107">
        <v>50</v>
      </c>
      <c r="BB107" t="str">
        <f t="shared" si="254"/>
        <v>TRUE</v>
      </c>
      <c r="BC107">
        <f>ROUND(MARGIN!$J33,0)</f>
        <v>10</v>
      </c>
      <c r="BD107">
        <f t="shared" si="255"/>
        <v>10</v>
      </c>
      <c r="BG107">
        <f t="shared" si="256"/>
        <v>-1</v>
      </c>
      <c r="BK107" t="s">
        <v>140</v>
      </c>
      <c r="BL107" s="117" t="s">
        <v>962</v>
      </c>
      <c r="BM107">
        <v>50</v>
      </c>
      <c r="BN107" t="str">
        <f t="shared" si="257"/>
        <v>FALSE</v>
      </c>
      <c r="BO107">
        <f>ROUND(MARGIN!$J33,0)</f>
        <v>10</v>
      </c>
      <c r="BP107">
        <f t="shared" si="258"/>
        <v>10</v>
      </c>
      <c r="BT107">
        <f t="shared" si="259"/>
        <v>-1</v>
      </c>
      <c r="BU107">
        <v>-1</v>
      </c>
      <c r="BV107">
        <v>1</v>
      </c>
      <c r="BW107">
        <v>1</v>
      </c>
      <c r="BX107">
        <f t="shared" si="260"/>
        <v>0</v>
      </c>
      <c r="BY107">
        <f t="shared" si="261"/>
        <v>1</v>
      </c>
      <c r="BZ107" s="187">
        <v>7.40586644477E-3</v>
      </c>
      <c r="CA107" s="117" t="s">
        <v>962</v>
      </c>
      <c r="CB107">
        <v>50</v>
      </c>
      <c r="CC107" t="str">
        <f t="shared" si="262"/>
        <v>TRUE</v>
      </c>
      <c r="CD107">
        <f>ROUND(MARGIN!$J23,0)</f>
        <v>5</v>
      </c>
      <c r="CE107">
        <f t="shared" si="263"/>
        <v>4</v>
      </c>
      <c r="CF107">
        <f t="shared" si="296"/>
        <v>5</v>
      </c>
      <c r="CG107" s="139">
        <f>CF107*10000*MARGIN!$G23/MARGIN!$D23</f>
        <v>70544</v>
      </c>
      <c r="CH107" s="145">
        <f t="shared" si="264"/>
        <v>-522.43944247985485</v>
      </c>
      <c r="CI107" s="145">
        <f t="shared" si="265"/>
        <v>522.43944247985485</v>
      </c>
      <c r="CK107">
        <f t="shared" si="266"/>
        <v>2</v>
      </c>
      <c r="CL107">
        <v>1</v>
      </c>
      <c r="CM107">
        <v>1</v>
      </c>
      <c r="CN107">
        <v>-1</v>
      </c>
      <c r="CO107">
        <f t="shared" si="267"/>
        <v>0</v>
      </c>
      <c r="CP107">
        <f t="shared" si="268"/>
        <v>0</v>
      </c>
      <c r="CQ107">
        <v>-6.1468357218600004E-3</v>
      </c>
      <c r="CR107" s="117" t="s">
        <v>1189</v>
      </c>
      <c r="CS107">
        <v>50</v>
      </c>
      <c r="CT107" t="str">
        <f t="shared" si="269"/>
        <v>TRUE</v>
      </c>
      <c r="CU107">
        <f>ROUND(MARGIN!$J23,0)</f>
        <v>5</v>
      </c>
      <c r="CV107">
        <f t="shared" si="297"/>
        <v>6</v>
      </c>
      <c r="CW107">
        <f t="shared" si="298"/>
        <v>5</v>
      </c>
      <c r="CX107" s="139">
        <f>CW107*10000*MARGIN!$G23/MARGIN!$D23</f>
        <v>70544</v>
      </c>
      <c r="CY107" s="200">
        <f t="shared" si="270"/>
        <v>-433.62237916289189</v>
      </c>
      <c r="CZ107" s="200">
        <f t="shared" si="271"/>
        <v>-433.62237916289189</v>
      </c>
      <c r="DB107">
        <f t="shared" si="272"/>
        <v>-2</v>
      </c>
      <c r="DC107">
        <v>-1</v>
      </c>
      <c r="DD107">
        <v>-1</v>
      </c>
      <c r="DE107">
        <v>1</v>
      </c>
      <c r="DF107">
        <f t="shared" si="273"/>
        <v>0</v>
      </c>
      <c r="DG107">
        <f t="shared" si="274"/>
        <v>0</v>
      </c>
      <c r="DH107">
        <v>7.2168161512600002E-3</v>
      </c>
      <c r="DI107" s="117" t="s">
        <v>1189</v>
      </c>
      <c r="DJ107">
        <v>50</v>
      </c>
      <c r="DK107" t="str">
        <f t="shared" si="275"/>
        <v>TRUE</v>
      </c>
      <c r="DL107">
        <f>ROUND(MARGIN!$J23,0)</f>
        <v>5</v>
      </c>
      <c r="DM107">
        <f t="shared" si="299"/>
        <v>6</v>
      </c>
      <c r="DN107">
        <f t="shared" si="300"/>
        <v>5</v>
      </c>
      <c r="DO107" s="139">
        <f>DN107*10000*MARGIN!$G23/MARGIN!$D23</f>
        <v>70544</v>
      </c>
      <c r="DP107" s="200">
        <f t="shared" si="276"/>
        <v>-509.10307857448544</v>
      </c>
      <c r="DQ107" s="200">
        <f t="shared" si="277"/>
        <v>-509.10307857448544</v>
      </c>
      <c r="DS107">
        <v>2</v>
      </c>
      <c r="DT107">
        <v>1</v>
      </c>
      <c r="DU107">
        <v>1</v>
      </c>
      <c r="DV107">
        <v>-1</v>
      </c>
      <c r="DW107">
        <v>0</v>
      </c>
      <c r="DX107">
        <v>0</v>
      </c>
      <c r="DY107">
        <v>-2.7436445776899999E-3</v>
      </c>
      <c r="DZ107" s="117" t="s">
        <v>1189</v>
      </c>
      <c r="EA107">
        <v>50</v>
      </c>
      <c r="EB107" t="s">
        <v>1276</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1276</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1276</v>
      </c>
      <c r="FP107">
        <v>5</v>
      </c>
      <c r="FQ107">
        <v>6</v>
      </c>
      <c r="FR107">
        <v>5</v>
      </c>
      <c r="FS107" s="139">
        <v>72277</v>
      </c>
      <c r="FT107" s="200">
        <v>0</v>
      </c>
      <c r="FU107" s="200"/>
      <c r="FV107" s="200">
        <v>0</v>
      </c>
      <c r="FX107">
        <v>0</v>
      </c>
      <c r="FZ107">
        <v>1</v>
      </c>
      <c r="GB107">
        <v>1</v>
      </c>
      <c r="GE107">
        <v>1</v>
      </c>
      <c r="GG107">
        <v>0</v>
      </c>
      <c r="GJ107" s="117" t="s">
        <v>1189</v>
      </c>
      <c r="GK107">
        <v>50</v>
      </c>
      <c r="GL107" t="s">
        <v>1286</v>
      </c>
      <c r="GM107">
        <v>5</v>
      </c>
      <c r="GN107">
        <v>4</v>
      </c>
      <c r="GO107">
        <v>5</v>
      </c>
      <c r="GP107" s="139">
        <v>72277</v>
      </c>
      <c r="GQ107" s="200">
        <v>0</v>
      </c>
      <c r="GR107" s="200"/>
      <c r="GS107" s="200">
        <v>0</v>
      </c>
      <c r="GT107" s="200">
        <v>0</v>
      </c>
      <c r="GV107">
        <f t="shared" si="278"/>
        <v>0</v>
      </c>
      <c r="GX107">
        <v>1</v>
      </c>
      <c r="GZ107">
        <v>1</v>
      </c>
      <c r="HC107">
        <f t="shared" si="310"/>
        <v>1</v>
      </c>
      <c r="HE107">
        <f t="shared" si="311"/>
        <v>0</v>
      </c>
      <c r="HH107" s="117" t="s">
        <v>1189</v>
      </c>
      <c r="HI107">
        <v>50</v>
      </c>
      <c r="HJ107" t="str">
        <f t="shared" si="312"/>
        <v>FALSE</v>
      </c>
      <c r="HK107">
        <f>ROUND(MARGIN!$J23,0)</f>
        <v>5</v>
      </c>
      <c r="HL107">
        <f t="shared" si="313"/>
        <v>4</v>
      </c>
      <c r="HM107">
        <f t="shared" si="314"/>
        <v>5</v>
      </c>
      <c r="HN107" s="139">
        <f>HM107*10000*MARGIN!$G23/MARGIN!$D23</f>
        <v>70544</v>
      </c>
      <c r="HO107" s="200">
        <f t="shared" si="315"/>
        <v>0</v>
      </c>
      <c r="HP107" s="200"/>
      <c r="HQ107" s="200">
        <f t="shared" si="282"/>
        <v>0</v>
      </c>
      <c r="HR107" s="200">
        <f t="shared" si="316"/>
        <v>0</v>
      </c>
      <c r="HT107">
        <f t="shared" si="284"/>
        <v>0</v>
      </c>
      <c r="HV107">
        <v>1</v>
      </c>
      <c r="HX107">
        <v>1</v>
      </c>
      <c r="IA107">
        <f t="shared" si="317"/>
        <v>1</v>
      </c>
      <c r="IC107">
        <f t="shared" si="318"/>
        <v>0</v>
      </c>
      <c r="IF107" s="117" t="s">
        <v>1189</v>
      </c>
      <c r="IG107">
        <v>50</v>
      </c>
      <c r="IH107" t="str">
        <f t="shared" si="319"/>
        <v>FALSE</v>
      </c>
      <c r="II107">
        <f>ROUND(MARGIN!$J23,0)</f>
        <v>5</v>
      </c>
      <c r="IJ107">
        <f t="shared" si="320"/>
        <v>4</v>
      </c>
      <c r="IK107">
        <f t="shared" si="321"/>
        <v>5</v>
      </c>
      <c r="IL107" s="139">
        <f>IK107*10000*MARGIN!$G23/MARGIN!$D23</f>
        <v>70544</v>
      </c>
      <c r="IM107" s="200">
        <f t="shared" si="322"/>
        <v>0</v>
      </c>
      <c r="IN107" s="200"/>
      <c r="IO107" s="200">
        <f t="shared" si="288"/>
        <v>0</v>
      </c>
      <c r="IP107" s="200">
        <f t="shared" si="323"/>
        <v>0</v>
      </c>
      <c r="IR107">
        <f t="shared" si="290"/>
        <v>0</v>
      </c>
      <c r="IT107">
        <v>1</v>
      </c>
      <c r="IV107">
        <v>1</v>
      </c>
      <c r="IY107">
        <f t="shared" si="324"/>
        <v>1</v>
      </c>
      <c r="JA107">
        <f t="shared" si="325"/>
        <v>0</v>
      </c>
      <c r="JD107" s="117" t="s">
        <v>1189</v>
      </c>
      <c r="JE107">
        <v>50</v>
      </c>
      <c r="JF107" t="str">
        <f t="shared" si="326"/>
        <v>FALSE</v>
      </c>
      <c r="JG107">
        <f>ROUND(MARGIN!$J23,0)</f>
        <v>5</v>
      </c>
      <c r="JH107">
        <f t="shared" si="327"/>
        <v>4</v>
      </c>
      <c r="JI107">
        <f t="shared" si="328"/>
        <v>5</v>
      </c>
      <c r="JJ107" s="139">
        <f>JI107*10000*MARGIN!$G23/MARGIN!$D23</f>
        <v>70544</v>
      </c>
      <c r="JK107" s="200">
        <f t="shared" si="329"/>
        <v>0</v>
      </c>
      <c r="JL107" s="200"/>
      <c r="JM107" s="200">
        <f t="shared" si="294"/>
        <v>0</v>
      </c>
      <c r="JN107" s="200">
        <f t="shared" si="330"/>
        <v>0</v>
      </c>
    </row>
    <row r="108" spans="1:274" x14ac:dyDescent="0.25">
      <c r="A108" t="s">
        <v>1180</v>
      </c>
      <c r="B108" s="167" t="s">
        <v>6</v>
      </c>
      <c r="D108" s="117" t="s">
        <v>788</v>
      </c>
      <c r="E108">
        <v>50</v>
      </c>
      <c r="F108" t="e">
        <f>IF(#REF!="","FALSE","TRUE")</f>
        <v>#REF!</v>
      </c>
      <c r="G108">
        <f>ROUND(MARGIN!$J31,0)</f>
        <v>7</v>
      </c>
      <c r="I108" t="e">
        <f>-#REF!+J108</f>
        <v>#REF!</v>
      </c>
      <c r="J108">
        <v>1</v>
      </c>
      <c r="K108" s="117" t="s">
        <v>788</v>
      </c>
      <c r="L108">
        <v>50</v>
      </c>
      <c r="M108" t="str">
        <f t="shared" si="244"/>
        <v>TRUE</v>
      </c>
      <c r="N108">
        <f>ROUND(MARGIN!$J31,0)</f>
        <v>7</v>
      </c>
      <c r="P108">
        <f t="shared" si="245"/>
        <v>-2</v>
      </c>
      <c r="Q108">
        <v>-1</v>
      </c>
      <c r="S108" t="str">
        <f>FORECAST!B57</f>
        <v>High: Apr-Jun // Low: Oct-Nov</v>
      </c>
      <c r="T108" s="117" t="s">
        <v>788</v>
      </c>
      <c r="U108">
        <v>50</v>
      </c>
      <c r="V108" t="str">
        <f t="shared" si="246"/>
        <v>TRUE</v>
      </c>
      <c r="W108">
        <f>ROUND(MARGIN!$J31,0)</f>
        <v>7</v>
      </c>
      <c r="Z108">
        <f t="shared" si="247"/>
        <v>2</v>
      </c>
      <c r="AA108">
        <v>1</v>
      </c>
      <c r="AB108">
        <v>1</v>
      </c>
      <c r="AC108" t="s">
        <v>965</v>
      </c>
      <c r="AD108" s="117" t="s">
        <v>32</v>
      </c>
      <c r="AE108">
        <v>50</v>
      </c>
      <c r="AF108" t="str">
        <f t="shared" si="248"/>
        <v>TRUE</v>
      </c>
      <c r="AG108">
        <f>ROUND(MARGIN!$J31,0)</f>
        <v>7</v>
      </c>
      <c r="AH108">
        <f t="shared" si="249"/>
        <v>9</v>
      </c>
      <c r="AK108">
        <f t="shared" si="250"/>
        <v>0</v>
      </c>
      <c r="AL108">
        <v>1</v>
      </c>
      <c r="AM108">
        <v>1</v>
      </c>
      <c r="AN108" t="s">
        <v>965</v>
      </c>
      <c r="AO108" s="117" t="s">
        <v>32</v>
      </c>
      <c r="AP108">
        <v>50</v>
      </c>
      <c r="AQ108" t="str">
        <f t="shared" si="251"/>
        <v>TRUE</v>
      </c>
      <c r="AR108">
        <f>ROUND(MARGIN!$J31,0)</f>
        <v>7</v>
      </c>
      <c r="AS108">
        <f t="shared" si="252"/>
        <v>9</v>
      </c>
      <c r="AV108">
        <f t="shared" si="253"/>
        <v>0</v>
      </c>
      <c r="AW108">
        <v>1</v>
      </c>
      <c r="AY108" t="s">
        <v>965</v>
      </c>
      <c r="AZ108" s="118" t="s">
        <v>962</v>
      </c>
      <c r="BA108">
        <v>50</v>
      </c>
      <c r="BB108" t="str">
        <f t="shared" si="254"/>
        <v>TRUE</v>
      </c>
      <c r="BC108">
        <f>ROUND(MARGIN!$J31,0)</f>
        <v>7</v>
      </c>
      <c r="BD108">
        <f t="shared" si="255"/>
        <v>7</v>
      </c>
      <c r="BG108">
        <f t="shared" si="256"/>
        <v>-1</v>
      </c>
      <c r="BK108" t="s">
        <v>965</v>
      </c>
      <c r="BL108" s="118" t="s">
        <v>962</v>
      </c>
      <c r="BM108">
        <v>50</v>
      </c>
      <c r="BN108" t="str">
        <f t="shared" si="257"/>
        <v>FALSE</v>
      </c>
      <c r="BO108">
        <f>ROUND(MARGIN!$J31,0)</f>
        <v>7</v>
      </c>
      <c r="BP108">
        <f t="shared" si="258"/>
        <v>7</v>
      </c>
      <c r="BT108">
        <f t="shared" si="259"/>
        <v>-1</v>
      </c>
      <c r="BU108">
        <v>-1</v>
      </c>
      <c r="BV108">
        <v>-1</v>
      </c>
      <c r="BW108">
        <v>-1</v>
      </c>
      <c r="BX108">
        <f t="shared" si="260"/>
        <v>1</v>
      </c>
      <c r="BY108">
        <f t="shared" si="261"/>
        <v>1</v>
      </c>
      <c r="BZ108" s="187">
        <v>-1.50379292115E-2</v>
      </c>
      <c r="CA108" s="118" t="s">
        <v>962</v>
      </c>
      <c r="CB108">
        <v>50</v>
      </c>
      <c r="CC108" t="str">
        <f t="shared" si="262"/>
        <v>TRUE</v>
      </c>
      <c r="CD108">
        <f>ROUND(MARGIN!$J24,0)</f>
        <v>5</v>
      </c>
      <c r="CE108">
        <f t="shared" si="263"/>
        <v>6</v>
      </c>
      <c r="CF108">
        <f t="shared" si="296"/>
        <v>5</v>
      </c>
      <c r="CG108" s="139">
        <f>CF108*10000*MARGIN!$G24/MARGIN!$D24</f>
        <v>70552.942396335086</v>
      </c>
      <c r="CH108" s="145">
        <f t="shared" si="264"/>
        <v>1060.9701534191242</v>
      </c>
      <c r="CI108" s="145">
        <f t="shared" si="265"/>
        <v>1060.9701534191242</v>
      </c>
      <c r="CK108">
        <f t="shared" si="266"/>
        <v>0</v>
      </c>
      <c r="CL108">
        <v>-1</v>
      </c>
      <c r="CM108">
        <v>-1</v>
      </c>
      <c r="CN108">
        <v>1</v>
      </c>
      <c r="CO108">
        <f t="shared" si="267"/>
        <v>0</v>
      </c>
      <c r="CP108">
        <f t="shared" si="268"/>
        <v>0</v>
      </c>
      <c r="CQ108">
        <v>4.0739255829599997E-3</v>
      </c>
      <c r="CR108" s="118" t="s">
        <v>1189</v>
      </c>
      <c r="CS108">
        <v>50</v>
      </c>
      <c r="CT108" t="str">
        <f t="shared" si="269"/>
        <v>TRUE</v>
      </c>
      <c r="CU108">
        <f>ROUND(MARGIN!$J24,0)</f>
        <v>5</v>
      </c>
      <c r="CV108">
        <f t="shared" si="297"/>
        <v>6</v>
      </c>
      <c r="CW108">
        <f t="shared" si="298"/>
        <v>5</v>
      </c>
      <c r="CX108" s="139">
        <f>CW108*10000*MARGIN!$G24/MARGIN!$D24</f>
        <v>70552.942396335086</v>
      </c>
      <c r="CY108" s="200">
        <f t="shared" si="270"/>
        <v>-287.42743698153271</v>
      </c>
      <c r="CZ108" s="200">
        <f t="shared" si="271"/>
        <v>-287.42743698153271</v>
      </c>
      <c r="DB108">
        <f t="shared" si="272"/>
        <v>0</v>
      </c>
      <c r="DC108">
        <v>-1</v>
      </c>
      <c r="DD108">
        <v>-1</v>
      </c>
      <c r="DE108">
        <v>1</v>
      </c>
      <c r="DF108">
        <f t="shared" si="273"/>
        <v>0</v>
      </c>
      <c r="DG108">
        <f t="shared" si="274"/>
        <v>0</v>
      </c>
      <c r="DH108">
        <v>5.3261373589599996E-3</v>
      </c>
      <c r="DI108" s="118" t="s">
        <v>1189</v>
      </c>
      <c r="DJ108">
        <v>50</v>
      </c>
      <c r="DK108" t="str">
        <f t="shared" si="275"/>
        <v>TRUE</v>
      </c>
      <c r="DL108">
        <f>ROUND(MARGIN!$J24,0)</f>
        <v>5</v>
      </c>
      <c r="DM108">
        <f t="shared" si="299"/>
        <v>6</v>
      </c>
      <c r="DN108">
        <f t="shared" si="300"/>
        <v>5</v>
      </c>
      <c r="DO108" s="139">
        <f>DN108*10000*MARGIN!$G24/MARGIN!$D24</f>
        <v>70552.942396335086</v>
      </c>
      <c r="DP108" s="200">
        <f t="shared" si="276"/>
        <v>-375.77466228167316</v>
      </c>
      <c r="DQ108" s="200">
        <f t="shared" si="277"/>
        <v>-375.77466228167316</v>
      </c>
      <c r="DS108">
        <v>0</v>
      </c>
      <c r="DT108">
        <v>-1</v>
      </c>
      <c r="DU108">
        <v>1</v>
      </c>
      <c r="DV108">
        <v>-1</v>
      </c>
      <c r="DW108">
        <v>1</v>
      </c>
      <c r="DX108">
        <v>0</v>
      </c>
      <c r="DY108">
        <v>-6.0602566320099999E-3</v>
      </c>
      <c r="DZ108" s="118" t="s">
        <v>1189</v>
      </c>
      <c r="EA108">
        <v>50</v>
      </c>
      <c r="EB108" t="s">
        <v>1276</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1276</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1276</v>
      </c>
      <c r="FP108">
        <v>5</v>
      </c>
      <c r="FQ108">
        <v>4</v>
      </c>
      <c r="FR108">
        <v>5</v>
      </c>
      <c r="FS108" s="139">
        <v>72267.4635786328</v>
      </c>
      <c r="FT108" s="200">
        <v>0</v>
      </c>
      <c r="FU108" s="200"/>
      <c r="FV108" s="200">
        <v>0</v>
      </c>
      <c r="FX108">
        <v>0</v>
      </c>
      <c r="FZ108">
        <v>1</v>
      </c>
      <c r="GB108">
        <v>1</v>
      </c>
      <c r="GE108">
        <v>1</v>
      </c>
      <c r="GG108">
        <v>0</v>
      </c>
      <c r="GJ108" s="118" t="s">
        <v>1189</v>
      </c>
      <c r="GK108">
        <v>50</v>
      </c>
      <c r="GL108" t="s">
        <v>1286</v>
      </c>
      <c r="GM108">
        <v>5</v>
      </c>
      <c r="GN108">
        <v>4</v>
      </c>
      <c r="GO108">
        <v>5</v>
      </c>
      <c r="GP108" s="139">
        <v>72267.4635786328</v>
      </c>
      <c r="GQ108" s="200">
        <v>0</v>
      </c>
      <c r="GR108" s="200"/>
      <c r="GS108" s="200">
        <v>0</v>
      </c>
      <c r="GT108" s="200">
        <v>0</v>
      </c>
      <c r="GV108">
        <f t="shared" si="278"/>
        <v>0</v>
      </c>
      <c r="GX108">
        <v>1</v>
      </c>
      <c r="GZ108">
        <v>1</v>
      </c>
      <c r="HC108">
        <f t="shared" si="310"/>
        <v>1</v>
      </c>
      <c r="HE108">
        <f t="shared" si="311"/>
        <v>0</v>
      </c>
      <c r="HH108" s="118" t="s">
        <v>1189</v>
      </c>
      <c r="HI108">
        <v>50</v>
      </c>
      <c r="HJ108" t="str">
        <f t="shared" si="312"/>
        <v>FALSE</v>
      </c>
      <c r="HK108">
        <f>ROUND(MARGIN!$J24,0)</f>
        <v>5</v>
      </c>
      <c r="HL108">
        <f t="shared" si="313"/>
        <v>4</v>
      </c>
      <c r="HM108">
        <f t="shared" si="314"/>
        <v>5</v>
      </c>
      <c r="HN108" s="139">
        <f>HM108*10000*MARGIN!$G24/MARGIN!$D24</f>
        <v>70552.942396335086</v>
      </c>
      <c r="HO108" s="200">
        <f t="shared" si="315"/>
        <v>0</v>
      </c>
      <c r="HP108" s="200"/>
      <c r="HQ108" s="200">
        <f t="shared" si="282"/>
        <v>0</v>
      </c>
      <c r="HR108" s="200">
        <f t="shared" si="316"/>
        <v>0</v>
      </c>
      <c r="HT108">
        <f t="shared" si="284"/>
        <v>0</v>
      </c>
      <c r="HV108">
        <v>1</v>
      </c>
      <c r="HX108">
        <v>1</v>
      </c>
      <c r="IA108">
        <f t="shared" si="317"/>
        <v>1</v>
      </c>
      <c r="IC108">
        <f t="shared" si="318"/>
        <v>0</v>
      </c>
      <c r="IF108" s="118" t="s">
        <v>1189</v>
      </c>
      <c r="IG108">
        <v>50</v>
      </c>
      <c r="IH108" t="str">
        <f t="shared" si="319"/>
        <v>FALSE</v>
      </c>
      <c r="II108">
        <f>ROUND(MARGIN!$J24,0)</f>
        <v>5</v>
      </c>
      <c r="IJ108">
        <f t="shared" si="320"/>
        <v>4</v>
      </c>
      <c r="IK108">
        <f t="shared" si="321"/>
        <v>5</v>
      </c>
      <c r="IL108" s="139">
        <f>IK108*10000*MARGIN!$G24/MARGIN!$D24</f>
        <v>70552.942396335086</v>
      </c>
      <c r="IM108" s="200">
        <f t="shared" si="322"/>
        <v>0</v>
      </c>
      <c r="IN108" s="200"/>
      <c r="IO108" s="200">
        <f t="shared" si="288"/>
        <v>0</v>
      </c>
      <c r="IP108" s="200">
        <f t="shared" si="323"/>
        <v>0</v>
      </c>
      <c r="IR108">
        <f t="shared" si="290"/>
        <v>0</v>
      </c>
      <c r="IT108">
        <v>1</v>
      </c>
      <c r="IV108">
        <v>1</v>
      </c>
      <c r="IY108">
        <f t="shared" si="324"/>
        <v>1</v>
      </c>
      <c r="JA108">
        <f t="shared" si="325"/>
        <v>0</v>
      </c>
      <c r="JD108" s="118" t="s">
        <v>1189</v>
      </c>
      <c r="JE108">
        <v>50</v>
      </c>
      <c r="JF108" t="str">
        <f t="shared" si="326"/>
        <v>FALSE</v>
      </c>
      <c r="JG108">
        <f>ROUND(MARGIN!$J24,0)</f>
        <v>5</v>
      </c>
      <c r="JH108">
        <f t="shared" si="327"/>
        <v>4</v>
      </c>
      <c r="JI108">
        <f t="shared" si="328"/>
        <v>5</v>
      </c>
      <c r="JJ108" s="139">
        <f>JI108*10000*MARGIN!$G24/MARGIN!$D24</f>
        <v>70552.942396335086</v>
      </c>
      <c r="JK108" s="200">
        <f t="shared" si="329"/>
        <v>0</v>
      </c>
      <c r="JL108" s="200"/>
      <c r="JM108" s="200">
        <f t="shared" si="294"/>
        <v>0</v>
      </c>
      <c r="JN108" s="200">
        <f t="shared" si="330"/>
        <v>0</v>
      </c>
    </row>
    <row r="109" spans="1:274" x14ac:dyDescent="0.25">
      <c r="A109" t="s">
        <v>1178</v>
      </c>
      <c r="B109" s="167" t="s">
        <v>24</v>
      </c>
      <c r="D109" s="117" t="s">
        <v>788</v>
      </c>
      <c r="E109">
        <v>50</v>
      </c>
      <c r="F109" t="e">
        <f>IF(#REF!="","FALSE","TRUE")</f>
        <v>#REF!</v>
      </c>
      <c r="G109">
        <f>ROUND(MARGIN!$J29,0)</f>
        <v>7</v>
      </c>
      <c r="I109" t="e">
        <f>-#REF!+J109</f>
        <v>#REF!</v>
      </c>
      <c r="J109">
        <v>1</v>
      </c>
      <c r="K109" s="117" t="s">
        <v>788</v>
      </c>
      <c r="L109">
        <v>50</v>
      </c>
      <c r="M109" t="str">
        <f t="shared" si="244"/>
        <v>TRUE</v>
      </c>
      <c r="N109">
        <f>ROUND(MARGIN!$J29,0)</f>
        <v>7</v>
      </c>
      <c r="P109">
        <f t="shared" si="245"/>
        <v>0</v>
      </c>
      <c r="Q109">
        <v>1</v>
      </c>
      <c r="T109" s="117" t="s">
        <v>788</v>
      </c>
      <c r="U109">
        <v>50</v>
      </c>
      <c r="V109" t="str">
        <f t="shared" si="246"/>
        <v>TRUE</v>
      </c>
      <c r="W109">
        <f>ROUND(MARGIN!$J29,0)</f>
        <v>7</v>
      </c>
      <c r="Z109">
        <f t="shared" si="247"/>
        <v>-2</v>
      </c>
      <c r="AA109">
        <v>-1</v>
      </c>
      <c r="AD109" s="117" t="s">
        <v>962</v>
      </c>
      <c r="AE109">
        <v>50</v>
      </c>
      <c r="AF109" t="str">
        <f t="shared" si="248"/>
        <v>TRUE</v>
      </c>
      <c r="AG109">
        <f>ROUND(MARGIN!$J29,0)</f>
        <v>7</v>
      </c>
      <c r="AH109">
        <f t="shared" si="249"/>
        <v>7</v>
      </c>
      <c r="AK109">
        <f t="shared" si="250"/>
        <v>2</v>
      </c>
      <c r="AL109">
        <v>1</v>
      </c>
      <c r="AO109" s="117" t="s">
        <v>962</v>
      </c>
      <c r="AP109">
        <v>50</v>
      </c>
      <c r="AQ109" t="str">
        <f t="shared" si="251"/>
        <v>TRUE</v>
      </c>
      <c r="AR109">
        <f>ROUND(MARGIN!$J29,0)</f>
        <v>7</v>
      </c>
      <c r="AS109">
        <f t="shared" si="252"/>
        <v>7</v>
      </c>
      <c r="AV109">
        <f t="shared" si="253"/>
        <v>-2</v>
      </c>
      <c r="AW109">
        <v>-1</v>
      </c>
      <c r="AZ109" s="117" t="s">
        <v>962</v>
      </c>
      <c r="BA109">
        <v>50</v>
      </c>
      <c r="BB109" t="str">
        <f t="shared" si="254"/>
        <v>TRUE</v>
      </c>
      <c r="BC109">
        <f>ROUND(MARGIN!$J29,0)</f>
        <v>7</v>
      </c>
      <c r="BD109">
        <f t="shared" si="255"/>
        <v>7</v>
      </c>
      <c r="BG109">
        <f t="shared" si="256"/>
        <v>1</v>
      </c>
      <c r="BL109" s="117" t="s">
        <v>962</v>
      </c>
      <c r="BM109">
        <v>50</v>
      </c>
      <c r="BN109" t="str">
        <f t="shared" si="257"/>
        <v>FALSE</v>
      </c>
      <c r="BO109">
        <f>ROUND(MARGIN!$J29,0)</f>
        <v>7</v>
      </c>
      <c r="BP109">
        <f t="shared" si="258"/>
        <v>7</v>
      </c>
      <c r="BT109">
        <f t="shared" si="259"/>
        <v>1</v>
      </c>
      <c r="BU109">
        <v>1</v>
      </c>
      <c r="BV109">
        <v>1</v>
      </c>
      <c r="BW109">
        <v>-1</v>
      </c>
      <c r="BX109">
        <f t="shared" si="260"/>
        <v>0</v>
      </c>
      <c r="BY109">
        <f t="shared" si="261"/>
        <v>0</v>
      </c>
      <c r="BZ109" s="187">
        <v>-4.7720182830299999E-3</v>
      </c>
      <c r="CA109" s="117" t="s">
        <v>962</v>
      </c>
      <c r="CB109">
        <v>50</v>
      </c>
      <c r="CC109" t="str">
        <f t="shared" si="262"/>
        <v>TRUE</v>
      </c>
      <c r="CD109">
        <f>ROUND(MARGIN!$J25,0)</f>
        <v>5</v>
      </c>
      <c r="CE109">
        <f t="shared" si="263"/>
        <v>4</v>
      </c>
      <c r="CF109">
        <f t="shared" si="296"/>
        <v>5</v>
      </c>
      <c r="CG109" s="139">
        <f>CF109*10000*MARGIN!$G25/MARGIN!$D25</f>
        <v>70538.371288936556</v>
      </c>
      <c r="CH109" s="145">
        <f t="shared" si="264"/>
        <v>-336.61039744596366</v>
      </c>
      <c r="CI109" s="145">
        <f t="shared" si="265"/>
        <v>-336.61039744596366</v>
      </c>
      <c r="CK109">
        <f t="shared" si="266"/>
        <v>0</v>
      </c>
      <c r="CL109">
        <v>1</v>
      </c>
      <c r="CM109">
        <v>1</v>
      </c>
      <c r="CN109">
        <v>-1</v>
      </c>
      <c r="CO109">
        <f t="shared" si="267"/>
        <v>0</v>
      </c>
      <c r="CP109">
        <f t="shared" si="268"/>
        <v>0</v>
      </c>
      <c r="CQ109">
        <v>-1.54596930413E-2</v>
      </c>
      <c r="CR109" s="117" t="s">
        <v>1189</v>
      </c>
      <c r="CS109">
        <v>50</v>
      </c>
      <c r="CT109" t="str">
        <f t="shared" si="269"/>
        <v>TRUE</v>
      </c>
      <c r="CU109">
        <f>ROUND(MARGIN!$J25,0)</f>
        <v>5</v>
      </c>
      <c r="CV109">
        <f t="shared" si="297"/>
        <v>6</v>
      </c>
      <c r="CW109">
        <f t="shared" si="298"/>
        <v>5</v>
      </c>
      <c r="CX109" s="139">
        <f>CW109*10000*MARGIN!$G25/MARGIN!$D25</f>
        <v>70538.371288936556</v>
      </c>
      <c r="CY109" s="200">
        <f t="shared" si="270"/>
        <v>-1090.5015677602082</v>
      </c>
      <c r="CZ109" s="200">
        <f t="shared" si="271"/>
        <v>-1090.5015677602082</v>
      </c>
      <c r="DB109">
        <f t="shared" si="272"/>
        <v>0</v>
      </c>
      <c r="DC109">
        <v>1</v>
      </c>
      <c r="DD109">
        <v>1</v>
      </c>
      <c r="DE109">
        <v>1</v>
      </c>
      <c r="DF109">
        <f t="shared" si="273"/>
        <v>1</v>
      </c>
      <c r="DG109">
        <f t="shared" si="274"/>
        <v>1</v>
      </c>
      <c r="DH109">
        <v>9.5133592428199999E-4</v>
      </c>
      <c r="DI109" s="117" t="s">
        <v>1189</v>
      </c>
      <c r="DJ109">
        <v>50</v>
      </c>
      <c r="DK109" t="str">
        <f t="shared" si="275"/>
        <v>TRUE</v>
      </c>
      <c r="DL109">
        <f>ROUND(MARGIN!$J25,0)</f>
        <v>5</v>
      </c>
      <c r="DM109">
        <f t="shared" si="299"/>
        <v>6</v>
      </c>
      <c r="DN109">
        <f t="shared" si="300"/>
        <v>5</v>
      </c>
      <c r="DO109" s="139">
        <f>DN109*10000*MARGIN!$G25/MARGIN!$D25</f>
        <v>70538.371288936556</v>
      </c>
      <c r="DP109" s="200">
        <f t="shared" si="276"/>
        <v>67.105686647507355</v>
      </c>
      <c r="DQ109" s="200">
        <f t="shared" si="277"/>
        <v>67.105686647507355</v>
      </c>
      <c r="DS109">
        <v>0</v>
      </c>
      <c r="DT109">
        <v>1</v>
      </c>
      <c r="DU109">
        <v>1</v>
      </c>
      <c r="DV109">
        <v>-1</v>
      </c>
      <c r="DW109">
        <v>0</v>
      </c>
      <c r="DX109">
        <v>0</v>
      </c>
      <c r="DY109">
        <v>-6.08060309214E-3</v>
      </c>
      <c r="DZ109" s="117" t="s">
        <v>1189</v>
      </c>
      <c r="EA109">
        <v>50</v>
      </c>
      <c r="EB109" t="s">
        <v>1276</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1276</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1276</v>
      </c>
      <c r="FP109">
        <v>5</v>
      </c>
      <c r="FQ109">
        <v>4</v>
      </c>
      <c r="FR109">
        <v>5</v>
      </c>
      <c r="FS109" s="139">
        <v>72263.574056025405</v>
      </c>
      <c r="FT109" s="200">
        <v>0</v>
      </c>
      <c r="FU109" s="200"/>
      <c r="FV109" s="200">
        <v>0</v>
      </c>
      <c r="FX109">
        <v>0</v>
      </c>
      <c r="FZ109">
        <v>1</v>
      </c>
      <c r="GB109">
        <v>1</v>
      </c>
      <c r="GE109">
        <v>1</v>
      </c>
      <c r="GG109">
        <v>0</v>
      </c>
      <c r="GJ109" s="117" t="s">
        <v>1189</v>
      </c>
      <c r="GK109">
        <v>50</v>
      </c>
      <c r="GL109" t="s">
        <v>1286</v>
      </c>
      <c r="GM109">
        <v>5</v>
      </c>
      <c r="GN109">
        <v>4</v>
      </c>
      <c r="GO109">
        <v>5</v>
      </c>
      <c r="GP109" s="139">
        <v>72263.574056025405</v>
      </c>
      <c r="GQ109" s="200">
        <v>0</v>
      </c>
      <c r="GR109" s="200"/>
      <c r="GS109" s="200">
        <v>0</v>
      </c>
      <c r="GT109" s="200">
        <v>0</v>
      </c>
      <c r="GV109">
        <f t="shared" si="278"/>
        <v>0</v>
      </c>
      <c r="GX109">
        <v>1</v>
      </c>
      <c r="GZ109">
        <v>1</v>
      </c>
      <c r="HC109">
        <f t="shared" si="310"/>
        <v>1</v>
      </c>
      <c r="HE109">
        <f t="shared" si="311"/>
        <v>0</v>
      </c>
      <c r="HH109" s="117" t="s">
        <v>1189</v>
      </c>
      <c r="HI109">
        <v>50</v>
      </c>
      <c r="HJ109" t="str">
        <f t="shared" si="312"/>
        <v>FALSE</v>
      </c>
      <c r="HK109">
        <f>ROUND(MARGIN!$J25,0)</f>
        <v>5</v>
      </c>
      <c r="HL109">
        <f t="shared" si="313"/>
        <v>4</v>
      </c>
      <c r="HM109">
        <f t="shared" si="314"/>
        <v>5</v>
      </c>
      <c r="HN109" s="139">
        <f>HM109*10000*MARGIN!$G25/MARGIN!$D25</f>
        <v>70538.371288936556</v>
      </c>
      <c r="HO109" s="200">
        <f t="shared" si="315"/>
        <v>0</v>
      </c>
      <c r="HP109" s="200"/>
      <c r="HQ109" s="200">
        <f t="shared" si="282"/>
        <v>0</v>
      </c>
      <c r="HR109" s="200">
        <f t="shared" si="316"/>
        <v>0</v>
      </c>
      <c r="HT109">
        <f t="shared" si="284"/>
        <v>0</v>
      </c>
      <c r="HV109">
        <v>1</v>
      </c>
      <c r="HX109">
        <v>1</v>
      </c>
      <c r="IA109">
        <f t="shared" si="317"/>
        <v>1</v>
      </c>
      <c r="IC109">
        <f t="shared" si="318"/>
        <v>0</v>
      </c>
      <c r="IF109" s="117" t="s">
        <v>1189</v>
      </c>
      <c r="IG109">
        <v>50</v>
      </c>
      <c r="IH109" t="str">
        <f t="shared" si="319"/>
        <v>FALSE</v>
      </c>
      <c r="II109">
        <f>ROUND(MARGIN!$J25,0)</f>
        <v>5</v>
      </c>
      <c r="IJ109">
        <f t="shared" si="320"/>
        <v>4</v>
      </c>
      <c r="IK109">
        <f t="shared" si="321"/>
        <v>5</v>
      </c>
      <c r="IL109" s="139">
        <f>IK109*10000*MARGIN!$G25/MARGIN!$D25</f>
        <v>70538.371288936556</v>
      </c>
      <c r="IM109" s="200">
        <f t="shared" si="322"/>
        <v>0</v>
      </c>
      <c r="IN109" s="200"/>
      <c r="IO109" s="200">
        <f t="shared" si="288"/>
        <v>0</v>
      </c>
      <c r="IP109" s="200">
        <f t="shared" si="323"/>
        <v>0</v>
      </c>
      <c r="IR109">
        <f t="shared" si="290"/>
        <v>0</v>
      </c>
      <c r="IT109">
        <v>1</v>
      </c>
      <c r="IV109">
        <v>1</v>
      </c>
      <c r="IY109">
        <f t="shared" si="324"/>
        <v>1</v>
      </c>
      <c r="JA109">
        <f t="shared" si="325"/>
        <v>0</v>
      </c>
      <c r="JD109" s="117" t="s">
        <v>1189</v>
      </c>
      <c r="JE109">
        <v>50</v>
      </c>
      <c r="JF109" t="str">
        <f t="shared" si="326"/>
        <v>FALSE</v>
      </c>
      <c r="JG109">
        <f>ROUND(MARGIN!$J25,0)</f>
        <v>5</v>
      </c>
      <c r="JH109">
        <f t="shared" si="327"/>
        <v>4</v>
      </c>
      <c r="JI109">
        <f t="shared" si="328"/>
        <v>5</v>
      </c>
      <c r="JJ109" s="139">
        <f>JI109*10000*MARGIN!$G25/MARGIN!$D25</f>
        <v>70538.371288936556</v>
      </c>
      <c r="JK109" s="200">
        <f t="shared" si="329"/>
        <v>0</v>
      </c>
      <c r="JL109" s="200"/>
      <c r="JM109" s="200">
        <f t="shared" si="294"/>
        <v>0</v>
      </c>
      <c r="JN109" s="200">
        <f t="shared" si="330"/>
        <v>0</v>
      </c>
    </row>
    <row r="110" spans="1:274" x14ac:dyDescent="0.25">
      <c r="A110" t="s">
        <v>1175</v>
      </c>
      <c r="B110" s="167" t="s">
        <v>13</v>
      </c>
      <c r="D110" s="116" t="s">
        <v>788</v>
      </c>
      <c r="E110">
        <v>50</v>
      </c>
      <c r="F110" t="e">
        <f>IF(#REF!="","FALSE","TRUE")</f>
        <v>#REF!</v>
      </c>
      <c r="G110">
        <f>ROUND(MARGIN!$J26,0)</f>
        <v>7</v>
      </c>
      <c r="I110" t="e">
        <f>-#REF!+J110</f>
        <v>#REF!</v>
      </c>
      <c r="J110">
        <v>1</v>
      </c>
      <c r="K110" s="116" t="s">
        <v>788</v>
      </c>
      <c r="L110">
        <v>50</v>
      </c>
      <c r="M110" t="str">
        <f t="shared" si="244"/>
        <v>TRUE</v>
      </c>
      <c r="N110">
        <f>ROUND(MARGIN!$J26,0)</f>
        <v>7</v>
      </c>
      <c r="P110">
        <f t="shared" si="245"/>
        <v>0</v>
      </c>
      <c r="Q110">
        <v>1</v>
      </c>
      <c r="T110" s="117" t="s">
        <v>788</v>
      </c>
      <c r="U110">
        <v>50</v>
      </c>
      <c r="V110" t="str">
        <f t="shared" si="246"/>
        <v>TRUE</v>
      </c>
      <c r="W110">
        <f>ROUND(MARGIN!$J26,0)</f>
        <v>7</v>
      </c>
      <c r="Z110">
        <f t="shared" si="247"/>
        <v>0</v>
      </c>
      <c r="AA110">
        <v>1</v>
      </c>
      <c r="AD110" s="117" t="s">
        <v>962</v>
      </c>
      <c r="AE110">
        <v>50</v>
      </c>
      <c r="AF110" t="str">
        <f t="shared" si="248"/>
        <v>TRUE</v>
      </c>
      <c r="AG110">
        <f>ROUND(MARGIN!$J26,0)</f>
        <v>7</v>
      </c>
      <c r="AH110">
        <f t="shared" si="249"/>
        <v>7</v>
      </c>
      <c r="AK110">
        <f t="shared" si="250"/>
        <v>0</v>
      </c>
      <c r="AL110">
        <v>1</v>
      </c>
      <c r="AO110" s="117" t="s">
        <v>962</v>
      </c>
      <c r="AP110">
        <v>50</v>
      </c>
      <c r="AQ110" t="str">
        <f t="shared" si="251"/>
        <v>TRUE</v>
      </c>
      <c r="AR110">
        <f>ROUND(MARGIN!$J26,0)</f>
        <v>7</v>
      </c>
      <c r="AS110">
        <f t="shared" si="252"/>
        <v>7</v>
      </c>
      <c r="AV110">
        <f t="shared" si="253"/>
        <v>-2</v>
      </c>
      <c r="AW110">
        <v>-1</v>
      </c>
      <c r="AZ110" s="117" t="s">
        <v>962</v>
      </c>
      <c r="BA110">
        <v>50</v>
      </c>
      <c r="BB110" t="str">
        <f t="shared" si="254"/>
        <v>TRUE</v>
      </c>
      <c r="BC110">
        <f>ROUND(MARGIN!$J26,0)</f>
        <v>7</v>
      </c>
      <c r="BD110">
        <f t="shared" si="255"/>
        <v>7</v>
      </c>
      <c r="BG110">
        <f t="shared" si="256"/>
        <v>1</v>
      </c>
      <c r="BL110" s="117" t="s">
        <v>962</v>
      </c>
      <c r="BM110">
        <v>50</v>
      </c>
      <c r="BN110" t="str">
        <f t="shared" si="257"/>
        <v>FALSE</v>
      </c>
      <c r="BO110">
        <f>ROUND(MARGIN!$J26,0)</f>
        <v>7</v>
      </c>
      <c r="BP110">
        <f t="shared" si="258"/>
        <v>7</v>
      </c>
      <c r="BT110">
        <f t="shared" si="259"/>
        <v>-1</v>
      </c>
      <c r="BU110">
        <v>-1</v>
      </c>
      <c r="BV110">
        <v>1</v>
      </c>
      <c r="BW110">
        <v>-1</v>
      </c>
      <c r="BX110">
        <f t="shared" si="260"/>
        <v>1</v>
      </c>
      <c r="BY110">
        <f t="shared" si="261"/>
        <v>0</v>
      </c>
      <c r="BZ110" s="187">
        <v>-3.29871716555E-3</v>
      </c>
      <c r="CA110" s="117" t="s">
        <v>962</v>
      </c>
      <c r="CB110">
        <v>50</v>
      </c>
      <c r="CC110" t="str">
        <f t="shared" si="262"/>
        <v>TRUE</v>
      </c>
      <c r="CD110">
        <f>ROUND(MARGIN!$J26,0)</f>
        <v>7</v>
      </c>
      <c r="CE110">
        <f t="shared" si="263"/>
        <v>9</v>
      </c>
      <c r="CF110">
        <f t="shared" si="296"/>
        <v>7</v>
      </c>
      <c r="CG110" s="139">
        <f>CF110*10000*MARGIN!$G26/MARGIN!$D26</f>
        <v>78392.910455999998</v>
      </c>
      <c r="CH110" s="145">
        <f t="shared" si="264"/>
        <v>258.59603937863125</v>
      </c>
      <c r="CI110" s="145">
        <f t="shared" si="265"/>
        <v>-258.59603937863125</v>
      </c>
      <c r="CK110">
        <f t="shared" si="266"/>
        <v>0</v>
      </c>
      <c r="CL110">
        <v>-1</v>
      </c>
      <c r="CM110">
        <v>1</v>
      </c>
      <c r="CN110">
        <v>1</v>
      </c>
      <c r="CO110">
        <f t="shared" si="267"/>
        <v>0</v>
      </c>
      <c r="CP110">
        <f t="shared" si="268"/>
        <v>1</v>
      </c>
      <c r="CQ110">
        <v>4.7192939445900002E-3</v>
      </c>
      <c r="CR110" s="117" t="s">
        <v>1189</v>
      </c>
      <c r="CS110">
        <v>50</v>
      </c>
      <c r="CT110" t="str">
        <f t="shared" si="269"/>
        <v>TRUE</v>
      </c>
      <c r="CU110">
        <f>ROUND(MARGIN!$J26,0)</f>
        <v>7</v>
      </c>
      <c r="CV110">
        <f t="shared" si="297"/>
        <v>5</v>
      </c>
      <c r="CW110">
        <f t="shared" si="298"/>
        <v>7</v>
      </c>
      <c r="CX110" s="139">
        <f>CW110*10000*MARGIN!$G26/MARGIN!$D26</f>
        <v>78392.910455999998</v>
      </c>
      <c r="CY110" s="200">
        <f t="shared" si="270"/>
        <v>-369.95918761378692</v>
      </c>
      <c r="CZ110" s="200">
        <f t="shared" si="271"/>
        <v>369.95918761378692</v>
      </c>
      <c r="DB110">
        <f t="shared" si="272"/>
        <v>2</v>
      </c>
      <c r="DC110">
        <v>1</v>
      </c>
      <c r="DD110">
        <v>-1</v>
      </c>
      <c r="DE110">
        <v>-1</v>
      </c>
      <c r="DF110">
        <f t="shared" si="273"/>
        <v>0</v>
      </c>
      <c r="DG110">
        <f t="shared" si="274"/>
        <v>1</v>
      </c>
      <c r="DH110">
        <v>-7.6252058805600003E-3</v>
      </c>
      <c r="DI110" s="117" t="s">
        <v>1189</v>
      </c>
      <c r="DJ110">
        <v>50</v>
      </c>
      <c r="DK110" t="str">
        <f t="shared" si="275"/>
        <v>TRUE</v>
      </c>
      <c r="DL110">
        <f>ROUND(MARGIN!$J26,0)</f>
        <v>7</v>
      </c>
      <c r="DM110">
        <f t="shared" si="299"/>
        <v>5</v>
      </c>
      <c r="DN110">
        <f t="shared" si="300"/>
        <v>7</v>
      </c>
      <c r="DO110" s="139">
        <f>DN110*10000*MARGIN!$G26/MARGIN!$D26</f>
        <v>78392.910455999998</v>
      </c>
      <c r="DP110" s="200">
        <f t="shared" si="276"/>
        <v>-597.76208180330468</v>
      </c>
      <c r="DQ110" s="200">
        <f t="shared" si="277"/>
        <v>597.76208180330468</v>
      </c>
      <c r="DS110">
        <v>0</v>
      </c>
      <c r="DT110">
        <v>1</v>
      </c>
      <c r="DU110">
        <v>-1</v>
      </c>
      <c r="DV110">
        <v>-1</v>
      </c>
      <c r="DW110">
        <v>0</v>
      </c>
      <c r="DX110">
        <v>1</v>
      </c>
      <c r="DY110">
        <v>-1.4384066879799999E-3</v>
      </c>
      <c r="DZ110" s="117" t="s">
        <v>1189</v>
      </c>
      <c r="EA110">
        <v>50</v>
      </c>
      <c r="EB110" t="s">
        <v>1276</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1276</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1276</v>
      </c>
      <c r="FP110">
        <v>7</v>
      </c>
      <c r="FQ110">
        <v>5</v>
      </c>
      <c r="FR110">
        <v>7</v>
      </c>
      <c r="FS110" s="139">
        <v>79145.714479999995</v>
      </c>
      <c r="FT110" s="200">
        <v>0</v>
      </c>
      <c r="FU110" s="200"/>
      <c r="FV110" s="200">
        <v>0</v>
      </c>
      <c r="FX110">
        <v>0</v>
      </c>
      <c r="FZ110">
        <v>-1</v>
      </c>
      <c r="GB110">
        <v>-1</v>
      </c>
      <c r="GE110">
        <v>1</v>
      </c>
      <c r="GG110">
        <v>0</v>
      </c>
      <c r="GJ110" s="117" t="s">
        <v>1189</v>
      </c>
      <c r="GK110">
        <v>50</v>
      </c>
      <c r="GL110" t="s">
        <v>1286</v>
      </c>
      <c r="GM110">
        <v>7</v>
      </c>
      <c r="GN110">
        <v>5</v>
      </c>
      <c r="GO110">
        <v>7</v>
      </c>
      <c r="GP110" s="139">
        <v>79145.714479999995</v>
      </c>
      <c r="GQ110" s="200">
        <v>0</v>
      </c>
      <c r="GR110" s="200"/>
      <c r="GS110" s="200">
        <v>0</v>
      </c>
      <c r="GT110" s="200">
        <v>0</v>
      </c>
      <c r="GV110">
        <f t="shared" si="278"/>
        <v>0</v>
      </c>
      <c r="GX110">
        <v>-1</v>
      </c>
      <c r="GZ110">
        <v>-1</v>
      </c>
      <c r="HC110">
        <f t="shared" si="310"/>
        <v>1</v>
      </c>
      <c r="HE110">
        <f t="shared" si="311"/>
        <v>0</v>
      </c>
      <c r="HH110" s="117" t="s">
        <v>1189</v>
      </c>
      <c r="HI110">
        <v>50</v>
      </c>
      <c r="HJ110" t="str">
        <f t="shared" si="312"/>
        <v>FALSE</v>
      </c>
      <c r="HK110">
        <f>ROUND(MARGIN!$J26,0)</f>
        <v>7</v>
      </c>
      <c r="HL110">
        <f t="shared" si="313"/>
        <v>5</v>
      </c>
      <c r="HM110">
        <f t="shared" si="314"/>
        <v>7</v>
      </c>
      <c r="HN110" s="139">
        <f>HM110*10000*MARGIN!$G26/MARGIN!$D26</f>
        <v>78392.910455999998</v>
      </c>
      <c r="HO110" s="200">
        <f t="shared" si="315"/>
        <v>0</v>
      </c>
      <c r="HP110" s="200"/>
      <c r="HQ110" s="200">
        <f t="shared" si="282"/>
        <v>0</v>
      </c>
      <c r="HR110" s="200">
        <f t="shared" si="316"/>
        <v>0</v>
      </c>
      <c r="HT110">
        <f t="shared" si="284"/>
        <v>0</v>
      </c>
      <c r="HV110">
        <v>-1</v>
      </c>
      <c r="HX110">
        <v>-1</v>
      </c>
      <c r="IA110">
        <f t="shared" si="317"/>
        <v>1</v>
      </c>
      <c r="IC110">
        <f t="shared" si="318"/>
        <v>0</v>
      </c>
      <c r="IF110" s="117" t="s">
        <v>1189</v>
      </c>
      <c r="IG110">
        <v>50</v>
      </c>
      <c r="IH110" t="str">
        <f t="shared" si="319"/>
        <v>FALSE</v>
      </c>
      <c r="II110">
        <f>ROUND(MARGIN!$J26,0)</f>
        <v>7</v>
      </c>
      <c r="IJ110">
        <f t="shared" si="320"/>
        <v>5</v>
      </c>
      <c r="IK110">
        <f t="shared" si="321"/>
        <v>7</v>
      </c>
      <c r="IL110" s="139">
        <f>IK110*10000*MARGIN!$G26/MARGIN!$D26</f>
        <v>78392.910455999998</v>
      </c>
      <c r="IM110" s="200">
        <f t="shared" si="322"/>
        <v>0</v>
      </c>
      <c r="IN110" s="200"/>
      <c r="IO110" s="200">
        <f t="shared" si="288"/>
        <v>0</v>
      </c>
      <c r="IP110" s="200">
        <f t="shared" si="323"/>
        <v>0</v>
      </c>
      <c r="IR110">
        <f t="shared" si="290"/>
        <v>0</v>
      </c>
      <c r="IT110">
        <v>-1</v>
      </c>
      <c r="IV110">
        <v>-1</v>
      </c>
      <c r="IY110">
        <f t="shared" si="324"/>
        <v>1</v>
      </c>
      <c r="JA110">
        <f t="shared" si="325"/>
        <v>0</v>
      </c>
      <c r="JD110" s="117" t="s">
        <v>1189</v>
      </c>
      <c r="JE110">
        <v>50</v>
      </c>
      <c r="JF110" t="str">
        <f t="shared" si="326"/>
        <v>FALSE</v>
      </c>
      <c r="JG110">
        <f>ROUND(MARGIN!$J26,0)</f>
        <v>7</v>
      </c>
      <c r="JH110">
        <f t="shared" si="327"/>
        <v>5</v>
      </c>
      <c r="JI110">
        <f t="shared" si="328"/>
        <v>7</v>
      </c>
      <c r="JJ110" s="139">
        <f>JI110*10000*MARGIN!$G26/MARGIN!$D26</f>
        <v>78392.910455999998</v>
      </c>
      <c r="JK110" s="200">
        <f t="shared" si="329"/>
        <v>0</v>
      </c>
      <c r="JL110" s="200"/>
      <c r="JM110" s="200">
        <f t="shared" si="294"/>
        <v>0</v>
      </c>
      <c r="JN110" s="200">
        <f t="shared" si="330"/>
        <v>0</v>
      </c>
    </row>
    <row r="111" spans="1:274" x14ac:dyDescent="0.25">
      <c r="A111" t="s">
        <v>1170</v>
      </c>
      <c r="B111" s="167" t="s">
        <v>11</v>
      </c>
      <c r="D111" s="116" t="s">
        <v>788</v>
      </c>
      <c r="E111">
        <v>50</v>
      </c>
      <c r="F111" t="e">
        <f>IF(#REF!="","FALSE","TRUE")</f>
        <v>#REF!</v>
      </c>
      <c r="G111">
        <f>ROUND(MARGIN!$J21,0)</f>
        <v>5</v>
      </c>
      <c r="I111" t="e">
        <f>-#REF!+J111</f>
        <v>#REF!</v>
      </c>
      <c r="J111">
        <v>1</v>
      </c>
      <c r="K111" s="116" t="s">
        <v>788</v>
      </c>
      <c r="L111">
        <v>50</v>
      </c>
      <c r="M111" t="str">
        <f t="shared" si="244"/>
        <v>TRUE</v>
      </c>
      <c r="N111">
        <f>ROUND(MARGIN!$J21,0)</f>
        <v>5</v>
      </c>
      <c r="P111">
        <f t="shared" si="245"/>
        <v>-2</v>
      </c>
      <c r="Q111">
        <v>-1</v>
      </c>
      <c r="T111" s="117" t="s">
        <v>788</v>
      </c>
      <c r="U111">
        <v>50</v>
      </c>
      <c r="V111" t="str">
        <f t="shared" si="246"/>
        <v>TRUE</v>
      </c>
      <c r="W111">
        <f>ROUND(MARGIN!$J21,0)</f>
        <v>5</v>
      </c>
      <c r="Z111">
        <f t="shared" si="247"/>
        <v>2</v>
      </c>
      <c r="AA111">
        <v>1</v>
      </c>
      <c r="AD111" s="117" t="s">
        <v>963</v>
      </c>
      <c r="AE111">
        <v>50</v>
      </c>
      <c r="AF111" t="str">
        <f t="shared" si="248"/>
        <v>TRUE</v>
      </c>
      <c r="AG111">
        <f>ROUND(MARGIN!$J21,0)</f>
        <v>5</v>
      </c>
      <c r="AH111">
        <f t="shared" si="249"/>
        <v>5</v>
      </c>
      <c r="AK111">
        <f t="shared" si="250"/>
        <v>-2</v>
      </c>
      <c r="AL111">
        <v>-1</v>
      </c>
      <c r="AO111" s="117" t="s">
        <v>963</v>
      </c>
      <c r="AP111">
        <v>50</v>
      </c>
      <c r="AQ111" t="str">
        <f t="shared" si="251"/>
        <v>TRUE</v>
      </c>
      <c r="AR111">
        <f>ROUND(MARGIN!$J21,0)</f>
        <v>5</v>
      </c>
      <c r="AS111">
        <f t="shared" si="252"/>
        <v>5</v>
      </c>
      <c r="AV111">
        <f t="shared" si="253"/>
        <v>2</v>
      </c>
      <c r="AW111">
        <v>1</v>
      </c>
      <c r="AZ111" s="117" t="s">
        <v>963</v>
      </c>
      <c r="BA111">
        <v>50</v>
      </c>
      <c r="BB111" t="str">
        <f t="shared" si="254"/>
        <v>TRUE</v>
      </c>
      <c r="BC111">
        <f>ROUND(MARGIN!$J21,0)</f>
        <v>5</v>
      </c>
      <c r="BD111">
        <f t="shared" si="255"/>
        <v>5</v>
      </c>
      <c r="BG111">
        <f t="shared" si="256"/>
        <v>-1</v>
      </c>
      <c r="BL111" s="117" t="s">
        <v>963</v>
      </c>
      <c r="BM111">
        <v>50</v>
      </c>
      <c r="BN111" t="str">
        <f t="shared" si="257"/>
        <v>FALSE</v>
      </c>
      <c r="BO111">
        <f>ROUND(MARGIN!$J21,0)</f>
        <v>5</v>
      </c>
      <c r="BP111">
        <f t="shared" si="258"/>
        <v>5</v>
      </c>
      <c r="BT111">
        <f t="shared" si="259"/>
        <v>1</v>
      </c>
      <c r="BU111">
        <v>1</v>
      </c>
      <c r="BV111">
        <v>1</v>
      </c>
      <c r="BW111">
        <v>-1</v>
      </c>
      <c r="BX111">
        <f t="shared" si="260"/>
        <v>0</v>
      </c>
      <c r="BY111">
        <f t="shared" si="261"/>
        <v>0</v>
      </c>
      <c r="BZ111" s="187">
        <v>-1.2966804979300001E-4</v>
      </c>
      <c r="CA111" s="117" t="s">
        <v>963</v>
      </c>
      <c r="CB111">
        <v>50</v>
      </c>
      <c r="CC111" t="str">
        <f t="shared" si="262"/>
        <v>TRUE</v>
      </c>
      <c r="CD111">
        <f>ROUND(MARGIN!$J27,0)</f>
        <v>7</v>
      </c>
      <c r="CE111">
        <f t="shared" si="263"/>
        <v>5</v>
      </c>
      <c r="CF111">
        <f t="shared" si="296"/>
        <v>7</v>
      </c>
      <c r="CG111" s="139">
        <f>CF111*10000*MARGIN!$G27/MARGIN!$D27</f>
        <v>78399.359765999994</v>
      </c>
      <c r="CH111" s="145">
        <f t="shared" si="264"/>
        <v>-10.165892085877008</v>
      </c>
      <c r="CI111" s="145">
        <f t="shared" si="265"/>
        <v>-10.165892085877008</v>
      </c>
      <c r="CK111">
        <f t="shared" si="266"/>
        <v>0</v>
      </c>
      <c r="CL111">
        <v>1</v>
      </c>
      <c r="CM111">
        <v>1</v>
      </c>
      <c r="CN111">
        <v>-1</v>
      </c>
      <c r="CO111">
        <f t="shared" si="267"/>
        <v>0</v>
      </c>
      <c r="CP111">
        <f t="shared" si="268"/>
        <v>0</v>
      </c>
      <c r="CQ111">
        <v>-9.9208922318800002E-4</v>
      </c>
      <c r="CR111" s="117" t="s">
        <v>1189</v>
      </c>
      <c r="CS111">
        <v>50</v>
      </c>
      <c r="CT111" t="str">
        <f t="shared" si="269"/>
        <v>TRUE</v>
      </c>
      <c r="CU111">
        <f>ROUND(MARGIN!$J27,0)</f>
        <v>7</v>
      </c>
      <c r="CV111">
        <f t="shared" si="297"/>
        <v>9</v>
      </c>
      <c r="CW111">
        <f t="shared" si="298"/>
        <v>7</v>
      </c>
      <c r="CX111" s="139">
        <f>CW111*10000*MARGIN!$G27/MARGIN!$D27</f>
        <v>78399.359765999994</v>
      </c>
      <c r="CY111" s="200">
        <f t="shared" si="270"/>
        <v>-77.779159928687477</v>
      </c>
      <c r="CZ111" s="200">
        <f t="shared" si="271"/>
        <v>-77.779159928687477</v>
      </c>
      <c r="DB111">
        <f t="shared" si="272"/>
        <v>-2</v>
      </c>
      <c r="DC111">
        <v>-1</v>
      </c>
      <c r="DD111">
        <v>-1</v>
      </c>
      <c r="DE111">
        <v>-1</v>
      </c>
      <c r="DF111">
        <f t="shared" si="273"/>
        <v>1</v>
      </c>
      <c r="DG111">
        <f t="shared" si="274"/>
        <v>1</v>
      </c>
      <c r="DH111">
        <v>-1.19039119344E-2</v>
      </c>
      <c r="DI111" s="117" t="s">
        <v>1189</v>
      </c>
      <c r="DJ111">
        <v>50</v>
      </c>
      <c r="DK111" t="str">
        <f t="shared" si="275"/>
        <v>TRUE</v>
      </c>
      <c r="DL111">
        <f>ROUND(MARGIN!$J27,0)</f>
        <v>7</v>
      </c>
      <c r="DM111">
        <f t="shared" si="299"/>
        <v>9</v>
      </c>
      <c r="DN111">
        <f t="shared" si="300"/>
        <v>7</v>
      </c>
      <c r="DO111" s="139">
        <f>DN111*10000*MARGIN!$G27/MARGIN!$D27</f>
        <v>78399.359765999994</v>
      </c>
      <c r="DP111" s="200">
        <f t="shared" si="276"/>
        <v>933.25907436780653</v>
      </c>
      <c r="DQ111" s="200">
        <f t="shared" si="277"/>
        <v>933.25907436780653</v>
      </c>
      <c r="DS111">
        <v>0</v>
      </c>
      <c r="DT111">
        <v>-1</v>
      </c>
      <c r="DU111">
        <v>-1</v>
      </c>
      <c r="DV111">
        <v>1</v>
      </c>
      <c r="DW111">
        <v>0</v>
      </c>
      <c r="DX111">
        <v>0</v>
      </c>
      <c r="DY111">
        <v>1.30720671602E-3</v>
      </c>
      <c r="DZ111" s="117" t="s">
        <v>1189</v>
      </c>
      <c r="EA111">
        <v>50</v>
      </c>
      <c r="EB111" t="s">
        <v>1276</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1276</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1276</v>
      </c>
      <c r="FP111">
        <v>7</v>
      </c>
      <c r="FQ111">
        <v>5</v>
      </c>
      <c r="FR111">
        <v>7</v>
      </c>
      <c r="FS111" s="139">
        <v>79188.840087000004</v>
      </c>
      <c r="FT111" s="200">
        <v>0</v>
      </c>
      <c r="FU111" s="200"/>
      <c r="FV111" s="200">
        <v>0</v>
      </c>
      <c r="FX111">
        <v>0</v>
      </c>
      <c r="FZ111">
        <v>-1</v>
      </c>
      <c r="GB111">
        <v>-1</v>
      </c>
      <c r="GE111">
        <v>1</v>
      </c>
      <c r="GG111">
        <v>0</v>
      </c>
      <c r="GJ111" s="117" t="s">
        <v>1189</v>
      </c>
      <c r="GK111">
        <v>50</v>
      </c>
      <c r="GL111" t="s">
        <v>1286</v>
      </c>
      <c r="GM111">
        <v>7</v>
      </c>
      <c r="GN111">
        <v>5</v>
      </c>
      <c r="GO111">
        <v>7</v>
      </c>
      <c r="GP111" s="139">
        <v>79188.840087000004</v>
      </c>
      <c r="GQ111" s="200">
        <v>0</v>
      </c>
      <c r="GR111" s="200"/>
      <c r="GS111" s="200">
        <v>0</v>
      </c>
      <c r="GT111" s="200">
        <v>0</v>
      </c>
      <c r="GV111">
        <f t="shared" si="278"/>
        <v>0</v>
      </c>
      <c r="GX111">
        <v>-1</v>
      </c>
      <c r="GZ111">
        <v>-1</v>
      </c>
      <c r="HC111">
        <f t="shared" si="310"/>
        <v>1</v>
      </c>
      <c r="HE111">
        <f t="shared" si="311"/>
        <v>0</v>
      </c>
      <c r="HH111" s="117" t="s">
        <v>1189</v>
      </c>
      <c r="HI111">
        <v>50</v>
      </c>
      <c r="HJ111" t="str">
        <f t="shared" si="312"/>
        <v>FALSE</v>
      </c>
      <c r="HK111">
        <f>ROUND(MARGIN!$J27,0)</f>
        <v>7</v>
      </c>
      <c r="HL111">
        <f t="shared" si="313"/>
        <v>5</v>
      </c>
      <c r="HM111">
        <f t="shared" si="314"/>
        <v>7</v>
      </c>
      <c r="HN111" s="139">
        <f>HM111*10000*MARGIN!$G27/MARGIN!$D27</f>
        <v>78399.359765999994</v>
      </c>
      <c r="HO111" s="200">
        <f t="shared" si="315"/>
        <v>0</v>
      </c>
      <c r="HP111" s="200"/>
      <c r="HQ111" s="200">
        <f t="shared" si="282"/>
        <v>0</v>
      </c>
      <c r="HR111" s="200">
        <f t="shared" si="316"/>
        <v>0</v>
      </c>
      <c r="HT111">
        <f t="shared" si="284"/>
        <v>0</v>
      </c>
      <c r="HV111">
        <v>-1</v>
      </c>
      <c r="HX111">
        <v>-1</v>
      </c>
      <c r="IA111">
        <f t="shared" si="317"/>
        <v>1</v>
      </c>
      <c r="IC111">
        <f t="shared" si="318"/>
        <v>0</v>
      </c>
      <c r="IF111" s="117" t="s">
        <v>1189</v>
      </c>
      <c r="IG111">
        <v>50</v>
      </c>
      <c r="IH111" t="str">
        <f t="shared" si="319"/>
        <v>FALSE</v>
      </c>
      <c r="II111">
        <f>ROUND(MARGIN!$J27,0)</f>
        <v>7</v>
      </c>
      <c r="IJ111">
        <f t="shared" si="320"/>
        <v>5</v>
      </c>
      <c r="IK111">
        <f t="shared" si="321"/>
        <v>7</v>
      </c>
      <c r="IL111" s="139">
        <f>IK111*10000*MARGIN!$G27/MARGIN!$D27</f>
        <v>78399.359765999994</v>
      </c>
      <c r="IM111" s="200">
        <f t="shared" si="322"/>
        <v>0</v>
      </c>
      <c r="IN111" s="200"/>
      <c r="IO111" s="200">
        <f t="shared" si="288"/>
        <v>0</v>
      </c>
      <c r="IP111" s="200">
        <f t="shared" si="323"/>
        <v>0</v>
      </c>
      <c r="IR111">
        <f t="shared" si="290"/>
        <v>0</v>
      </c>
      <c r="IT111">
        <v>-1</v>
      </c>
      <c r="IV111">
        <v>-1</v>
      </c>
      <c r="IY111">
        <f t="shared" si="324"/>
        <v>1</v>
      </c>
      <c r="JA111">
        <f t="shared" si="325"/>
        <v>0</v>
      </c>
      <c r="JD111" s="117" t="s">
        <v>1189</v>
      </c>
      <c r="JE111">
        <v>50</v>
      </c>
      <c r="JF111" t="str">
        <f t="shared" si="326"/>
        <v>FALSE</v>
      </c>
      <c r="JG111">
        <f>ROUND(MARGIN!$J27,0)</f>
        <v>7</v>
      </c>
      <c r="JH111">
        <f t="shared" si="327"/>
        <v>5</v>
      </c>
      <c r="JI111">
        <f t="shared" si="328"/>
        <v>7</v>
      </c>
      <c r="JJ111" s="139">
        <f>JI111*10000*MARGIN!$G27/MARGIN!$D27</f>
        <v>78399.359765999994</v>
      </c>
      <c r="JK111" s="200">
        <f t="shared" si="329"/>
        <v>0</v>
      </c>
      <c r="JL111" s="200"/>
      <c r="JM111" s="200">
        <f t="shared" si="294"/>
        <v>0</v>
      </c>
      <c r="JN111" s="200">
        <f t="shared" si="330"/>
        <v>0</v>
      </c>
    </row>
    <row r="112" spans="1:274" x14ac:dyDescent="0.25">
      <c r="A112" t="s">
        <v>1171</v>
      </c>
      <c r="B112" s="167" t="s">
        <v>12</v>
      </c>
      <c r="D112" s="117" t="s">
        <v>788</v>
      </c>
      <c r="E112">
        <v>50</v>
      </c>
      <c r="F112" t="e">
        <f>IF(#REF!="","FALSE","TRUE")</f>
        <v>#REF!</v>
      </c>
      <c r="G112">
        <f>ROUND(MARGIN!$J22,0)</f>
        <v>5</v>
      </c>
      <c r="I112" t="e">
        <f>-#REF!+J112</f>
        <v>#REF!</v>
      </c>
      <c r="J112">
        <v>1</v>
      </c>
      <c r="K112" s="117" t="s">
        <v>788</v>
      </c>
      <c r="L112">
        <v>50</v>
      </c>
      <c r="M112" t="str">
        <f t="shared" si="244"/>
        <v>TRUE</v>
      </c>
      <c r="N112">
        <f>ROUND(MARGIN!$J22,0)</f>
        <v>5</v>
      </c>
      <c r="O112">
        <v>-9</v>
      </c>
      <c r="P112">
        <f t="shared" si="245"/>
        <v>0</v>
      </c>
      <c r="Q112">
        <v>1</v>
      </c>
      <c r="T112" s="117" t="s">
        <v>788</v>
      </c>
      <c r="U112">
        <v>50</v>
      </c>
      <c r="V112" t="str">
        <f t="shared" si="246"/>
        <v>TRUE</v>
      </c>
      <c r="W112">
        <f>ROUND(MARGIN!$J22,0)</f>
        <v>5</v>
      </c>
      <c r="Z112">
        <f t="shared" si="247"/>
        <v>-2</v>
      </c>
      <c r="AA112">
        <v>-1</v>
      </c>
      <c r="AD112" s="117" t="s">
        <v>962</v>
      </c>
      <c r="AE112">
        <v>50</v>
      </c>
      <c r="AF112" t="str">
        <f t="shared" si="248"/>
        <v>TRUE</v>
      </c>
      <c r="AG112">
        <f>ROUND(MARGIN!$J22,0)</f>
        <v>5</v>
      </c>
      <c r="AH112">
        <f t="shared" si="249"/>
        <v>5</v>
      </c>
      <c r="AK112">
        <f t="shared" si="250"/>
        <v>2</v>
      </c>
      <c r="AL112">
        <v>1</v>
      </c>
      <c r="AO112" s="117" t="s">
        <v>962</v>
      </c>
      <c r="AP112">
        <v>50</v>
      </c>
      <c r="AQ112" t="str">
        <f t="shared" si="251"/>
        <v>TRUE</v>
      </c>
      <c r="AR112">
        <f>ROUND(MARGIN!$J22,0)</f>
        <v>5</v>
      </c>
      <c r="AS112">
        <f t="shared" si="252"/>
        <v>5</v>
      </c>
      <c r="AV112">
        <f t="shared" si="253"/>
        <v>0</v>
      </c>
      <c r="AW112">
        <v>1</v>
      </c>
      <c r="AZ112" s="117" t="s">
        <v>962</v>
      </c>
      <c r="BA112">
        <v>50</v>
      </c>
      <c r="BB112" t="str">
        <f t="shared" si="254"/>
        <v>TRUE</v>
      </c>
      <c r="BC112">
        <f>ROUND(MARGIN!$J22,0)</f>
        <v>5</v>
      </c>
      <c r="BD112">
        <f t="shared" si="255"/>
        <v>5</v>
      </c>
      <c r="BG112">
        <f t="shared" si="256"/>
        <v>-1</v>
      </c>
      <c r="BL112" s="117" t="s">
        <v>962</v>
      </c>
      <c r="BM112">
        <v>50</v>
      </c>
      <c r="BN112" t="str">
        <f t="shared" si="257"/>
        <v>FALSE</v>
      </c>
      <c r="BO112">
        <f>ROUND(MARGIN!$J22,0)</f>
        <v>5</v>
      </c>
      <c r="BP112">
        <f t="shared" si="258"/>
        <v>5</v>
      </c>
      <c r="BT112">
        <f t="shared" si="259"/>
        <v>-1</v>
      </c>
      <c r="BU112">
        <v>-1</v>
      </c>
      <c r="BV112">
        <v>1</v>
      </c>
      <c r="BW112">
        <v>1</v>
      </c>
      <c r="BX112">
        <f t="shared" si="260"/>
        <v>0</v>
      </c>
      <c r="BY112">
        <f t="shared" si="261"/>
        <v>1</v>
      </c>
      <c r="BZ112" s="187">
        <v>6.6016997322299997E-3</v>
      </c>
      <c r="CA112" s="117" t="s">
        <v>962</v>
      </c>
      <c r="CB112">
        <v>50</v>
      </c>
      <c r="CC112" t="str">
        <f t="shared" si="262"/>
        <v>TRUE</v>
      </c>
      <c r="CD112">
        <f>ROUND(MARGIN!$J28,0)</f>
        <v>7</v>
      </c>
      <c r="CE112">
        <f t="shared" si="263"/>
        <v>5</v>
      </c>
      <c r="CF112">
        <f t="shared" si="296"/>
        <v>7</v>
      </c>
      <c r="CG112" s="139">
        <f>CF112*10000*MARGIN!$G28/MARGIN!$D28</f>
        <v>78428.630257258963</v>
      </c>
      <c r="CH112" s="145">
        <f t="shared" si="264"/>
        <v>-517.7622673685122</v>
      </c>
      <c r="CI112" s="145">
        <f t="shared" si="265"/>
        <v>517.7622673685122</v>
      </c>
      <c r="CK112">
        <f t="shared" si="266"/>
        <v>2</v>
      </c>
      <c r="CL112">
        <v>1</v>
      </c>
      <c r="CM112">
        <v>1</v>
      </c>
      <c r="CN112">
        <v>-1</v>
      </c>
      <c r="CO112">
        <f t="shared" si="267"/>
        <v>0</v>
      </c>
      <c r="CP112">
        <f t="shared" si="268"/>
        <v>0</v>
      </c>
      <c r="CQ112">
        <v>-1.02049841142E-2</v>
      </c>
      <c r="CR112" s="117" t="s">
        <v>1189</v>
      </c>
      <c r="CS112">
        <v>50</v>
      </c>
      <c r="CT112" t="str">
        <f t="shared" si="269"/>
        <v>TRUE</v>
      </c>
      <c r="CU112">
        <f>ROUND(MARGIN!$J28,0)</f>
        <v>7</v>
      </c>
      <c r="CV112">
        <f t="shared" si="297"/>
        <v>9</v>
      </c>
      <c r="CW112">
        <f t="shared" si="298"/>
        <v>7</v>
      </c>
      <c r="CX112" s="139">
        <f>CW112*10000*MARGIN!$G28/MARGIN!$D28</f>
        <v>78428.630257258963</v>
      </c>
      <c r="CY112" s="200">
        <f t="shared" si="270"/>
        <v>-800.36292587379319</v>
      </c>
      <c r="CZ112" s="200">
        <f t="shared" si="271"/>
        <v>-800.36292587379319</v>
      </c>
      <c r="DB112">
        <f t="shared" si="272"/>
        <v>-2</v>
      </c>
      <c r="DC112">
        <v>-1</v>
      </c>
      <c r="DD112">
        <v>1</v>
      </c>
      <c r="DE112">
        <v>-1</v>
      </c>
      <c r="DF112">
        <f t="shared" si="273"/>
        <v>1</v>
      </c>
      <c r="DG112">
        <f t="shared" si="274"/>
        <v>0</v>
      </c>
      <c r="DH112">
        <v>-6.04177692852E-3</v>
      </c>
      <c r="DI112" s="117" t="s">
        <v>1189</v>
      </c>
      <c r="DJ112">
        <v>50</v>
      </c>
      <c r="DK112" t="str">
        <f t="shared" si="275"/>
        <v>TRUE</v>
      </c>
      <c r="DL112">
        <f>ROUND(MARGIN!$J28,0)</f>
        <v>7</v>
      </c>
      <c r="DM112">
        <f t="shared" si="299"/>
        <v>5</v>
      </c>
      <c r="DN112">
        <f t="shared" si="300"/>
        <v>7</v>
      </c>
      <c r="DO112" s="139">
        <f>DN112*10000*MARGIN!$G28/MARGIN!$D28</f>
        <v>78428.630257258963</v>
      </c>
      <c r="DP112" s="200">
        <f t="shared" si="276"/>
        <v>473.84828882373279</v>
      </c>
      <c r="DQ112" s="200">
        <f t="shared" si="277"/>
        <v>-473.84828882373279</v>
      </c>
      <c r="DS112">
        <v>0</v>
      </c>
      <c r="DT112">
        <v>-1</v>
      </c>
      <c r="DU112">
        <v>-1</v>
      </c>
      <c r="DV112">
        <v>-1</v>
      </c>
      <c r="DW112">
        <v>1</v>
      </c>
      <c r="DX112">
        <v>1</v>
      </c>
      <c r="DY112">
        <v>-1.3830493472000001E-4</v>
      </c>
      <c r="DZ112" s="117" t="s">
        <v>1189</v>
      </c>
      <c r="EA112">
        <v>50</v>
      </c>
      <c r="EB112" t="s">
        <v>1276</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1276</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1276</v>
      </c>
      <c r="FP112">
        <v>7</v>
      </c>
      <c r="FQ112">
        <v>5</v>
      </c>
      <c r="FR112">
        <v>7</v>
      </c>
      <c r="FS112" s="139">
        <v>79199.783066620541</v>
      </c>
      <c r="FT112" s="200">
        <v>0</v>
      </c>
      <c r="FU112" s="200"/>
      <c r="FV112" s="200">
        <v>0</v>
      </c>
      <c r="FX112">
        <v>0</v>
      </c>
      <c r="FZ112">
        <v>-1</v>
      </c>
      <c r="GB112">
        <v>-1</v>
      </c>
      <c r="GE112">
        <v>1</v>
      </c>
      <c r="GG112">
        <v>0</v>
      </c>
      <c r="GJ112" s="117" t="s">
        <v>1189</v>
      </c>
      <c r="GK112">
        <v>50</v>
      </c>
      <c r="GL112" t="s">
        <v>1286</v>
      </c>
      <c r="GM112">
        <v>7</v>
      </c>
      <c r="GN112">
        <v>5</v>
      </c>
      <c r="GO112">
        <v>7</v>
      </c>
      <c r="GP112" s="139">
        <v>79199.783066620541</v>
      </c>
      <c r="GQ112" s="200">
        <v>0</v>
      </c>
      <c r="GR112" s="200"/>
      <c r="GS112" s="200">
        <v>0</v>
      </c>
      <c r="GT112" s="200">
        <v>0</v>
      </c>
      <c r="GV112">
        <f t="shared" si="278"/>
        <v>0</v>
      </c>
      <c r="GX112">
        <v>-1</v>
      </c>
      <c r="GZ112">
        <v>-1</v>
      </c>
      <c r="HC112">
        <f t="shared" si="310"/>
        <v>1</v>
      </c>
      <c r="HE112">
        <f t="shared" si="311"/>
        <v>0</v>
      </c>
      <c r="HH112" s="117" t="s">
        <v>1189</v>
      </c>
      <c r="HI112">
        <v>50</v>
      </c>
      <c r="HJ112" t="str">
        <f t="shared" si="312"/>
        <v>FALSE</v>
      </c>
      <c r="HK112">
        <f>ROUND(MARGIN!$J28,0)</f>
        <v>7</v>
      </c>
      <c r="HL112">
        <f t="shared" si="313"/>
        <v>5</v>
      </c>
      <c r="HM112">
        <f t="shared" si="314"/>
        <v>7</v>
      </c>
      <c r="HN112" s="139">
        <f>HM112*10000*MARGIN!$G28/MARGIN!$D28</f>
        <v>78428.630257258963</v>
      </c>
      <c r="HO112" s="200">
        <f t="shared" si="315"/>
        <v>0</v>
      </c>
      <c r="HP112" s="200"/>
      <c r="HQ112" s="200">
        <f t="shared" si="282"/>
        <v>0</v>
      </c>
      <c r="HR112" s="200">
        <f t="shared" si="316"/>
        <v>0</v>
      </c>
      <c r="HT112">
        <f t="shared" si="284"/>
        <v>0</v>
      </c>
      <c r="HV112">
        <v>-1</v>
      </c>
      <c r="HX112">
        <v>-1</v>
      </c>
      <c r="IA112">
        <f t="shared" si="317"/>
        <v>1</v>
      </c>
      <c r="IC112">
        <f t="shared" si="318"/>
        <v>0</v>
      </c>
      <c r="IF112" s="117" t="s">
        <v>1189</v>
      </c>
      <c r="IG112">
        <v>50</v>
      </c>
      <c r="IH112" t="str">
        <f t="shared" si="319"/>
        <v>FALSE</v>
      </c>
      <c r="II112">
        <f>ROUND(MARGIN!$J28,0)</f>
        <v>7</v>
      </c>
      <c r="IJ112">
        <f t="shared" si="320"/>
        <v>5</v>
      </c>
      <c r="IK112">
        <f t="shared" si="321"/>
        <v>7</v>
      </c>
      <c r="IL112" s="139">
        <f>IK112*10000*MARGIN!$G28/MARGIN!$D28</f>
        <v>78428.630257258963</v>
      </c>
      <c r="IM112" s="200">
        <f t="shared" si="322"/>
        <v>0</v>
      </c>
      <c r="IN112" s="200"/>
      <c r="IO112" s="200">
        <f t="shared" si="288"/>
        <v>0</v>
      </c>
      <c r="IP112" s="200">
        <f t="shared" si="323"/>
        <v>0</v>
      </c>
      <c r="IR112">
        <f t="shared" si="290"/>
        <v>0</v>
      </c>
      <c r="IT112">
        <v>-1</v>
      </c>
      <c r="IV112">
        <v>-1</v>
      </c>
      <c r="IY112">
        <f t="shared" si="324"/>
        <v>1</v>
      </c>
      <c r="JA112">
        <f t="shared" si="325"/>
        <v>0</v>
      </c>
      <c r="JD112" s="117" t="s">
        <v>1189</v>
      </c>
      <c r="JE112">
        <v>50</v>
      </c>
      <c r="JF112" t="str">
        <f t="shared" si="326"/>
        <v>FALSE</v>
      </c>
      <c r="JG112">
        <f>ROUND(MARGIN!$J28,0)</f>
        <v>7</v>
      </c>
      <c r="JH112">
        <f t="shared" si="327"/>
        <v>5</v>
      </c>
      <c r="JI112">
        <f t="shared" si="328"/>
        <v>7</v>
      </c>
      <c r="JJ112" s="139">
        <f>JI112*10000*MARGIN!$G28/MARGIN!$D28</f>
        <v>78428.630257258963</v>
      </c>
      <c r="JK112" s="200">
        <f t="shared" si="329"/>
        <v>0</v>
      </c>
      <c r="JL112" s="200"/>
      <c r="JM112" s="200">
        <f t="shared" si="294"/>
        <v>0</v>
      </c>
      <c r="JN112" s="200">
        <f t="shared" si="330"/>
        <v>0</v>
      </c>
    </row>
    <row r="113" spans="1:274" x14ac:dyDescent="0.25">
      <c r="A113" t="s">
        <v>1172</v>
      </c>
      <c r="B113" s="167" t="s">
        <v>5</v>
      </c>
      <c r="D113" s="117" t="s">
        <v>788</v>
      </c>
      <c r="E113">
        <v>50</v>
      </c>
      <c r="F113" t="e">
        <f>IF(#REF!="","FALSE","TRUE")</f>
        <v>#REF!</v>
      </c>
      <c r="G113">
        <f>ROUND(MARGIN!$J25,0)</f>
        <v>5</v>
      </c>
      <c r="I113" t="e">
        <f>-#REF!+J113</f>
        <v>#REF!</v>
      </c>
      <c r="J113">
        <v>1</v>
      </c>
      <c r="K113" s="117" t="s">
        <v>788</v>
      </c>
      <c r="L113">
        <v>50</v>
      </c>
      <c r="M113" t="str">
        <f t="shared" si="244"/>
        <v>TRUE</v>
      </c>
      <c r="N113">
        <f>ROUND(MARGIN!$J25,0)</f>
        <v>5</v>
      </c>
      <c r="P113">
        <f t="shared" si="245"/>
        <v>0</v>
      </c>
      <c r="Q113">
        <v>1</v>
      </c>
      <c r="S113" t="str">
        <f>FORECAST!B56</f>
        <v>High: Dec-Jan // Low: Sept</v>
      </c>
      <c r="T113" s="117" t="s">
        <v>788</v>
      </c>
      <c r="U113">
        <v>50</v>
      </c>
      <c r="V113" t="str">
        <f t="shared" si="246"/>
        <v>TRUE</v>
      </c>
      <c r="W113">
        <f>ROUND(MARGIN!$J25,0)</f>
        <v>5</v>
      </c>
      <c r="Z113">
        <f t="shared" si="247"/>
        <v>-2</v>
      </c>
      <c r="AA113">
        <v>-1</v>
      </c>
      <c r="AC113" t="s">
        <v>150</v>
      </c>
      <c r="AD113" s="117" t="s">
        <v>962</v>
      </c>
      <c r="AE113">
        <v>50</v>
      </c>
      <c r="AF113" t="str">
        <f t="shared" si="248"/>
        <v>TRUE</v>
      </c>
      <c r="AG113">
        <f>ROUND(MARGIN!$J25,0)</f>
        <v>5</v>
      </c>
      <c r="AH113">
        <f t="shared" si="249"/>
        <v>5</v>
      </c>
      <c r="AK113">
        <f t="shared" si="250"/>
        <v>2</v>
      </c>
      <c r="AL113">
        <v>1</v>
      </c>
      <c r="AN113" t="s">
        <v>150</v>
      </c>
      <c r="AO113" s="117" t="s">
        <v>962</v>
      </c>
      <c r="AP113">
        <v>50</v>
      </c>
      <c r="AQ113" t="str">
        <f t="shared" si="251"/>
        <v>TRUE</v>
      </c>
      <c r="AR113">
        <f>ROUND(MARGIN!$J25,0)</f>
        <v>5</v>
      </c>
      <c r="AS113">
        <f t="shared" si="252"/>
        <v>5</v>
      </c>
      <c r="AV113">
        <f t="shared" si="253"/>
        <v>0</v>
      </c>
      <c r="AW113">
        <v>1</v>
      </c>
      <c r="AY113" t="s">
        <v>150</v>
      </c>
      <c r="AZ113" s="117" t="s">
        <v>962</v>
      </c>
      <c r="BA113">
        <v>50</v>
      </c>
      <c r="BB113" t="str">
        <f t="shared" si="254"/>
        <v>TRUE</v>
      </c>
      <c r="BC113">
        <f>ROUND(MARGIN!$J25,0)</f>
        <v>5</v>
      </c>
      <c r="BD113">
        <f t="shared" si="255"/>
        <v>5</v>
      </c>
      <c r="BG113">
        <f t="shared" si="256"/>
        <v>-1</v>
      </c>
      <c r="BK113" t="s">
        <v>150</v>
      </c>
      <c r="BL113" s="117" t="s">
        <v>962</v>
      </c>
      <c r="BM113">
        <v>50</v>
      </c>
      <c r="BN113" t="str">
        <f t="shared" si="257"/>
        <v>FALSE</v>
      </c>
      <c r="BO113">
        <f>ROUND(MARGIN!$J25,0)</f>
        <v>5</v>
      </c>
      <c r="BP113">
        <f t="shared" si="258"/>
        <v>5</v>
      </c>
      <c r="BT113">
        <f t="shared" si="259"/>
        <v>-1</v>
      </c>
      <c r="BU113">
        <v>-1</v>
      </c>
      <c r="BV113">
        <v>-1</v>
      </c>
      <c r="BW113">
        <v>-1</v>
      </c>
      <c r="BX113">
        <f t="shared" si="260"/>
        <v>1</v>
      </c>
      <c r="BY113">
        <f t="shared" si="261"/>
        <v>1</v>
      </c>
      <c r="BZ113" s="187">
        <v>-2.85019976111E-3</v>
      </c>
      <c r="CA113" s="117" t="s">
        <v>962</v>
      </c>
      <c r="CB113">
        <v>50</v>
      </c>
      <c r="CC113" t="str">
        <f t="shared" si="262"/>
        <v>TRUE</v>
      </c>
      <c r="CD113">
        <f>ROUND(MARGIN!$J29,0)</f>
        <v>7</v>
      </c>
      <c r="CE113">
        <f t="shared" si="263"/>
        <v>9</v>
      </c>
      <c r="CF113">
        <f t="shared" si="296"/>
        <v>7</v>
      </c>
      <c r="CG113" s="139">
        <f>CF113*10000*MARGIN!$G29/MARGIN!$D29</f>
        <v>78441.279327344542</v>
      </c>
      <c r="CH113" s="145">
        <f t="shared" si="264"/>
        <v>223.57331559996018</v>
      </c>
      <c r="CI113" s="145">
        <f t="shared" si="265"/>
        <v>223.57331559996018</v>
      </c>
      <c r="CK113">
        <f t="shared" si="266"/>
        <v>0</v>
      </c>
      <c r="CL113">
        <v>-1</v>
      </c>
      <c r="CM113">
        <v>-1</v>
      </c>
      <c r="CN113">
        <v>1</v>
      </c>
      <c r="CO113">
        <f t="shared" si="267"/>
        <v>0</v>
      </c>
      <c r="CP113">
        <f t="shared" si="268"/>
        <v>0</v>
      </c>
      <c r="CQ113">
        <v>8.7072177382700004E-3</v>
      </c>
      <c r="CR113" s="117" t="s">
        <v>1189</v>
      </c>
      <c r="CS113">
        <v>50</v>
      </c>
      <c r="CT113" t="str">
        <f t="shared" si="269"/>
        <v>TRUE</v>
      </c>
      <c r="CU113">
        <f>ROUND(MARGIN!$J29,0)</f>
        <v>7</v>
      </c>
      <c r="CV113">
        <f t="shared" si="297"/>
        <v>9</v>
      </c>
      <c r="CW113">
        <f t="shared" si="298"/>
        <v>7</v>
      </c>
      <c r="CX113" s="139">
        <f>CW113*10000*MARGIN!$G29/MARGIN!$D29</f>
        <v>78441.279327344542</v>
      </c>
      <c r="CY113" s="200">
        <f t="shared" si="270"/>
        <v>-683.00529877164627</v>
      </c>
      <c r="CZ113" s="200">
        <f t="shared" si="271"/>
        <v>-683.00529877164627</v>
      </c>
      <c r="DB113">
        <f t="shared" si="272"/>
        <v>0</v>
      </c>
      <c r="DC113">
        <v>-1</v>
      </c>
      <c r="DD113">
        <v>1</v>
      </c>
      <c r="DE113">
        <v>-1</v>
      </c>
      <c r="DF113">
        <f t="shared" si="273"/>
        <v>1</v>
      </c>
      <c r="DG113">
        <f t="shared" si="274"/>
        <v>0</v>
      </c>
      <c r="DH113">
        <v>-1.51511428876E-3</v>
      </c>
      <c r="DI113" s="117" t="s">
        <v>1189</v>
      </c>
      <c r="DJ113">
        <v>50</v>
      </c>
      <c r="DK113" t="str">
        <f t="shared" si="275"/>
        <v>TRUE</v>
      </c>
      <c r="DL113">
        <f>ROUND(MARGIN!$J29,0)</f>
        <v>7</v>
      </c>
      <c r="DM113">
        <f t="shared" si="299"/>
        <v>5</v>
      </c>
      <c r="DN113">
        <f t="shared" si="300"/>
        <v>7</v>
      </c>
      <c r="DO113" s="139">
        <f>DN113*10000*MARGIN!$G29/MARGIN!$D29</f>
        <v>78441.279327344542</v>
      </c>
      <c r="DP113" s="200">
        <f t="shared" si="276"/>
        <v>118.84750313747412</v>
      </c>
      <c r="DQ113" s="200">
        <f t="shared" si="277"/>
        <v>-118.84750313747412</v>
      </c>
      <c r="DS113">
        <v>0</v>
      </c>
      <c r="DT113">
        <v>-1</v>
      </c>
      <c r="DU113">
        <v>-1</v>
      </c>
      <c r="DV113">
        <v>-1</v>
      </c>
      <c r="DW113">
        <v>1</v>
      </c>
      <c r="DX113">
        <v>1</v>
      </c>
      <c r="DY113">
        <v>-2.2146032579300001E-4</v>
      </c>
      <c r="DZ113" s="117" t="s">
        <v>1189</v>
      </c>
      <c r="EA113">
        <v>50</v>
      </c>
      <c r="EB113" t="s">
        <v>1276</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1276</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1276</v>
      </c>
      <c r="FP113">
        <v>7</v>
      </c>
      <c r="FQ113">
        <v>9</v>
      </c>
      <c r="FR113">
        <v>7</v>
      </c>
      <c r="FS113" s="139">
        <v>79229.174449010083</v>
      </c>
      <c r="FT113" s="200">
        <v>0</v>
      </c>
      <c r="FU113" s="200"/>
      <c r="FV113" s="200">
        <v>0</v>
      </c>
      <c r="FX113">
        <v>0</v>
      </c>
      <c r="FZ113">
        <v>-1</v>
      </c>
      <c r="GB113">
        <v>-1</v>
      </c>
      <c r="GE113">
        <v>1</v>
      </c>
      <c r="GG113">
        <v>0</v>
      </c>
      <c r="GJ113" s="117" t="s">
        <v>1189</v>
      </c>
      <c r="GK113">
        <v>50</v>
      </c>
      <c r="GL113" t="s">
        <v>1286</v>
      </c>
      <c r="GM113">
        <v>7</v>
      </c>
      <c r="GN113">
        <v>5</v>
      </c>
      <c r="GO113">
        <v>7</v>
      </c>
      <c r="GP113" s="139">
        <v>79229.174449010083</v>
      </c>
      <c r="GQ113" s="200">
        <v>0</v>
      </c>
      <c r="GR113" s="200"/>
      <c r="GS113" s="200">
        <v>0</v>
      </c>
      <c r="GT113" s="200">
        <v>0</v>
      </c>
      <c r="GV113">
        <f t="shared" si="278"/>
        <v>0</v>
      </c>
      <c r="GX113">
        <v>-1</v>
      </c>
      <c r="GZ113">
        <v>-1</v>
      </c>
      <c r="HC113">
        <f t="shared" si="310"/>
        <v>1</v>
      </c>
      <c r="HE113">
        <f t="shared" si="311"/>
        <v>0</v>
      </c>
      <c r="HH113" s="117" t="s">
        <v>1189</v>
      </c>
      <c r="HI113">
        <v>50</v>
      </c>
      <c r="HJ113" t="str">
        <f t="shared" si="312"/>
        <v>FALSE</v>
      </c>
      <c r="HK113">
        <f>ROUND(MARGIN!$J29,0)</f>
        <v>7</v>
      </c>
      <c r="HL113">
        <f t="shared" si="313"/>
        <v>5</v>
      </c>
      <c r="HM113">
        <f t="shared" si="314"/>
        <v>7</v>
      </c>
      <c r="HN113" s="139">
        <f>HM113*10000*MARGIN!$G29/MARGIN!$D29</f>
        <v>78441.279327344542</v>
      </c>
      <c r="HO113" s="200">
        <f t="shared" si="315"/>
        <v>0</v>
      </c>
      <c r="HP113" s="200"/>
      <c r="HQ113" s="200">
        <f t="shared" si="282"/>
        <v>0</v>
      </c>
      <c r="HR113" s="200">
        <f t="shared" si="316"/>
        <v>0</v>
      </c>
      <c r="HT113">
        <f t="shared" si="284"/>
        <v>0</v>
      </c>
      <c r="HV113">
        <v>-1</v>
      </c>
      <c r="HX113">
        <v>-1</v>
      </c>
      <c r="IA113">
        <f t="shared" si="317"/>
        <v>1</v>
      </c>
      <c r="IC113">
        <f t="shared" si="318"/>
        <v>0</v>
      </c>
      <c r="IF113" s="117" t="s">
        <v>1189</v>
      </c>
      <c r="IG113">
        <v>50</v>
      </c>
      <c r="IH113" t="str">
        <f t="shared" si="319"/>
        <v>FALSE</v>
      </c>
      <c r="II113">
        <f>ROUND(MARGIN!$J29,0)</f>
        <v>7</v>
      </c>
      <c r="IJ113">
        <f t="shared" si="320"/>
        <v>5</v>
      </c>
      <c r="IK113">
        <f t="shared" si="321"/>
        <v>7</v>
      </c>
      <c r="IL113" s="139">
        <f>IK113*10000*MARGIN!$G29/MARGIN!$D29</f>
        <v>78441.279327344542</v>
      </c>
      <c r="IM113" s="200">
        <f t="shared" si="322"/>
        <v>0</v>
      </c>
      <c r="IN113" s="200"/>
      <c r="IO113" s="200">
        <f t="shared" si="288"/>
        <v>0</v>
      </c>
      <c r="IP113" s="200">
        <f t="shared" si="323"/>
        <v>0</v>
      </c>
      <c r="IR113">
        <f t="shared" si="290"/>
        <v>0</v>
      </c>
      <c r="IT113">
        <v>-1</v>
      </c>
      <c r="IV113">
        <v>-1</v>
      </c>
      <c r="IY113">
        <f t="shared" si="324"/>
        <v>1</v>
      </c>
      <c r="JA113">
        <f t="shared" si="325"/>
        <v>0</v>
      </c>
      <c r="JD113" s="117" t="s">
        <v>1189</v>
      </c>
      <c r="JE113">
        <v>50</v>
      </c>
      <c r="JF113" t="str">
        <f t="shared" si="326"/>
        <v>FALSE</v>
      </c>
      <c r="JG113">
        <f>ROUND(MARGIN!$J29,0)</f>
        <v>7</v>
      </c>
      <c r="JH113">
        <f t="shared" si="327"/>
        <v>5</v>
      </c>
      <c r="JI113">
        <f t="shared" si="328"/>
        <v>7</v>
      </c>
      <c r="JJ113" s="139">
        <f>JI113*10000*MARGIN!$G29/MARGIN!$D29</f>
        <v>78441.279327344542</v>
      </c>
      <c r="JK113" s="200">
        <f t="shared" si="329"/>
        <v>0</v>
      </c>
      <c r="JL113" s="200"/>
      <c r="JM113" s="200">
        <f t="shared" si="294"/>
        <v>0</v>
      </c>
      <c r="JN113" s="200">
        <f t="shared" si="330"/>
        <v>0</v>
      </c>
    </row>
    <row r="114" spans="1:274" x14ac:dyDescent="0.25">
      <c r="A114" t="s">
        <v>1173</v>
      </c>
      <c r="B114" s="167" t="s">
        <v>18</v>
      </c>
      <c r="D114" s="117" t="s">
        <v>788</v>
      </c>
      <c r="E114">
        <v>50</v>
      </c>
      <c r="F114" t="e">
        <f>IF(#REF!="","FALSE","TRUE")</f>
        <v>#REF!</v>
      </c>
      <c r="G114">
        <f>ROUND(MARGIN!$J23,0)</f>
        <v>5</v>
      </c>
      <c r="I114" t="e">
        <f>-#REF!+J114</f>
        <v>#REF!</v>
      </c>
      <c r="J114">
        <v>-1</v>
      </c>
      <c r="K114" s="117" t="s">
        <v>788</v>
      </c>
      <c r="L114">
        <v>50</v>
      </c>
      <c r="M114" t="str">
        <f t="shared" si="244"/>
        <v>TRUE</v>
      </c>
      <c r="N114">
        <f>ROUND(MARGIN!$J23,0)</f>
        <v>5</v>
      </c>
      <c r="P114">
        <f t="shared" si="245"/>
        <v>2</v>
      </c>
      <c r="Q114">
        <v>1</v>
      </c>
      <c r="T114" s="117" t="s">
        <v>788</v>
      </c>
      <c r="U114">
        <v>50</v>
      </c>
      <c r="V114" t="str">
        <f t="shared" si="246"/>
        <v>TRUE</v>
      </c>
      <c r="W114">
        <f>ROUND(MARGIN!$J23,0)</f>
        <v>5</v>
      </c>
      <c r="Z114">
        <f t="shared" si="247"/>
        <v>0</v>
      </c>
      <c r="AA114">
        <v>1</v>
      </c>
      <c r="AD114" s="117" t="s">
        <v>962</v>
      </c>
      <c r="AE114">
        <v>50</v>
      </c>
      <c r="AF114" t="str">
        <f t="shared" si="248"/>
        <v>TRUE</v>
      </c>
      <c r="AG114">
        <f>ROUND(MARGIN!$J23,0)</f>
        <v>5</v>
      </c>
      <c r="AH114">
        <f t="shared" si="249"/>
        <v>5</v>
      </c>
      <c r="AK114">
        <f t="shared" si="250"/>
        <v>-2</v>
      </c>
      <c r="AL114">
        <v>-1</v>
      </c>
      <c r="AO114" s="117" t="s">
        <v>962</v>
      </c>
      <c r="AP114">
        <v>50</v>
      </c>
      <c r="AQ114" t="str">
        <f t="shared" si="251"/>
        <v>TRUE</v>
      </c>
      <c r="AR114">
        <f>ROUND(MARGIN!$J23,0)</f>
        <v>5</v>
      </c>
      <c r="AS114">
        <f t="shared" si="252"/>
        <v>5</v>
      </c>
      <c r="AV114">
        <f t="shared" si="253"/>
        <v>0</v>
      </c>
      <c r="AW114">
        <v>-1</v>
      </c>
      <c r="AZ114" s="117" t="s">
        <v>962</v>
      </c>
      <c r="BA114">
        <v>50</v>
      </c>
      <c r="BB114" t="str">
        <f t="shared" si="254"/>
        <v>TRUE</v>
      </c>
      <c r="BC114">
        <f>ROUND(MARGIN!$J23,0)</f>
        <v>5</v>
      </c>
      <c r="BD114">
        <f t="shared" si="255"/>
        <v>5</v>
      </c>
      <c r="BG114">
        <f t="shared" si="256"/>
        <v>1</v>
      </c>
      <c r="BL114" s="117" t="s">
        <v>962</v>
      </c>
      <c r="BM114">
        <v>50</v>
      </c>
      <c r="BN114" t="str">
        <f t="shared" si="257"/>
        <v>FALSE</v>
      </c>
      <c r="BO114">
        <f>ROUND(MARGIN!$J23,0)</f>
        <v>5</v>
      </c>
      <c r="BP114">
        <f t="shared" si="258"/>
        <v>5</v>
      </c>
      <c r="BT114">
        <f t="shared" si="259"/>
        <v>-1</v>
      </c>
      <c r="BU114">
        <v>-1</v>
      </c>
      <c r="BV114">
        <v>-1</v>
      </c>
      <c r="BW114">
        <v>1</v>
      </c>
      <c r="BX114">
        <f t="shared" si="260"/>
        <v>0</v>
      </c>
      <c r="BY114">
        <f t="shared" si="261"/>
        <v>0</v>
      </c>
      <c r="BZ114" s="187">
        <v>4.3651512407199998E-3</v>
      </c>
      <c r="CA114" s="117" t="s">
        <v>962</v>
      </c>
      <c r="CB114">
        <v>50</v>
      </c>
      <c r="CC114" t="str">
        <f t="shared" si="262"/>
        <v>TRUE</v>
      </c>
      <c r="CD114">
        <f>ROUND(MARGIN!$J30,0)</f>
        <v>7</v>
      </c>
      <c r="CE114">
        <f t="shared" si="263"/>
        <v>5</v>
      </c>
      <c r="CF114">
        <f t="shared" si="296"/>
        <v>7</v>
      </c>
      <c r="CG114" s="139">
        <f>CF114*10000*MARGIN!$G30/MARGIN!$D30</f>
        <v>78442.211055276392</v>
      </c>
      <c r="CH114" s="145">
        <f t="shared" si="264"/>
        <v>-342.41211491275982</v>
      </c>
      <c r="CI114" s="145">
        <f t="shared" si="265"/>
        <v>-342.41211491275982</v>
      </c>
      <c r="CK114">
        <f t="shared" si="266"/>
        <v>2</v>
      </c>
      <c r="CL114">
        <v>1</v>
      </c>
      <c r="CM114">
        <v>-1</v>
      </c>
      <c r="CN114">
        <v>-1</v>
      </c>
      <c r="CO114">
        <f t="shared" si="267"/>
        <v>0</v>
      </c>
      <c r="CP114">
        <f t="shared" si="268"/>
        <v>1</v>
      </c>
      <c r="CQ114">
        <v>-6.4832013850099996E-3</v>
      </c>
      <c r="CR114" s="117" t="s">
        <v>1189</v>
      </c>
      <c r="CS114">
        <v>50</v>
      </c>
      <c r="CT114" t="str">
        <f t="shared" si="269"/>
        <v>TRUE</v>
      </c>
      <c r="CU114">
        <f>ROUND(MARGIN!$J30,0)</f>
        <v>7</v>
      </c>
      <c r="CV114">
        <f t="shared" si="297"/>
        <v>5</v>
      </c>
      <c r="CW114">
        <f t="shared" si="298"/>
        <v>7</v>
      </c>
      <c r="CX114" s="139">
        <f>CW114*10000*MARGIN!$G30/MARGIN!$D30</f>
        <v>78442.211055276392</v>
      </c>
      <c r="CY114" s="200">
        <f t="shared" si="270"/>
        <v>-508.5566513568146</v>
      </c>
      <c r="CZ114" s="200">
        <f t="shared" si="271"/>
        <v>508.5566513568146</v>
      </c>
      <c r="DB114">
        <f t="shared" si="272"/>
        <v>-2</v>
      </c>
      <c r="DC114">
        <v>-1</v>
      </c>
      <c r="DD114">
        <v>-1</v>
      </c>
      <c r="DE114">
        <v>-1</v>
      </c>
      <c r="DF114">
        <f t="shared" si="273"/>
        <v>1</v>
      </c>
      <c r="DG114">
        <f t="shared" si="274"/>
        <v>1</v>
      </c>
      <c r="DH114">
        <v>-5.1641360282400003E-3</v>
      </c>
      <c r="DI114" s="117" t="s">
        <v>1189</v>
      </c>
      <c r="DJ114">
        <v>50</v>
      </c>
      <c r="DK114" t="str">
        <f t="shared" si="275"/>
        <v>TRUE</v>
      </c>
      <c r="DL114">
        <f>ROUND(MARGIN!$J30,0)</f>
        <v>7</v>
      </c>
      <c r="DM114">
        <f t="shared" si="299"/>
        <v>9</v>
      </c>
      <c r="DN114">
        <f t="shared" si="300"/>
        <v>7</v>
      </c>
      <c r="DO114" s="139">
        <f>DN114*10000*MARGIN!$G30/MARGIN!$D30</f>
        <v>78442.211055276392</v>
      </c>
      <c r="DP114" s="200">
        <f t="shared" si="276"/>
        <v>405.08624824535889</v>
      </c>
      <c r="DQ114" s="200">
        <f t="shared" si="277"/>
        <v>405.08624824535889</v>
      </c>
      <c r="DS114">
        <v>2</v>
      </c>
      <c r="DT114">
        <v>1</v>
      </c>
      <c r="DU114">
        <v>-1</v>
      </c>
      <c r="DV114">
        <v>-1</v>
      </c>
      <c r="DW114">
        <v>0</v>
      </c>
      <c r="DX114">
        <v>1</v>
      </c>
      <c r="DY114">
        <v>-3.09267064426E-3</v>
      </c>
      <c r="DZ114" s="117" t="s">
        <v>1189</v>
      </c>
      <c r="EA114">
        <v>50</v>
      </c>
      <c r="EB114" t="s">
        <v>1276</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1276</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1276</v>
      </c>
      <c r="FP114">
        <v>7</v>
      </c>
      <c r="FQ114">
        <v>9</v>
      </c>
      <c r="FR114">
        <v>7</v>
      </c>
      <c r="FS114" s="139">
        <v>79201.605292903725</v>
      </c>
      <c r="FT114" s="200">
        <v>0</v>
      </c>
      <c r="FU114" s="200"/>
      <c r="FV114" s="200">
        <v>0</v>
      </c>
      <c r="FX114">
        <v>0</v>
      </c>
      <c r="FZ114">
        <v>-1</v>
      </c>
      <c r="GB114">
        <v>-1</v>
      </c>
      <c r="GE114">
        <v>1</v>
      </c>
      <c r="GG114">
        <v>0</v>
      </c>
      <c r="GJ114" s="117" t="s">
        <v>1189</v>
      </c>
      <c r="GK114">
        <v>50</v>
      </c>
      <c r="GL114" t="s">
        <v>1286</v>
      </c>
      <c r="GM114">
        <v>7</v>
      </c>
      <c r="GN114">
        <v>5</v>
      </c>
      <c r="GO114">
        <v>7</v>
      </c>
      <c r="GP114" s="139">
        <v>79201.605292903725</v>
      </c>
      <c r="GQ114" s="200">
        <v>0</v>
      </c>
      <c r="GR114" s="200"/>
      <c r="GS114" s="200">
        <v>0</v>
      </c>
      <c r="GT114" s="200">
        <v>0</v>
      </c>
      <c r="GV114">
        <f t="shared" si="278"/>
        <v>0</v>
      </c>
      <c r="GX114">
        <v>-1</v>
      </c>
      <c r="GZ114">
        <v>-1</v>
      </c>
      <c r="HC114">
        <f t="shared" si="310"/>
        <v>1</v>
      </c>
      <c r="HE114">
        <f t="shared" si="311"/>
        <v>0</v>
      </c>
      <c r="HH114" s="117" t="s">
        <v>1189</v>
      </c>
      <c r="HI114">
        <v>50</v>
      </c>
      <c r="HJ114" t="str">
        <f t="shared" si="312"/>
        <v>FALSE</v>
      </c>
      <c r="HK114">
        <f>ROUND(MARGIN!$J30,0)</f>
        <v>7</v>
      </c>
      <c r="HL114">
        <f t="shared" si="313"/>
        <v>5</v>
      </c>
      <c r="HM114">
        <f t="shared" si="314"/>
        <v>7</v>
      </c>
      <c r="HN114" s="139">
        <f>HM114*10000*MARGIN!$G30/MARGIN!$D30</f>
        <v>78442.211055276392</v>
      </c>
      <c r="HO114" s="200">
        <f t="shared" si="315"/>
        <v>0</v>
      </c>
      <c r="HP114" s="200"/>
      <c r="HQ114" s="200">
        <f t="shared" si="282"/>
        <v>0</v>
      </c>
      <c r="HR114" s="200">
        <f t="shared" si="316"/>
        <v>0</v>
      </c>
      <c r="HT114">
        <f t="shared" si="284"/>
        <v>0</v>
      </c>
      <c r="HV114">
        <v>-1</v>
      </c>
      <c r="HX114">
        <v>-1</v>
      </c>
      <c r="IA114">
        <f t="shared" si="317"/>
        <v>1</v>
      </c>
      <c r="IC114">
        <f t="shared" si="318"/>
        <v>0</v>
      </c>
      <c r="IF114" s="117" t="s">
        <v>1189</v>
      </c>
      <c r="IG114">
        <v>50</v>
      </c>
      <c r="IH114" t="str">
        <f t="shared" si="319"/>
        <v>FALSE</v>
      </c>
      <c r="II114">
        <f>ROUND(MARGIN!$J30,0)</f>
        <v>7</v>
      </c>
      <c r="IJ114">
        <f t="shared" si="320"/>
        <v>5</v>
      </c>
      <c r="IK114">
        <f t="shared" si="321"/>
        <v>7</v>
      </c>
      <c r="IL114" s="139">
        <f>IK114*10000*MARGIN!$G30/MARGIN!$D30</f>
        <v>78442.211055276392</v>
      </c>
      <c r="IM114" s="200">
        <f t="shared" si="322"/>
        <v>0</v>
      </c>
      <c r="IN114" s="200"/>
      <c r="IO114" s="200">
        <f t="shared" si="288"/>
        <v>0</v>
      </c>
      <c r="IP114" s="200">
        <f t="shared" si="323"/>
        <v>0</v>
      </c>
      <c r="IR114">
        <f t="shared" si="290"/>
        <v>0</v>
      </c>
      <c r="IT114">
        <v>-1</v>
      </c>
      <c r="IV114">
        <v>-1</v>
      </c>
      <c r="IY114">
        <f t="shared" si="324"/>
        <v>1</v>
      </c>
      <c r="JA114">
        <f t="shared" si="325"/>
        <v>0</v>
      </c>
      <c r="JD114" s="117" t="s">
        <v>1189</v>
      </c>
      <c r="JE114">
        <v>50</v>
      </c>
      <c r="JF114" t="str">
        <f t="shared" si="326"/>
        <v>FALSE</v>
      </c>
      <c r="JG114">
        <f>ROUND(MARGIN!$J30,0)</f>
        <v>7</v>
      </c>
      <c r="JH114">
        <f t="shared" si="327"/>
        <v>5</v>
      </c>
      <c r="JI114">
        <f t="shared" si="328"/>
        <v>7</v>
      </c>
      <c r="JJ114" s="139">
        <f>JI114*10000*MARGIN!$G30/MARGIN!$D30</f>
        <v>78442.211055276392</v>
      </c>
      <c r="JK114" s="200">
        <f t="shared" si="329"/>
        <v>0</v>
      </c>
      <c r="JL114" s="200"/>
      <c r="JM114" s="200">
        <f t="shared" si="294"/>
        <v>0</v>
      </c>
      <c r="JN114" s="200">
        <f t="shared" si="330"/>
        <v>0</v>
      </c>
    </row>
    <row r="115" spans="1:274" x14ac:dyDescent="0.25">
      <c r="A115" t="s">
        <v>1174</v>
      </c>
      <c r="B115" s="167" t="s">
        <v>19</v>
      </c>
      <c r="D115" s="117" t="s">
        <v>788</v>
      </c>
      <c r="E115">
        <v>50</v>
      </c>
      <c r="F115" t="e">
        <f>IF(#REF!="","FALSE","TRUE")</f>
        <v>#REF!</v>
      </c>
      <c r="G115">
        <f>ROUND(MARGIN!$J24,0)</f>
        <v>5</v>
      </c>
      <c r="I115" t="e">
        <f>-#REF!+J115</f>
        <v>#REF!</v>
      </c>
      <c r="J115">
        <v>-1</v>
      </c>
      <c r="K115" s="117" t="s">
        <v>788</v>
      </c>
      <c r="L115">
        <v>50</v>
      </c>
      <c r="M115" t="str">
        <f t="shared" si="244"/>
        <v>TRUE</v>
      </c>
      <c r="N115">
        <f>ROUND(MARGIN!$J24,0)</f>
        <v>5</v>
      </c>
      <c r="P115">
        <f t="shared" si="245"/>
        <v>0</v>
      </c>
      <c r="Q115">
        <v>-1</v>
      </c>
      <c r="S115" t="str">
        <f>FORECAST!B52</f>
        <v>High: Mar or Dec/Jan // Low: Aug</v>
      </c>
      <c r="T115" s="117" t="s">
        <v>788</v>
      </c>
      <c r="U115">
        <v>50</v>
      </c>
      <c r="V115" t="str">
        <f t="shared" si="246"/>
        <v>TRUE</v>
      </c>
      <c r="W115">
        <f>ROUND(MARGIN!$J24,0)</f>
        <v>5</v>
      </c>
      <c r="Z115">
        <f t="shared" si="247"/>
        <v>0</v>
      </c>
      <c r="AA115">
        <v>-1</v>
      </c>
      <c r="AB115">
        <v>-1</v>
      </c>
      <c r="AC115" t="s">
        <v>964</v>
      </c>
      <c r="AD115" s="117" t="s">
        <v>962</v>
      </c>
      <c r="AE115">
        <v>50</v>
      </c>
      <c r="AF115" t="str">
        <f t="shared" si="248"/>
        <v>TRUE</v>
      </c>
      <c r="AG115">
        <f>ROUND(MARGIN!$J24,0)</f>
        <v>5</v>
      </c>
      <c r="AH115">
        <f t="shared" si="249"/>
        <v>6</v>
      </c>
      <c r="AK115">
        <f t="shared" si="250"/>
        <v>0</v>
      </c>
      <c r="AL115">
        <v>-1</v>
      </c>
      <c r="AM115">
        <v>-1</v>
      </c>
      <c r="AN115" t="s">
        <v>964</v>
      </c>
      <c r="AO115" s="117" t="s">
        <v>1108</v>
      </c>
      <c r="AP115">
        <v>50</v>
      </c>
      <c r="AQ115" t="str">
        <f t="shared" si="251"/>
        <v>TRUE</v>
      </c>
      <c r="AR115">
        <f>ROUND(MARGIN!$J24,0)</f>
        <v>5</v>
      </c>
      <c r="AS115">
        <f t="shared" si="252"/>
        <v>6</v>
      </c>
      <c r="AV115">
        <f t="shared" si="253"/>
        <v>0</v>
      </c>
      <c r="AW115">
        <v>-1</v>
      </c>
      <c r="AY115" t="s">
        <v>964</v>
      </c>
      <c r="AZ115" s="117" t="s">
        <v>962</v>
      </c>
      <c r="BA115">
        <v>50</v>
      </c>
      <c r="BB115" t="str">
        <f t="shared" si="254"/>
        <v>TRUE</v>
      </c>
      <c r="BC115">
        <f>ROUND(MARGIN!$J24,0)</f>
        <v>5</v>
      </c>
      <c r="BD115">
        <f t="shared" si="255"/>
        <v>5</v>
      </c>
      <c r="BG115">
        <f t="shared" si="256"/>
        <v>1</v>
      </c>
      <c r="BK115" t="s">
        <v>964</v>
      </c>
      <c r="BL115" s="117" t="s">
        <v>962</v>
      </c>
      <c r="BM115">
        <v>50</v>
      </c>
      <c r="BN115" t="str">
        <f t="shared" si="257"/>
        <v>FALSE</v>
      </c>
      <c r="BO115">
        <f>ROUND(MARGIN!$J24,0)</f>
        <v>5</v>
      </c>
      <c r="BP115">
        <f t="shared" si="258"/>
        <v>5</v>
      </c>
      <c r="BT115">
        <f t="shared" si="259"/>
        <v>-1</v>
      </c>
      <c r="BU115">
        <v>-1</v>
      </c>
      <c r="BV115">
        <v>-1</v>
      </c>
      <c r="BW115">
        <v>1</v>
      </c>
      <c r="BX115">
        <f t="shared" si="260"/>
        <v>0</v>
      </c>
      <c r="BY115">
        <f t="shared" si="261"/>
        <v>0</v>
      </c>
      <c r="BZ115" s="187">
        <v>1.30523646901E-2</v>
      </c>
      <c r="CA115" s="117" t="s">
        <v>962</v>
      </c>
      <c r="CB115">
        <v>50</v>
      </c>
      <c r="CC115" t="str">
        <f t="shared" si="262"/>
        <v>TRUE</v>
      </c>
      <c r="CD115">
        <f>ROUND(MARGIN!$J31,0)</f>
        <v>7</v>
      </c>
      <c r="CE115">
        <f t="shared" si="263"/>
        <v>5</v>
      </c>
      <c r="CF115">
        <f t="shared" si="296"/>
        <v>7</v>
      </c>
      <c r="CG115" s="139">
        <f>CF115*10000*MARGIN!$G31/MARGIN!$D31</f>
        <v>78367.329599999997</v>
      </c>
      <c r="CH115" s="145">
        <f t="shared" si="264"/>
        <v>-1022.8789657284685</v>
      </c>
      <c r="CI115" s="145">
        <f t="shared" si="265"/>
        <v>-1022.8789657284685</v>
      </c>
      <c r="CK115">
        <f t="shared" si="266"/>
        <v>2</v>
      </c>
      <c r="CL115">
        <v>1</v>
      </c>
      <c r="CM115">
        <v>-1</v>
      </c>
      <c r="CN115">
        <v>1</v>
      </c>
      <c r="CO115">
        <f t="shared" si="267"/>
        <v>1</v>
      </c>
      <c r="CP115">
        <f t="shared" si="268"/>
        <v>0</v>
      </c>
      <c r="CQ115">
        <v>3.8563201511900001E-3</v>
      </c>
      <c r="CR115" s="117" t="s">
        <v>1189</v>
      </c>
      <c r="CS115">
        <v>50</v>
      </c>
      <c r="CT115" t="str">
        <f t="shared" si="269"/>
        <v>TRUE</v>
      </c>
      <c r="CU115">
        <f>ROUND(MARGIN!$J31,0)</f>
        <v>7</v>
      </c>
      <c r="CV115">
        <f t="shared" si="297"/>
        <v>5</v>
      </c>
      <c r="CW115">
        <f t="shared" si="298"/>
        <v>7</v>
      </c>
      <c r="CX115" s="139">
        <f>CW115*10000*MARGIN!$G31/MARGIN!$D31</f>
        <v>78367.329599999997</v>
      </c>
      <c r="CY115" s="200">
        <f t="shared" si="270"/>
        <v>302.20951233142858</v>
      </c>
      <c r="CZ115" s="200">
        <f t="shared" si="271"/>
        <v>-302.20951233142858</v>
      </c>
      <c r="DB115">
        <f t="shared" si="272"/>
        <v>-2</v>
      </c>
      <c r="DC115">
        <v>-1</v>
      </c>
      <c r="DD115">
        <v>-1</v>
      </c>
      <c r="DE115">
        <v>-1</v>
      </c>
      <c r="DF115">
        <f t="shared" si="273"/>
        <v>1</v>
      </c>
      <c r="DG115">
        <f t="shared" si="274"/>
        <v>1</v>
      </c>
      <c r="DH115">
        <v>-7.0088405520599998E-3</v>
      </c>
      <c r="DI115" s="117" t="s">
        <v>1189</v>
      </c>
      <c r="DJ115">
        <v>50</v>
      </c>
      <c r="DK115" t="str">
        <f t="shared" si="275"/>
        <v>TRUE</v>
      </c>
      <c r="DL115">
        <f>ROUND(MARGIN!$J31,0)</f>
        <v>7</v>
      </c>
      <c r="DM115">
        <f t="shared" si="299"/>
        <v>9</v>
      </c>
      <c r="DN115">
        <f t="shared" si="300"/>
        <v>7</v>
      </c>
      <c r="DO115" s="139">
        <f>DN115*10000*MARGIN!$G31/MARGIN!$D31</f>
        <v>78367.329599999997</v>
      </c>
      <c r="DP115" s="200">
        <f t="shared" si="276"/>
        <v>549.26411765713192</v>
      </c>
      <c r="DQ115" s="200">
        <f t="shared" si="277"/>
        <v>549.26411765713192</v>
      </c>
      <c r="DS115">
        <v>0</v>
      </c>
      <c r="DT115">
        <v>-1</v>
      </c>
      <c r="DU115">
        <v>-1</v>
      </c>
      <c r="DV115">
        <v>1</v>
      </c>
      <c r="DW115">
        <v>0</v>
      </c>
      <c r="DX115">
        <v>0</v>
      </c>
      <c r="DY115">
        <v>6.03351096536E-3</v>
      </c>
      <c r="DZ115" s="117" t="s">
        <v>1189</v>
      </c>
      <c r="EA115">
        <v>50</v>
      </c>
      <c r="EB115" t="s">
        <v>1276</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1276</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1276</v>
      </c>
      <c r="FP115">
        <v>7</v>
      </c>
      <c r="FQ115">
        <v>9</v>
      </c>
      <c r="FR115">
        <v>7</v>
      </c>
      <c r="FS115" s="139">
        <v>79189.572280000008</v>
      </c>
      <c r="FT115" s="200">
        <v>0</v>
      </c>
      <c r="FU115" s="200"/>
      <c r="FV115" s="200">
        <v>0</v>
      </c>
      <c r="FX115">
        <v>0</v>
      </c>
      <c r="FZ115">
        <v>-1</v>
      </c>
      <c r="GB115">
        <v>-1</v>
      </c>
      <c r="GE115">
        <v>1</v>
      </c>
      <c r="GG115">
        <v>0</v>
      </c>
      <c r="GJ115" s="117" t="s">
        <v>1189</v>
      </c>
      <c r="GK115">
        <v>50</v>
      </c>
      <c r="GL115" t="s">
        <v>1286</v>
      </c>
      <c r="GM115">
        <v>7</v>
      </c>
      <c r="GN115">
        <v>5</v>
      </c>
      <c r="GO115">
        <v>7</v>
      </c>
      <c r="GP115" s="139">
        <v>79189.572280000008</v>
      </c>
      <c r="GQ115" s="200">
        <v>0</v>
      </c>
      <c r="GR115" s="200"/>
      <c r="GS115" s="200">
        <v>0</v>
      </c>
      <c r="GT115" s="200">
        <v>0</v>
      </c>
      <c r="GV115">
        <f t="shared" si="278"/>
        <v>0</v>
      </c>
      <c r="GX115">
        <v>-1</v>
      </c>
      <c r="GZ115">
        <v>-1</v>
      </c>
      <c r="HC115">
        <f t="shared" si="310"/>
        <v>1</v>
      </c>
      <c r="HE115">
        <f t="shared" si="311"/>
        <v>0</v>
      </c>
      <c r="HH115" s="117" t="s">
        <v>1189</v>
      </c>
      <c r="HI115">
        <v>50</v>
      </c>
      <c r="HJ115" t="str">
        <f t="shared" si="312"/>
        <v>FALSE</v>
      </c>
      <c r="HK115">
        <f>ROUND(MARGIN!$J31,0)</f>
        <v>7</v>
      </c>
      <c r="HL115">
        <f t="shared" si="313"/>
        <v>5</v>
      </c>
      <c r="HM115">
        <f t="shared" si="314"/>
        <v>7</v>
      </c>
      <c r="HN115" s="139">
        <f>HM115*10000*MARGIN!$G31/MARGIN!$D31</f>
        <v>78367.329599999997</v>
      </c>
      <c r="HO115" s="200">
        <f t="shared" si="315"/>
        <v>0</v>
      </c>
      <c r="HP115" s="200"/>
      <c r="HQ115" s="200">
        <f t="shared" si="282"/>
        <v>0</v>
      </c>
      <c r="HR115" s="200">
        <f t="shared" si="316"/>
        <v>0</v>
      </c>
      <c r="HT115">
        <f t="shared" si="284"/>
        <v>0</v>
      </c>
      <c r="HV115">
        <v>-1</v>
      </c>
      <c r="HX115">
        <v>-1</v>
      </c>
      <c r="IA115">
        <f t="shared" si="317"/>
        <v>1</v>
      </c>
      <c r="IC115">
        <f t="shared" si="318"/>
        <v>0</v>
      </c>
      <c r="IF115" s="117" t="s">
        <v>1189</v>
      </c>
      <c r="IG115">
        <v>50</v>
      </c>
      <c r="IH115" t="str">
        <f t="shared" si="319"/>
        <v>FALSE</v>
      </c>
      <c r="II115">
        <f>ROUND(MARGIN!$J31,0)</f>
        <v>7</v>
      </c>
      <c r="IJ115">
        <f t="shared" si="320"/>
        <v>5</v>
      </c>
      <c r="IK115">
        <f t="shared" si="321"/>
        <v>7</v>
      </c>
      <c r="IL115" s="139">
        <f>IK115*10000*MARGIN!$G31/MARGIN!$D31</f>
        <v>78367.329599999997</v>
      </c>
      <c r="IM115" s="200">
        <f t="shared" si="322"/>
        <v>0</v>
      </c>
      <c r="IN115" s="200"/>
      <c r="IO115" s="200">
        <f t="shared" si="288"/>
        <v>0</v>
      </c>
      <c r="IP115" s="200">
        <f t="shared" si="323"/>
        <v>0</v>
      </c>
      <c r="IR115">
        <f t="shared" si="290"/>
        <v>0</v>
      </c>
      <c r="IT115">
        <v>-1</v>
      </c>
      <c r="IV115">
        <v>-1</v>
      </c>
      <c r="IY115">
        <f t="shared" si="324"/>
        <v>1</v>
      </c>
      <c r="JA115">
        <f t="shared" si="325"/>
        <v>0</v>
      </c>
      <c r="JD115" s="117" t="s">
        <v>1189</v>
      </c>
      <c r="JE115">
        <v>50</v>
      </c>
      <c r="JF115" t="str">
        <f t="shared" si="326"/>
        <v>FALSE</v>
      </c>
      <c r="JG115">
        <f>ROUND(MARGIN!$J31,0)</f>
        <v>7</v>
      </c>
      <c r="JH115">
        <f t="shared" si="327"/>
        <v>5</v>
      </c>
      <c r="JI115">
        <f t="shared" si="328"/>
        <v>7</v>
      </c>
      <c r="JJ115" s="139">
        <f>JI115*10000*MARGIN!$G31/MARGIN!$D31</f>
        <v>78367.329599999997</v>
      </c>
      <c r="JK115" s="200">
        <f t="shared" si="329"/>
        <v>0</v>
      </c>
      <c r="JL115" s="200"/>
      <c r="JM115" s="200">
        <f t="shared" si="294"/>
        <v>0</v>
      </c>
      <c r="JN115" s="200">
        <f t="shared" si="330"/>
        <v>0</v>
      </c>
    </row>
    <row r="116" spans="1:274" x14ac:dyDescent="0.25">
      <c r="A116" t="s">
        <v>1176</v>
      </c>
      <c r="B116" s="167" t="s">
        <v>10</v>
      </c>
      <c r="D116" s="116" t="s">
        <v>788</v>
      </c>
      <c r="E116">
        <v>50</v>
      </c>
      <c r="F116" t="e">
        <f>IF(#REF!="","FALSE","TRUE")</f>
        <v>#REF!</v>
      </c>
      <c r="G116">
        <f>ROUND(MARGIN!$J27,0)</f>
        <v>7</v>
      </c>
      <c r="I116" t="e">
        <f>-#REF!+J116</f>
        <v>#REF!</v>
      </c>
      <c r="J116">
        <v>1</v>
      </c>
      <c r="K116" s="116" t="s">
        <v>788</v>
      </c>
      <c r="L116">
        <v>50</v>
      </c>
      <c r="M116" t="str">
        <f t="shared" si="244"/>
        <v>TRUE</v>
      </c>
      <c r="N116">
        <f>ROUND(MARGIN!$J27,0)</f>
        <v>7</v>
      </c>
      <c r="O116">
        <v>-9</v>
      </c>
      <c r="P116">
        <f t="shared" si="245"/>
        <v>-2</v>
      </c>
      <c r="Q116">
        <v>-1</v>
      </c>
      <c r="S116" t="str">
        <f>FORECAST!B50</f>
        <v>High: Oct or Dec// Low: June or Sept</v>
      </c>
      <c r="T116" s="117" t="s">
        <v>788</v>
      </c>
      <c r="U116">
        <v>50</v>
      </c>
      <c r="V116" t="str">
        <f t="shared" si="246"/>
        <v>TRUE</v>
      </c>
      <c r="W116">
        <f>ROUND(MARGIN!$J27,0)</f>
        <v>7</v>
      </c>
      <c r="Z116">
        <f t="shared" si="247"/>
        <v>0</v>
      </c>
      <c r="AA116">
        <v>-1</v>
      </c>
      <c r="AB116">
        <v>-1</v>
      </c>
      <c r="AC116" t="s">
        <v>955</v>
      </c>
      <c r="AD116" s="117" t="s">
        <v>32</v>
      </c>
      <c r="AE116">
        <v>50</v>
      </c>
      <c r="AF116" t="str">
        <f t="shared" si="248"/>
        <v>TRUE</v>
      </c>
      <c r="AG116">
        <f>ROUND(MARGIN!$J27,0)</f>
        <v>7</v>
      </c>
      <c r="AH116">
        <f t="shared" si="249"/>
        <v>9</v>
      </c>
      <c r="AK116">
        <f t="shared" si="250"/>
        <v>0</v>
      </c>
      <c r="AL116">
        <v>-1</v>
      </c>
      <c r="AM116">
        <v>-1</v>
      </c>
      <c r="AN116" t="s">
        <v>955</v>
      </c>
      <c r="AO116" s="117" t="s">
        <v>32</v>
      </c>
      <c r="AP116">
        <v>50</v>
      </c>
      <c r="AQ116" t="str">
        <f t="shared" si="251"/>
        <v>TRUE</v>
      </c>
      <c r="AR116">
        <f>ROUND(MARGIN!$J27,0)</f>
        <v>7</v>
      </c>
      <c r="AS116">
        <f t="shared" si="252"/>
        <v>9</v>
      </c>
      <c r="AV116">
        <f t="shared" si="253"/>
        <v>0</v>
      </c>
      <c r="AW116">
        <v>-1</v>
      </c>
      <c r="AY116" t="s">
        <v>955</v>
      </c>
      <c r="AZ116" s="117" t="s">
        <v>32</v>
      </c>
      <c r="BA116">
        <v>50</v>
      </c>
      <c r="BB116" t="str">
        <f t="shared" si="254"/>
        <v>TRUE</v>
      </c>
      <c r="BC116">
        <f>ROUND(MARGIN!$J27,0)</f>
        <v>7</v>
      </c>
      <c r="BD116">
        <f t="shared" si="255"/>
        <v>7</v>
      </c>
      <c r="BG116">
        <f t="shared" si="256"/>
        <v>1</v>
      </c>
      <c r="BK116" t="s">
        <v>955</v>
      </c>
      <c r="BL116" s="117" t="s">
        <v>32</v>
      </c>
      <c r="BM116">
        <v>50</v>
      </c>
      <c r="BN116" t="str">
        <f t="shared" si="257"/>
        <v>FALSE</v>
      </c>
      <c r="BO116">
        <f>ROUND(MARGIN!$J27,0)</f>
        <v>7</v>
      </c>
      <c r="BP116">
        <f t="shared" si="258"/>
        <v>7</v>
      </c>
      <c r="BT116">
        <f t="shared" si="259"/>
        <v>1</v>
      </c>
      <c r="BU116">
        <v>1</v>
      </c>
      <c r="BV116">
        <v>1</v>
      </c>
      <c r="BW116">
        <v>1</v>
      </c>
      <c r="BX116">
        <f t="shared" si="260"/>
        <v>1</v>
      </c>
      <c r="BY116">
        <f t="shared" si="261"/>
        <v>1</v>
      </c>
      <c r="BZ116" s="187">
        <v>1.9354433672100001E-2</v>
      </c>
      <c r="CA116" s="117" t="s">
        <v>32</v>
      </c>
      <c r="CB116">
        <v>50</v>
      </c>
      <c r="CC116" t="str">
        <f t="shared" si="262"/>
        <v>TRUE</v>
      </c>
      <c r="CD116">
        <f>ROUND(MARGIN!$J32,0)</f>
        <v>7</v>
      </c>
      <c r="CE116">
        <f t="shared" si="263"/>
        <v>9</v>
      </c>
      <c r="CF116">
        <f t="shared" si="296"/>
        <v>7</v>
      </c>
      <c r="CG116" s="139">
        <f>CF116*10000*MARGIN!$G32/MARGIN!$D32</f>
        <v>78444.100000000006</v>
      </c>
      <c r="CH116" s="145">
        <f t="shared" si="264"/>
        <v>1518.2411304175798</v>
      </c>
      <c r="CI116" s="145">
        <f t="shared" si="265"/>
        <v>1518.2411304175798</v>
      </c>
      <c r="CK116">
        <f t="shared" si="266"/>
        <v>0</v>
      </c>
      <c r="CL116">
        <v>1</v>
      </c>
      <c r="CM116">
        <v>1</v>
      </c>
      <c r="CN116">
        <v>-1</v>
      </c>
      <c r="CO116">
        <f t="shared" si="267"/>
        <v>0</v>
      </c>
      <c r="CP116">
        <f t="shared" si="268"/>
        <v>0</v>
      </c>
      <c r="CQ116">
        <v>-1.1437922873200001E-3</v>
      </c>
      <c r="CR116" s="117" t="s">
        <v>1189</v>
      </c>
      <c r="CS116">
        <v>50</v>
      </c>
      <c r="CT116" t="str">
        <f t="shared" si="269"/>
        <v>TRUE</v>
      </c>
      <c r="CU116">
        <f>ROUND(MARGIN!$J32,0)</f>
        <v>7</v>
      </c>
      <c r="CV116">
        <f t="shared" si="297"/>
        <v>9</v>
      </c>
      <c r="CW116">
        <f t="shared" si="298"/>
        <v>7</v>
      </c>
      <c r="CX116" s="139">
        <f>CW116*10000*MARGIN!$G32/MARGIN!$D32</f>
        <v>78444.100000000006</v>
      </c>
      <c r="CY116" s="200">
        <f t="shared" si="270"/>
        <v>-89.723756565758819</v>
      </c>
      <c r="CZ116" s="200">
        <f t="shared" si="271"/>
        <v>-89.723756565758819</v>
      </c>
      <c r="DB116">
        <f t="shared" si="272"/>
        <v>-2</v>
      </c>
      <c r="DC116">
        <v>-1</v>
      </c>
      <c r="DD116">
        <v>1</v>
      </c>
      <c r="DE116">
        <v>1</v>
      </c>
      <c r="DF116">
        <f t="shared" si="273"/>
        <v>0</v>
      </c>
      <c r="DG116">
        <f t="shared" si="274"/>
        <v>1</v>
      </c>
      <c r="DH116">
        <v>4.1399843209100003E-4</v>
      </c>
      <c r="DI116" s="117" t="s">
        <v>1189</v>
      </c>
      <c r="DJ116">
        <v>50</v>
      </c>
      <c r="DK116" t="str">
        <f t="shared" si="275"/>
        <v>TRUE</v>
      </c>
      <c r="DL116">
        <f>ROUND(MARGIN!$J32,0)</f>
        <v>7</v>
      </c>
      <c r="DM116">
        <f t="shared" si="299"/>
        <v>5</v>
      </c>
      <c r="DN116">
        <f t="shared" si="300"/>
        <v>7</v>
      </c>
      <c r="DO116" s="139">
        <f>DN116*10000*MARGIN!$G32/MARGIN!$D32</f>
        <v>78444.100000000006</v>
      </c>
      <c r="DP116" s="200">
        <f t="shared" si="276"/>
        <v>-32.47573440678962</v>
      </c>
      <c r="DQ116" s="200">
        <f t="shared" si="277"/>
        <v>32.47573440678962</v>
      </c>
      <c r="DS116">
        <v>0</v>
      </c>
      <c r="DT116">
        <v>-1</v>
      </c>
      <c r="DU116">
        <v>-1</v>
      </c>
      <c r="DV116">
        <v>1</v>
      </c>
      <c r="DW116">
        <v>0</v>
      </c>
      <c r="DX116">
        <v>0</v>
      </c>
      <c r="DY116">
        <v>3.14332505679E-3</v>
      </c>
      <c r="DZ116" s="117" t="s">
        <v>1189</v>
      </c>
      <c r="EA116">
        <v>50</v>
      </c>
      <c r="EB116" t="s">
        <v>1276</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1276</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1276</v>
      </c>
      <c r="FP116">
        <v>7</v>
      </c>
      <c r="FQ116">
        <v>5</v>
      </c>
      <c r="FR116">
        <v>7</v>
      </c>
      <c r="FS116" s="139">
        <v>79214.8</v>
      </c>
      <c r="FT116" s="200">
        <v>0</v>
      </c>
      <c r="FU116" s="200"/>
      <c r="FV116" s="200">
        <v>0</v>
      </c>
      <c r="FX116">
        <v>0</v>
      </c>
      <c r="FZ116">
        <v>-1</v>
      </c>
      <c r="GB116">
        <v>-1</v>
      </c>
      <c r="GE116">
        <v>1</v>
      </c>
      <c r="GG116">
        <v>0</v>
      </c>
      <c r="GJ116" s="117" t="s">
        <v>1189</v>
      </c>
      <c r="GK116">
        <v>50</v>
      </c>
      <c r="GL116" t="s">
        <v>1286</v>
      </c>
      <c r="GM116">
        <v>7</v>
      </c>
      <c r="GN116">
        <v>5</v>
      </c>
      <c r="GO116">
        <v>7</v>
      </c>
      <c r="GP116" s="139">
        <v>79214.8</v>
      </c>
      <c r="GQ116" s="200">
        <v>0</v>
      </c>
      <c r="GR116" s="200"/>
      <c r="GS116" s="200">
        <v>0</v>
      </c>
      <c r="GT116" s="200">
        <v>0</v>
      </c>
      <c r="GV116">
        <f t="shared" si="278"/>
        <v>0</v>
      </c>
      <c r="GX116">
        <v>-1</v>
      </c>
      <c r="GZ116">
        <v>-1</v>
      </c>
      <c r="HC116">
        <f t="shared" si="310"/>
        <v>1</v>
      </c>
      <c r="HE116">
        <f t="shared" si="311"/>
        <v>0</v>
      </c>
      <c r="HH116" s="117" t="s">
        <v>1189</v>
      </c>
      <c r="HI116">
        <v>50</v>
      </c>
      <c r="HJ116" t="str">
        <f t="shared" si="312"/>
        <v>FALSE</v>
      </c>
      <c r="HK116">
        <f>ROUND(MARGIN!$J32,0)</f>
        <v>7</v>
      </c>
      <c r="HL116">
        <f t="shared" si="313"/>
        <v>5</v>
      </c>
      <c r="HM116">
        <f t="shared" si="314"/>
        <v>7</v>
      </c>
      <c r="HN116" s="139">
        <f>HM116*10000*MARGIN!$G32/MARGIN!$D32</f>
        <v>78444.100000000006</v>
      </c>
      <c r="HO116" s="200">
        <f t="shared" si="315"/>
        <v>0</v>
      </c>
      <c r="HP116" s="200"/>
      <c r="HQ116" s="200">
        <f t="shared" si="282"/>
        <v>0</v>
      </c>
      <c r="HR116" s="200">
        <f t="shared" si="316"/>
        <v>0</v>
      </c>
      <c r="HT116">
        <f t="shared" si="284"/>
        <v>0</v>
      </c>
      <c r="HV116">
        <v>-1</v>
      </c>
      <c r="HX116">
        <v>-1</v>
      </c>
      <c r="IA116">
        <f t="shared" si="317"/>
        <v>1</v>
      </c>
      <c r="IC116">
        <f t="shared" si="318"/>
        <v>0</v>
      </c>
      <c r="IF116" s="117" t="s">
        <v>1189</v>
      </c>
      <c r="IG116">
        <v>50</v>
      </c>
      <c r="IH116" t="str">
        <f t="shared" si="319"/>
        <v>FALSE</v>
      </c>
      <c r="II116">
        <f>ROUND(MARGIN!$J32,0)</f>
        <v>7</v>
      </c>
      <c r="IJ116">
        <f t="shared" si="320"/>
        <v>5</v>
      </c>
      <c r="IK116">
        <f t="shared" si="321"/>
        <v>7</v>
      </c>
      <c r="IL116" s="139">
        <f>IK116*10000*MARGIN!$G32/MARGIN!$D32</f>
        <v>78444.100000000006</v>
      </c>
      <c r="IM116" s="200">
        <f t="shared" si="322"/>
        <v>0</v>
      </c>
      <c r="IN116" s="200"/>
      <c r="IO116" s="200">
        <f t="shared" si="288"/>
        <v>0</v>
      </c>
      <c r="IP116" s="200">
        <f t="shared" si="323"/>
        <v>0</v>
      </c>
      <c r="IR116">
        <f t="shared" si="290"/>
        <v>0</v>
      </c>
      <c r="IT116">
        <v>-1</v>
      </c>
      <c r="IV116">
        <v>-1</v>
      </c>
      <c r="IY116">
        <f t="shared" si="324"/>
        <v>1</v>
      </c>
      <c r="JA116">
        <f t="shared" si="325"/>
        <v>0</v>
      </c>
      <c r="JD116" s="117" t="s">
        <v>1189</v>
      </c>
      <c r="JE116">
        <v>50</v>
      </c>
      <c r="JF116" t="str">
        <f t="shared" si="326"/>
        <v>FALSE</v>
      </c>
      <c r="JG116">
        <f>ROUND(MARGIN!$J32,0)</f>
        <v>7</v>
      </c>
      <c r="JH116">
        <f t="shared" si="327"/>
        <v>5</v>
      </c>
      <c r="JI116">
        <f t="shared" si="328"/>
        <v>7</v>
      </c>
      <c r="JJ116" s="139">
        <f>JI116*10000*MARGIN!$G32/MARGIN!$D32</f>
        <v>78444.100000000006</v>
      </c>
      <c r="JK116" s="200">
        <f t="shared" si="329"/>
        <v>0</v>
      </c>
      <c r="JL116" s="200"/>
      <c r="JM116" s="200">
        <f t="shared" si="294"/>
        <v>0</v>
      </c>
      <c r="JN116" s="200">
        <f t="shared" si="330"/>
        <v>0</v>
      </c>
    </row>
    <row r="117" spans="1:274"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44"/>
        <v>TRUE</v>
      </c>
      <c r="N117">
        <f>ROUND(MARGIN!$J19,0)</f>
        <v>10</v>
      </c>
      <c r="P117">
        <f t="shared" si="245"/>
        <v>-2</v>
      </c>
      <c r="Q117">
        <v>-1</v>
      </c>
      <c r="T117" s="117" t="s">
        <v>788</v>
      </c>
      <c r="U117">
        <v>50</v>
      </c>
      <c r="V117" t="str">
        <f t="shared" si="246"/>
        <v>TRUE</v>
      </c>
      <c r="W117">
        <f>ROUND(MARGIN!$J19,0)</f>
        <v>10</v>
      </c>
      <c r="Z117">
        <f t="shared" si="247"/>
        <v>2</v>
      </c>
      <c r="AA117">
        <v>1</v>
      </c>
      <c r="AD117" s="117" t="s">
        <v>962</v>
      </c>
      <c r="AE117">
        <v>50</v>
      </c>
      <c r="AF117" t="str">
        <f t="shared" si="248"/>
        <v>TRUE</v>
      </c>
      <c r="AG117">
        <f>ROUND(MARGIN!$J19,0)</f>
        <v>10</v>
      </c>
      <c r="AH117">
        <f t="shared" si="249"/>
        <v>10</v>
      </c>
      <c r="AK117">
        <f t="shared" si="250"/>
        <v>0</v>
      </c>
      <c r="AL117">
        <v>1</v>
      </c>
      <c r="AO117" s="117" t="s">
        <v>962</v>
      </c>
      <c r="AP117">
        <v>50</v>
      </c>
      <c r="AQ117" t="str">
        <f t="shared" si="251"/>
        <v>TRUE</v>
      </c>
      <c r="AR117">
        <f>ROUND(MARGIN!$J19,0)</f>
        <v>10</v>
      </c>
      <c r="AS117">
        <f t="shared" si="252"/>
        <v>10</v>
      </c>
      <c r="AV117">
        <f t="shared" si="253"/>
        <v>-2</v>
      </c>
      <c r="AW117">
        <v>-1</v>
      </c>
      <c r="AZ117" s="117" t="s">
        <v>962</v>
      </c>
      <c r="BA117">
        <v>50</v>
      </c>
      <c r="BB117" t="str">
        <f t="shared" si="254"/>
        <v>TRUE</v>
      </c>
      <c r="BC117">
        <f>ROUND(MARGIN!$J19,0)</f>
        <v>10</v>
      </c>
      <c r="BD117">
        <f t="shared" si="255"/>
        <v>10</v>
      </c>
      <c r="BG117">
        <f t="shared" si="256"/>
        <v>1</v>
      </c>
      <c r="BL117" s="117" t="s">
        <v>962</v>
      </c>
      <c r="BM117">
        <v>50</v>
      </c>
      <c r="BN117" t="str">
        <f t="shared" si="257"/>
        <v>FALSE</v>
      </c>
      <c r="BO117">
        <f>ROUND(MARGIN!$J19,0)</f>
        <v>10</v>
      </c>
      <c r="BP117">
        <f t="shared" si="258"/>
        <v>10</v>
      </c>
      <c r="BT117">
        <f t="shared" si="259"/>
        <v>-1</v>
      </c>
      <c r="BU117">
        <v>-1</v>
      </c>
      <c r="BV117">
        <v>-1</v>
      </c>
      <c r="BW117">
        <v>-1</v>
      </c>
      <c r="BX117">
        <f t="shared" si="260"/>
        <v>1</v>
      </c>
      <c r="BY117">
        <f t="shared" si="261"/>
        <v>1</v>
      </c>
      <c r="BZ117" s="187">
        <v>-1.0059926355599999E-2</v>
      </c>
      <c r="CA117" s="117" t="s">
        <v>962</v>
      </c>
      <c r="CB117">
        <v>50</v>
      </c>
      <c r="CC117" t="str">
        <f t="shared" si="262"/>
        <v>TRUE</v>
      </c>
      <c r="CD117">
        <f>ROUND(MARGIN!$J33,0)</f>
        <v>10</v>
      </c>
      <c r="CE117">
        <f t="shared" si="263"/>
        <v>13</v>
      </c>
      <c r="CF117">
        <f t="shared" si="296"/>
        <v>10</v>
      </c>
      <c r="CG117" s="139">
        <f>CF117*10000*MARGIN!$G33/MARGIN!$D33</f>
        <v>77675.869804971386</v>
      </c>
      <c r="CH117" s="145">
        <f t="shared" si="264"/>
        <v>781.41352984518585</v>
      </c>
      <c r="CI117" s="145">
        <f t="shared" si="265"/>
        <v>781.41352984518585</v>
      </c>
      <c r="CK117">
        <f t="shared" si="266"/>
        <v>0</v>
      </c>
      <c r="CL117">
        <v>-1</v>
      </c>
      <c r="CM117">
        <v>-1</v>
      </c>
      <c r="CN117">
        <v>1</v>
      </c>
      <c r="CO117">
        <f t="shared" si="267"/>
        <v>0</v>
      </c>
      <c r="CP117">
        <f t="shared" si="268"/>
        <v>0</v>
      </c>
      <c r="CQ117">
        <v>1.9655750856999998E-2</v>
      </c>
      <c r="CR117" s="117" t="s">
        <v>1189</v>
      </c>
      <c r="CS117">
        <v>50</v>
      </c>
      <c r="CT117" t="str">
        <f t="shared" si="269"/>
        <v>TRUE</v>
      </c>
      <c r="CU117">
        <f>ROUND(MARGIN!$J33,0)</f>
        <v>10</v>
      </c>
      <c r="CV117">
        <f t="shared" si="297"/>
        <v>13</v>
      </c>
      <c r="CW117">
        <f t="shared" si="298"/>
        <v>10</v>
      </c>
      <c r="CX117" s="139">
        <f>CW117*10000*MARGIN!$G33/MARGIN!$D33</f>
        <v>77675.869804971386</v>
      </c>
      <c r="CY117" s="200">
        <f t="shared" si="270"/>
        <v>-1526.7775444872866</v>
      </c>
      <c r="CZ117" s="200">
        <f t="shared" si="271"/>
        <v>-1526.7775444872866</v>
      </c>
      <c r="DB117">
        <f t="shared" si="272"/>
        <v>2</v>
      </c>
      <c r="DC117">
        <v>1</v>
      </c>
      <c r="DD117">
        <v>1</v>
      </c>
      <c r="DE117">
        <v>1</v>
      </c>
      <c r="DF117">
        <f t="shared" si="273"/>
        <v>1</v>
      </c>
      <c r="DG117">
        <f t="shared" si="274"/>
        <v>1</v>
      </c>
      <c r="DH117">
        <v>4.5778047995399997E-3</v>
      </c>
      <c r="DI117" s="117" t="s">
        <v>1189</v>
      </c>
      <c r="DJ117">
        <v>50</v>
      </c>
      <c r="DK117" t="str">
        <f t="shared" si="275"/>
        <v>TRUE</v>
      </c>
      <c r="DL117">
        <f>ROUND(MARGIN!$J33,0)</f>
        <v>10</v>
      </c>
      <c r="DM117">
        <f t="shared" si="299"/>
        <v>13</v>
      </c>
      <c r="DN117">
        <f t="shared" si="300"/>
        <v>10</v>
      </c>
      <c r="DO117" s="139">
        <f>DN117*10000*MARGIN!$G33/MARGIN!$D33</f>
        <v>77675.869804971386</v>
      </c>
      <c r="DP117" s="200">
        <f t="shared" si="276"/>
        <v>355.58496960164217</v>
      </c>
      <c r="DQ117" s="200">
        <f t="shared" si="277"/>
        <v>355.58496960164217</v>
      </c>
      <c r="DS117">
        <v>0</v>
      </c>
      <c r="DT117">
        <v>1</v>
      </c>
      <c r="DU117">
        <v>1</v>
      </c>
      <c r="DV117">
        <v>-1</v>
      </c>
      <c r="DW117">
        <v>0</v>
      </c>
      <c r="DX117">
        <v>0</v>
      </c>
      <c r="DY117">
        <v>-3.5601124995700002E-5</v>
      </c>
      <c r="DZ117" s="117" t="s">
        <v>1189</v>
      </c>
      <c r="EA117">
        <v>50</v>
      </c>
      <c r="EB117" t="s">
        <v>1276</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1276</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1276</v>
      </c>
      <c r="FP117">
        <v>10</v>
      </c>
      <c r="FQ117">
        <v>13</v>
      </c>
      <c r="FR117">
        <v>10</v>
      </c>
      <c r="FS117" s="139">
        <v>78571.161748225626</v>
      </c>
      <c r="FT117" s="200">
        <v>0</v>
      </c>
      <c r="FU117" s="200"/>
      <c r="FV117" s="200">
        <v>0</v>
      </c>
      <c r="FX117">
        <v>0</v>
      </c>
      <c r="FZ117">
        <v>1</v>
      </c>
      <c r="GB117">
        <v>1</v>
      </c>
      <c r="GE117">
        <v>1</v>
      </c>
      <c r="GG117">
        <v>0</v>
      </c>
      <c r="GJ117" s="117" t="s">
        <v>1189</v>
      </c>
      <c r="GK117">
        <v>50</v>
      </c>
      <c r="GL117" t="s">
        <v>1286</v>
      </c>
      <c r="GM117">
        <v>10</v>
      </c>
      <c r="GN117">
        <v>8</v>
      </c>
      <c r="GO117">
        <v>10</v>
      </c>
      <c r="GP117" s="139">
        <v>78571.161748225626</v>
      </c>
      <c r="GQ117" s="200">
        <v>0</v>
      </c>
      <c r="GR117" s="200"/>
      <c r="GS117" s="200">
        <v>0</v>
      </c>
      <c r="GT117" s="200">
        <v>0</v>
      </c>
      <c r="GV117">
        <f t="shared" si="278"/>
        <v>0</v>
      </c>
      <c r="GX117">
        <v>1</v>
      </c>
      <c r="GZ117">
        <v>1</v>
      </c>
      <c r="HC117">
        <f t="shared" si="310"/>
        <v>1</v>
      </c>
      <c r="HE117">
        <f t="shared" si="311"/>
        <v>0</v>
      </c>
      <c r="HH117" s="117" t="s">
        <v>1189</v>
      </c>
      <c r="HI117">
        <v>50</v>
      </c>
      <c r="HJ117" t="str">
        <f t="shared" si="312"/>
        <v>FALSE</v>
      </c>
      <c r="HK117">
        <f>ROUND(MARGIN!$J33,0)</f>
        <v>10</v>
      </c>
      <c r="HL117">
        <f t="shared" si="313"/>
        <v>8</v>
      </c>
      <c r="HM117">
        <f t="shared" si="314"/>
        <v>10</v>
      </c>
      <c r="HN117" s="139">
        <f>HM117*10000*MARGIN!$G33/MARGIN!$D33</f>
        <v>77675.869804971386</v>
      </c>
      <c r="HO117" s="200">
        <f t="shared" si="315"/>
        <v>0</v>
      </c>
      <c r="HP117" s="200"/>
      <c r="HQ117" s="200">
        <f t="shared" si="282"/>
        <v>0</v>
      </c>
      <c r="HR117" s="200">
        <f t="shared" si="316"/>
        <v>0</v>
      </c>
      <c r="HT117">
        <f t="shared" si="284"/>
        <v>0</v>
      </c>
      <c r="HV117">
        <v>1</v>
      </c>
      <c r="HX117">
        <v>1</v>
      </c>
      <c r="IA117">
        <f t="shared" si="317"/>
        <v>1</v>
      </c>
      <c r="IC117">
        <f t="shared" si="318"/>
        <v>0</v>
      </c>
      <c r="IF117" s="117" t="s">
        <v>1189</v>
      </c>
      <c r="IG117">
        <v>50</v>
      </c>
      <c r="IH117" t="str">
        <f t="shared" si="319"/>
        <v>FALSE</v>
      </c>
      <c r="II117">
        <f>ROUND(MARGIN!$J33,0)</f>
        <v>10</v>
      </c>
      <c r="IJ117">
        <f t="shared" si="320"/>
        <v>8</v>
      </c>
      <c r="IK117">
        <f t="shared" si="321"/>
        <v>10</v>
      </c>
      <c r="IL117" s="139">
        <f>IK117*10000*MARGIN!$G33/MARGIN!$D33</f>
        <v>77675.869804971386</v>
      </c>
      <c r="IM117" s="200">
        <f t="shared" si="322"/>
        <v>0</v>
      </c>
      <c r="IN117" s="200"/>
      <c r="IO117" s="200">
        <f t="shared" si="288"/>
        <v>0</v>
      </c>
      <c r="IP117" s="200">
        <f t="shared" si="323"/>
        <v>0</v>
      </c>
      <c r="IR117">
        <f t="shared" si="290"/>
        <v>0</v>
      </c>
      <c r="IT117">
        <v>1</v>
      </c>
      <c r="IV117">
        <v>1</v>
      </c>
      <c r="IY117">
        <f t="shared" si="324"/>
        <v>1</v>
      </c>
      <c r="JA117">
        <f t="shared" si="325"/>
        <v>0</v>
      </c>
      <c r="JD117" s="117" t="s">
        <v>1189</v>
      </c>
      <c r="JE117">
        <v>50</v>
      </c>
      <c r="JF117" t="str">
        <f t="shared" si="326"/>
        <v>FALSE</v>
      </c>
      <c r="JG117">
        <f>ROUND(MARGIN!$J33,0)</f>
        <v>10</v>
      </c>
      <c r="JH117">
        <f t="shared" si="327"/>
        <v>8</v>
      </c>
      <c r="JI117">
        <f t="shared" si="328"/>
        <v>10</v>
      </c>
      <c r="JJ117" s="139">
        <f>JI117*10000*MARGIN!$G33/MARGIN!$D33</f>
        <v>77675.869804971386</v>
      </c>
      <c r="JK117" s="200">
        <f t="shared" si="329"/>
        <v>0</v>
      </c>
      <c r="JL117" s="200"/>
      <c r="JM117" s="200">
        <f t="shared" si="294"/>
        <v>0</v>
      </c>
      <c r="JN117" s="200">
        <f t="shared" si="330"/>
        <v>0</v>
      </c>
    </row>
    <row r="118" spans="1:274"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44"/>
        <v>TRUE</v>
      </c>
      <c r="N118">
        <f>ROUND(MARGIN!$J36,0)</f>
        <v>11</v>
      </c>
      <c r="P118">
        <f t="shared" si="245"/>
        <v>0</v>
      </c>
      <c r="Q118">
        <v>-1</v>
      </c>
      <c r="T118" s="117" t="s">
        <v>788</v>
      </c>
      <c r="U118">
        <v>50</v>
      </c>
      <c r="V118" t="str">
        <f t="shared" si="246"/>
        <v>TRUE</v>
      </c>
      <c r="W118">
        <f>ROUND(MARGIN!$J36,0)</f>
        <v>11</v>
      </c>
      <c r="Z118">
        <f t="shared" si="247"/>
        <v>2</v>
      </c>
      <c r="AA118">
        <v>1</v>
      </c>
      <c r="AD118" s="117" t="s">
        <v>962</v>
      </c>
      <c r="AE118">
        <v>50</v>
      </c>
      <c r="AF118" t="str">
        <f t="shared" si="248"/>
        <v>TRUE</v>
      </c>
      <c r="AG118">
        <f>ROUND(MARGIN!$J36,0)</f>
        <v>11</v>
      </c>
      <c r="AH118">
        <f t="shared" si="249"/>
        <v>11</v>
      </c>
      <c r="AK118">
        <f t="shared" si="250"/>
        <v>-2</v>
      </c>
      <c r="AL118">
        <v>-1</v>
      </c>
      <c r="AO118" s="117" t="s">
        <v>962</v>
      </c>
      <c r="AP118">
        <v>50</v>
      </c>
      <c r="AQ118" t="str">
        <f t="shared" si="251"/>
        <v>TRUE</v>
      </c>
      <c r="AR118">
        <f>ROUND(MARGIN!$J36,0)</f>
        <v>11</v>
      </c>
      <c r="AS118">
        <f t="shared" si="252"/>
        <v>11</v>
      </c>
      <c r="AV118">
        <f t="shared" si="253"/>
        <v>0</v>
      </c>
      <c r="AW118">
        <v>-1</v>
      </c>
      <c r="AZ118" s="117" t="s">
        <v>962</v>
      </c>
      <c r="BA118">
        <v>50</v>
      </c>
      <c r="BB118" t="str">
        <f t="shared" si="254"/>
        <v>TRUE</v>
      </c>
      <c r="BC118">
        <f>ROUND(MARGIN!$J36,0)</f>
        <v>11</v>
      </c>
      <c r="BD118">
        <f t="shared" si="255"/>
        <v>11</v>
      </c>
      <c r="BG118">
        <f t="shared" si="256"/>
        <v>1</v>
      </c>
      <c r="BL118" s="117" t="s">
        <v>962</v>
      </c>
      <c r="BM118">
        <v>50</v>
      </c>
      <c r="BN118" t="str">
        <f t="shared" si="257"/>
        <v>FALSE</v>
      </c>
      <c r="BO118">
        <f>ROUND(MARGIN!$J36,0)</f>
        <v>11</v>
      </c>
      <c r="BP118">
        <f t="shared" si="258"/>
        <v>11</v>
      </c>
      <c r="BT118">
        <f t="shared" si="259"/>
        <v>-1</v>
      </c>
      <c r="BU118">
        <v>-1</v>
      </c>
      <c r="BV118">
        <v>1</v>
      </c>
      <c r="BW118">
        <v>-1</v>
      </c>
      <c r="BX118">
        <f t="shared" si="260"/>
        <v>1</v>
      </c>
      <c r="BY118">
        <f t="shared" si="261"/>
        <v>0</v>
      </c>
      <c r="BZ118" s="187">
        <v>-1.6326420466E-3</v>
      </c>
      <c r="CA118" s="117" t="s">
        <v>962</v>
      </c>
      <c r="CB118">
        <v>50</v>
      </c>
      <c r="CC118" t="str">
        <f t="shared" si="262"/>
        <v>TRUE</v>
      </c>
      <c r="CD118">
        <f>ROUND(MARGIN!$J34,0)</f>
        <v>11</v>
      </c>
      <c r="CE118">
        <f t="shared" si="263"/>
        <v>14</v>
      </c>
      <c r="CF118">
        <f t="shared" si="296"/>
        <v>11</v>
      </c>
      <c r="CG118" s="139">
        <f>CF118*10000*MARGIN!$G34/MARGIN!$D34</f>
        <v>76909.894709059547</v>
      </c>
      <c r="CH118" s="145">
        <f t="shared" si="264"/>
        <v>125.56632790158949</v>
      </c>
      <c r="CI118" s="145">
        <f t="shared" si="265"/>
        <v>-125.56632790158949</v>
      </c>
      <c r="CK118">
        <f t="shared" si="266"/>
        <v>0</v>
      </c>
      <c r="CL118">
        <v>-1</v>
      </c>
      <c r="CM118">
        <v>1</v>
      </c>
      <c r="CN118">
        <v>1</v>
      </c>
      <c r="CO118">
        <f t="shared" si="267"/>
        <v>0</v>
      </c>
      <c r="CP118">
        <f t="shared" si="268"/>
        <v>1</v>
      </c>
      <c r="CQ118">
        <v>5.7168342523499999E-3</v>
      </c>
      <c r="CR118" s="117" t="s">
        <v>1189</v>
      </c>
      <c r="CS118">
        <v>50</v>
      </c>
      <c r="CT118" t="str">
        <f t="shared" si="269"/>
        <v>TRUE</v>
      </c>
      <c r="CU118">
        <f>ROUND(MARGIN!$J34,0)</f>
        <v>11</v>
      </c>
      <c r="CV118">
        <f t="shared" si="297"/>
        <v>8</v>
      </c>
      <c r="CW118">
        <f t="shared" si="298"/>
        <v>11</v>
      </c>
      <c r="CX118" s="139">
        <f>CW118*10000*MARGIN!$G34/MARGIN!$D34</f>
        <v>76909.894709059547</v>
      </c>
      <c r="CY118" s="200">
        <f t="shared" si="270"/>
        <v>-439.68112041738362</v>
      </c>
      <c r="CZ118" s="200">
        <f t="shared" si="271"/>
        <v>439.68112041738362</v>
      </c>
      <c r="DB118">
        <f t="shared" si="272"/>
        <v>2</v>
      </c>
      <c r="DC118">
        <v>1</v>
      </c>
      <c r="DD118">
        <v>1</v>
      </c>
      <c r="DE118">
        <v>1</v>
      </c>
      <c r="DF118">
        <f t="shared" si="273"/>
        <v>1</v>
      </c>
      <c r="DG118">
        <f t="shared" si="274"/>
        <v>1</v>
      </c>
      <c r="DH118">
        <v>6.5040650406499997E-3</v>
      </c>
      <c r="DI118" s="117" t="s">
        <v>1189</v>
      </c>
      <c r="DJ118">
        <v>50</v>
      </c>
      <c r="DK118" t="str">
        <f t="shared" si="275"/>
        <v>TRUE</v>
      </c>
      <c r="DL118">
        <f>ROUND(MARGIN!$J34,0)</f>
        <v>11</v>
      </c>
      <c r="DM118">
        <f t="shared" si="299"/>
        <v>14</v>
      </c>
      <c r="DN118">
        <f t="shared" si="300"/>
        <v>11</v>
      </c>
      <c r="DO118" s="139">
        <f>DN118*10000*MARGIN!$G34/MARGIN!$D34</f>
        <v>76909.894709059547</v>
      </c>
      <c r="DP118" s="200">
        <f t="shared" si="276"/>
        <v>500.22695745726656</v>
      </c>
      <c r="DQ118" s="200">
        <f t="shared" si="277"/>
        <v>500.22695745726656</v>
      </c>
      <c r="DS118">
        <v>-2</v>
      </c>
      <c r="DT118">
        <v>-1</v>
      </c>
      <c r="DU118">
        <v>1</v>
      </c>
      <c r="DV118">
        <v>-1</v>
      </c>
      <c r="DW118">
        <v>1</v>
      </c>
      <c r="DX118">
        <v>0</v>
      </c>
      <c r="DY118">
        <v>-2.9906941347700002E-3</v>
      </c>
      <c r="DZ118" s="117" t="s">
        <v>1189</v>
      </c>
      <c r="EA118">
        <v>50</v>
      </c>
      <c r="EB118" t="s">
        <v>1276</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1276</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1276</v>
      </c>
      <c r="FP118">
        <v>11</v>
      </c>
      <c r="FQ118">
        <v>14</v>
      </c>
      <c r="FR118">
        <v>11</v>
      </c>
      <c r="FS118" s="139">
        <v>78112.532685842365</v>
      </c>
      <c r="FT118" s="200">
        <v>0</v>
      </c>
      <c r="FU118" s="200"/>
      <c r="FV118" s="200">
        <v>0</v>
      </c>
      <c r="FX118">
        <v>0</v>
      </c>
      <c r="FZ118">
        <v>1</v>
      </c>
      <c r="GB118">
        <v>1</v>
      </c>
      <c r="GE118">
        <v>1</v>
      </c>
      <c r="GG118">
        <v>0</v>
      </c>
      <c r="GJ118" s="117" t="s">
        <v>1189</v>
      </c>
      <c r="GK118">
        <v>50</v>
      </c>
      <c r="GL118" t="s">
        <v>1286</v>
      </c>
      <c r="GM118">
        <v>11</v>
      </c>
      <c r="GN118">
        <v>8</v>
      </c>
      <c r="GO118">
        <v>11</v>
      </c>
      <c r="GP118" s="139">
        <v>78112.532685842365</v>
      </c>
      <c r="GQ118" s="200">
        <v>0</v>
      </c>
      <c r="GR118" s="200"/>
      <c r="GS118" s="200">
        <v>0</v>
      </c>
      <c r="GT118" s="200">
        <v>0</v>
      </c>
      <c r="GV118">
        <f t="shared" si="278"/>
        <v>0</v>
      </c>
      <c r="GX118">
        <v>1</v>
      </c>
      <c r="GZ118">
        <v>1</v>
      </c>
      <c r="HC118">
        <f t="shared" si="310"/>
        <v>1</v>
      </c>
      <c r="HE118">
        <f t="shared" si="311"/>
        <v>0</v>
      </c>
      <c r="HH118" s="117" t="s">
        <v>1189</v>
      </c>
      <c r="HI118">
        <v>50</v>
      </c>
      <c r="HJ118" t="str">
        <f t="shared" si="312"/>
        <v>FALSE</v>
      </c>
      <c r="HK118">
        <f>ROUND(MARGIN!$J34,0)</f>
        <v>11</v>
      </c>
      <c r="HL118">
        <f t="shared" si="313"/>
        <v>8</v>
      </c>
      <c r="HM118">
        <f t="shared" si="314"/>
        <v>11</v>
      </c>
      <c r="HN118" s="139">
        <f>HM118*10000*MARGIN!$G34/MARGIN!$D34</f>
        <v>76909.894709059547</v>
      </c>
      <c r="HO118" s="200">
        <f t="shared" si="315"/>
        <v>0</v>
      </c>
      <c r="HP118" s="200"/>
      <c r="HQ118" s="200">
        <f t="shared" si="282"/>
        <v>0</v>
      </c>
      <c r="HR118" s="200">
        <f t="shared" si="316"/>
        <v>0</v>
      </c>
      <c r="HT118">
        <f t="shared" si="284"/>
        <v>0</v>
      </c>
      <c r="HV118">
        <v>1</v>
      </c>
      <c r="HX118">
        <v>1</v>
      </c>
      <c r="IA118">
        <f t="shared" si="317"/>
        <v>1</v>
      </c>
      <c r="IC118">
        <f t="shared" si="318"/>
        <v>0</v>
      </c>
      <c r="IF118" s="117" t="s">
        <v>1189</v>
      </c>
      <c r="IG118">
        <v>50</v>
      </c>
      <c r="IH118" t="str">
        <f t="shared" si="319"/>
        <v>FALSE</v>
      </c>
      <c r="II118">
        <f>ROUND(MARGIN!$J34,0)</f>
        <v>11</v>
      </c>
      <c r="IJ118">
        <f t="shared" si="320"/>
        <v>8</v>
      </c>
      <c r="IK118">
        <f t="shared" si="321"/>
        <v>11</v>
      </c>
      <c r="IL118" s="139">
        <f>IK118*10000*MARGIN!$G34/MARGIN!$D34</f>
        <v>76909.894709059547</v>
      </c>
      <c r="IM118" s="200">
        <f t="shared" si="322"/>
        <v>0</v>
      </c>
      <c r="IN118" s="200"/>
      <c r="IO118" s="200">
        <f t="shared" si="288"/>
        <v>0</v>
      </c>
      <c r="IP118" s="200">
        <f t="shared" si="323"/>
        <v>0</v>
      </c>
      <c r="IR118">
        <f t="shared" si="290"/>
        <v>0</v>
      </c>
      <c r="IT118">
        <v>1</v>
      </c>
      <c r="IV118">
        <v>1</v>
      </c>
      <c r="IY118">
        <f t="shared" si="324"/>
        <v>1</v>
      </c>
      <c r="JA118">
        <f t="shared" si="325"/>
        <v>0</v>
      </c>
      <c r="JD118" s="117" t="s">
        <v>1189</v>
      </c>
      <c r="JE118">
        <v>50</v>
      </c>
      <c r="JF118" t="str">
        <f t="shared" si="326"/>
        <v>FALSE</v>
      </c>
      <c r="JG118">
        <f>ROUND(MARGIN!$J34,0)</f>
        <v>11</v>
      </c>
      <c r="JH118">
        <f t="shared" si="327"/>
        <v>8</v>
      </c>
      <c r="JI118">
        <f t="shared" si="328"/>
        <v>11</v>
      </c>
      <c r="JJ118" s="139">
        <f>JI118*10000*MARGIN!$G34/MARGIN!$D34</f>
        <v>76909.894709059547</v>
      </c>
      <c r="JK118" s="200">
        <f t="shared" si="329"/>
        <v>0</v>
      </c>
      <c r="JL118" s="200"/>
      <c r="JM118" s="200">
        <f t="shared" si="294"/>
        <v>0</v>
      </c>
      <c r="JN118" s="200">
        <f t="shared" si="330"/>
        <v>0</v>
      </c>
    </row>
    <row r="119" spans="1:274"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44"/>
        <v>TRUE</v>
      </c>
      <c r="N119">
        <f>ROUND(MARGIN!$J20,0)</f>
        <v>11</v>
      </c>
      <c r="P119">
        <f t="shared" si="245"/>
        <v>-2</v>
      </c>
      <c r="Q119">
        <v>-1</v>
      </c>
      <c r="T119" s="117" t="s">
        <v>788</v>
      </c>
      <c r="U119">
        <v>50</v>
      </c>
      <c r="V119" t="str">
        <f t="shared" si="246"/>
        <v>TRUE</v>
      </c>
      <c r="W119">
        <f>ROUND(MARGIN!$J20,0)</f>
        <v>11</v>
      </c>
      <c r="Z119">
        <f t="shared" si="247"/>
        <v>0</v>
      </c>
      <c r="AA119">
        <v>-1</v>
      </c>
      <c r="AD119" s="117" t="s">
        <v>962</v>
      </c>
      <c r="AE119">
        <v>50</v>
      </c>
      <c r="AF119" t="str">
        <f t="shared" si="248"/>
        <v>TRUE</v>
      </c>
      <c r="AG119">
        <f>ROUND(MARGIN!$J20,0)</f>
        <v>11</v>
      </c>
      <c r="AH119">
        <f t="shared" si="249"/>
        <v>11</v>
      </c>
      <c r="AK119">
        <f t="shared" si="250"/>
        <v>2</v>
      </c>
      <c r="AL119">
        <v>1</v>
      </c>
      <c r="AO119" s="117" t="s">
        <v>962</v>
      </c>
      <c r="AP119">
        <v>50</v>
      </c>
      <c r="AQ119" t="str">
        <f t="shared" si="251"/>
        <v>TRUE</v>
      </c>
      <c r="AR119">
        <f>ROUND(MARGIN!$J20,0)</f>
        <v>11</v>
      </c>
      <c r="AS119">
        <f t="shared" si="252"/>
        <v>11</v>
      </c>
      <c r="AV119">
        <f t="shared" si="253"/>
        <v>0</v>
      </c>
      <c r="AW119">
        <v>1</v>
      </c>
      <c r="AZ119" s="117" t="s">
        <v>962</v>
      </c>
      <c r="BA119">
        <v>50</v>
      </c>
      <c r="BB119" t="str">
        <f t="shared" si="254"/>
        <v>TRUE</v>
      </c>
      <c r="BC119">
        <f>ROUND(MARGIN!$J20,0)</f>
        <v>11</v>
      </c>
      <c r="BD119">
        <f t="shared" si="255"/>
        <v>11</v>
      </c>
      <c r="BG119">
        <f t="shared" si="256"/>
        <v>-1</v>
      </c>
      <c r="BL119" s="117" t="s">
        <v>962</v>
      </c>
      <c r="BM119">
        <v>50</v>
      </c>
      <c r="BN119" t="str">
        <f t="shared" si="257"/>
        <v>FALSE</v>
      </c>
      <c r="BO119">
        <f>ROUND(MARGIN!$J20,0)</f>
        <v>11</v>
      </c>
      <c r="BP119">
        <f t="shared" si="258"/>
        <v>11</v>
      </c>
      <c r="BT119">
        <f t="shared" si="259"/>
        <v>-1</v>
      </c>
      <c r="BU119">
        <v>-1</v>
      </c>
      <c r="BV119">
        <v>-1</v>
      </c>
      <c r="BW119">
        <v>-1</v>
      </c>
      <c r="BX119">
        <f t="shared" si="260"/>
        <v>1</v>
      </c>
      <c r="BY119">
        <f t="shared" si="261"/>
        <v>1</v>
      </c>
      <c r="BZ119" s="187">
        <v>-6.7889156845799999E-3</v>
      </c>
      <c r="CA119" s="117" t="s">
        <v>962</v>
      </c>
      <c r="CB119">
        <v>50</v>
      </c>
      <c r="CC119" t="str">
        <f t="shared" si="262"/>
        <v>TRUE</v>
      </c>
      <c r="CD119">
        <f>ROUND(MARGIN!$J35,0)</f>
        <v>7</v>
      </c>
      <c r="CE119">
        <f t="shared" si="263"/>
        <v>9</v>
      </c>
      <c r="CF119">
        <f t="shared" si="296"/>
        <v>7</v>
      </c>
      <c r="CG119" s="139">
        <f>CF119*10000*MARGIN!$G35/MARGIN!$D35</f>
        <v>72650.560389114587</v>
      </c>
      <c r="CH119" s="145">
        <f t="shared" si="264"/>
        <v>493.2185289191865</v>
      </c>
      <c r="CI119" s="145">
        <f t="shared" si="265"/>
        <v>493.2185289191865</v>
      </c>
      <c r="CK119">
        <f t="shared" si="266"/>
        <v>0</v>
      </c>
      <c r="CL119">
        <v>-1</v>
      </c>
      <c r="CM119">
        <v>-1</v>
      </c>
      <c r="CN119">
        <v>1</v>
      </c>
      <c r="CO119">
        <f t="shared" si="267"/>
        <v>0</v>
      </c>
      <c r="CP119">
        <f t="shared" si="268"/>
        <v>0</v>
      </c>
      <c r="CQ119">
        <v>1.50816848239E-2</v>
      </c>
      <c r="CR119" s="117" t="s">
        <v>1189</v>
      </c>
      <c r="CS119">
        <v>50</v>
      </c>
      <c r="CT119" t="str">
        <f t="shared" si="269"/>
        <v>TRUE</v>
      </c>
      <c r="CU119">
        <f>ROUND(MARGIN!$J35,0)</f>
        <v>7</v>
      </c>
      <c r="CV119">
        <f t="shared" si="297"/>
        <v>9</v>
      </c>
      <c r="CW119">
        <f t="shared" si="298"/>
        <v>7</v>
      </c>
      <c r="CX119" s="139">
        <f>CW119*10000*MARGIN!$G35/MARGIN!$D35</f>
        <v>72650.560389114587</v>
      </c>
      <c r="CY119" s="200">
        <f t="shared" si="270"/>
        <v>-1095.69285406834</v>
      </c>
      <c r="CZ119" s="200">
        <f t="shared" si="271"/>
        <v>-1095.69285406834</v>
      </c>
      <c r="DB119">
        <f t="shared" si="272"/>
        <v>2</v>
      </c>
      <c r="DC119">
        <v>1</v>
      </c>
      <c r="DD119">
        <v>-1</v>
      </c>
      <c r="DE119">
        <v>1</v>
      </c>
      <c r="DF119">
        <f t="shared" si="273"/>
        <v>1</v>
      </c>
      <c r="DG119">
        <f t="shared" si="274"/>
        <v>0</v>
      </c>
      <c r="DH119">
        <v>3.5022791894200002E-3</v>
      </c>
      <c r="DI119" s="117" t="s">
        <v>1189</v>
      </c>
      <c r="DJ119">
        <v>50</v>
      </c>
      <c r="DK119" t="str">
        <f t="shared" si="275"/>
        <v>TRUE</v>
      </c>
      <c r="DL119">
        <f>ROUND(MARGIN!$J35,0)</f>
        <v>7</v>
      </c>
      <c r="DM119">
        <f t="shared" si="299"/>
        <v>5</v>
      </c>
      <c r="DN119">
        <f t="shared" si="300"/>
        <v>7</v>
      </c>
      <c r="DO119" s="139">
        <f>DN119*10000*MARGIN!$G35/MARGIN!$D35</f>
        <v>72650.560389114587</v>
      </c>
      <c r="DP119" s="200">
        <f t="shared" si="276"/>
        <v>254.442545750497</v>
      </c>
      <c r="DQ119" s="200">
        <f t="shared" si="277"/>
        <v>-254.442545750497</v>
      </c>
      <c r="DS119">
        <v>-2</v>
      </c>
      <c r="DT119">
        <v>-1</v>
      </c>
      <c r="DU119">
        <v>1</v>
      </c>
      <c r="DV119">
        <v>1</v>
      </c>
      <c r="DW119">
        <v>0</v>
      </c>
      <c r="DX119">
        <v>1</v>
      </c>
      <c r="DY119">
        <v>2.9683466309299998E-3</v>
      </c>
      <c r="DZ119" s="117" t="s">
        <v>1189</v>
      </c>
      <c r="EA119">
        <v>50</v>
      </c>
      <c r="EB119" t="s">
        <v>1276</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1276</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1276</v>
      </c>
      <c r="FP119">
        <v>7</v>
      </c>
      <c r="FQ119">
        <v>9</v>
      </c>
      <c r="FR119">
        <v>7</v>
      </c>
      <c r="FS119" s="139">
        <v>72549.495704146437</v>
      </c>
      <c r="FT119" s="200">
        <v>0</v>
      </c>
      <c r="FU119" s="200"/>
      <c r="FV119" s="200">
        <v>0</v>
      </c>
      <c r="FX119">
        <v>0</v>
      </c>
      <c r="FZ119">
        <v>1</v>
      </c>
      <c r="GB119">
        <v>1</v>
      </c>
      <c r="GE119">
        <v>1</v>
      </c>
      <c r="GG119">
        <v>0</v>
      </c>
      <c r="GJ119" s="117" t="s">
        <v>1189</v>
      </c>
      <c r="GK119">
        <v>50</v>
      </c>
      <c r="GL119" t="s">
        <v>1286</v>
      </c>
      <c r="GM119">
        <v>7</v>
      </c>
      <c r="GN119">
        <v>5</v>
      </c>
      <c r="GO119">
        <v>7</v>
      </c>
      <c r="GP119" s="139">
        <v>72549.495704146437</v>
      </c>
      <c r="GQ119" s="200">
        <v>0</v>
      </c>
      <c r="GR119" s="200"/>
      <c r="GS119" s="200">
        <v>0</v>
      </c>
      <c r="GT119" s="200">
        <v>0</v>
      </c>
      <c r="GV119">
        <f t="shared" si="278"/>
        <v>0</v>
      </c>
      <c r="GX119">
        <v>1</v>
      </c>
      <c r="GZ119">
        <v>1</v>
      </c>
      <c r="HC119">
        <f t="shared" si="310"/>
        <v>1</v>
      </c>
      <c r="HE119">
        <f t="shared" si="311"/>
        <v>0</v>
      </c>
      <c r="HH119" s="117" t="s">
        <v>1189</v>
      </c>
      <c r="HI119">
        <v>50</v>
      </c>
      <c r="HJ119" t="str">
        <f t="shared" si="312"/>
        <v>FALSE</v>
      </c>
      <c r="HK119">
        <f>ROUND(MARGIN!$J35,0)</f>
        <v>7</v>
      </c>
      <c r="HL119">
        <f t="shared" si="313"/>
        <v>5</v>
      </c>
      <c r="HM119">
        <f t="shared" si="314"/>
        <v>7</v>
      </c>
      <c r="HN119" s="139">
        <f>HM119*10000*MARGIN!$G35/MARGIN!$D35</f>
        <v>72650.560389114587</v>
      </c>
      <c r="HO119" s="200">
        <f t="shared" si="315"/>
        <v>0</v>
      </c>
      <c r="HP119" s="200"/>
      <c r="HQ119" s="200">
        <f t="shared" si="282"/>
        <v>0</v>
      </c>
      <c r="HR119" s="200">
        <f t="shared" si="316"/>
        <v>0</v>
      </c>
      <c r="HT119">
        <f t="shared" si="284"/>
        <v>0</v>
      </c>
      <c r="HV119">
        <v>1</v>
      </c>
      <c r="HX119">
        <v>1</v>
      </c>
      <c r="IA119">
        <f t="shared" si="317"/>
        <v>1</v>
      </c>
      <c r="IC119">
        <f t="shared" si="318"/>
        <v>0</v>
      </c>
      <c r="IF119" s="117" t="s">
        <v>1189</v>
      </c>
      <c r="IG119">
        <v>50</v>
      </c>
      <c r="IH119" t="str">
        <f t="shared" si="319"/>
        <v>FALSE</v>
      </c>
      <c r="II119">
        <f>ROUND(MARGIN!$J35,0)</f>
        <v>7</v>
      </c>
      <c r="IJ119">
        <f t="shared" si="320"/>
        <v>5</v>
      </c>
      <c r="IK119">
        <f t="shared" si="321"/>
        <v>7</v>
      </c>
      <c r="IL119" s="139">
        <f>IK119*10000*MARGIN!$G35/MARGIN!$D35</f>
        <v>72650.560389114587</v>
      </c>
      <c r="IM119" s="200">
        <f t="shared" si="322"/>
        <v>0</v>
      </c>
      <c r="IN119" s="200"/>
      <c r="IO119" s="200">
        <f t="shared" si="288"/>
        <v>0</v>
      </c>
      <c r="IP119" s="200">
        <f t="shared" si="323"/>
        <v>0</v>
      </c>
      <c r="IR119">
        <f t="shared" si="290"/>
        <v>0</v>
      </c>
      <c r="IT119">
        <v>1</v>
      </c>
      <c r="IV119">
        <v>1</v>
      </c>
      <c r="IY119">
        <f t="shared" si="324"/>
        <v>1</v>
      </c>
      <c r="JA119">
        <f t="shared" si="325"/>
        <v>0</v>
      </c>
      <c r="JD119" s="117" t="s">
        <v>1189</v>
      </c>
      <c r="JE119">
        <v>50</v>
      </c>
      <c r="JF119" t="str">
        <f t="shared" si="326"/>
        <v>FALSE</v>
      </c>
      <c r="JG119">
        <f>ROUND(MARGIN!$J35,0)</f>
        <v>7</v>
      </c>
      <c r="JH119">
        <f t="shared" si="327"/>
        <v>5</v>
      </c>
      <c r="JI119">
        <f t="shared" si="328"/>
        <v>7</v>
      </c>
      <c r="JJ119" s="139">
        <f>JI119*10000*MARGIN!$G35/MARGIN!$D35</f>
        <v>72650.560389114587</v>
      </c>
      <c r="JK119" s="200">
        <f t="shared" si="329"/>
        <v>0</v>
      </c>
      <c r="JL119" s="200"/>
      <c r="JM119" s="200">
        <f t="shared" si="294"/>
        <v>0</v>
      </c>
      <c r="JN119" s="200">
        <f t="shared" si="330"/>
        <v>0</v>
      </c>
    </row>
    <row r="120" spans="1:274"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44"/>
        <v>TRUE</v>
      </c>
      <c r="N120">
        <f>ROUND(MARGIN!$J37,0)</f>
        <v>8</v>
      </c>
      <c r="P120">
        <f t="shared" si="245"/>
        <v>2</v>
      </c>
      <c r="Q120">
        <v>1</v>
      </c>
      <c r="S120" t="str">
        <f>FORECAST!B61</f>
        <v>High: Jan // Low : Mar or Aug</v>
      </c>
      <c r="T120" s="117" t="s">
        <v>788</v>
      </c>
      <c r="U120">
        <v>50</v>
      </c>
      <c r="V120" t="str">
        <f t="shared" si="246"/>
        <v>TRUE</v>
      </c>
      <c r="W120">
        <f>ROUND(MARGIN!$J37,0)</f>
        <v>8</v>
      </c>
      <c r="Z120">
        <f t="shared" si="247"/>
        <v>-2</v>
      </c>
      <c r="AA120">
        <v>-1</v>
      </c>
      <c r="AB120">
        <v>-1</v>
      </c>
      <c r="AC120" t="s">
        <v>969</v>
      </c>
      <c r="AD120" s="117" t="s">
        <v>985</v>
      </c>
      <c r="AE120">
        <v>50</v>
      </c>
      <c r="AF120" t="str">
        <f t="shared" si="248"/>
        <v>TRUE</v>
      </c>
      <c r="AG120">
        <f>ROUND(MARGIN!$J37,0)</f>
        <v>8</v>
      </c>
      <c r="AH120">
        <f t="shared" si="249"/>
        <v>10</v>
      </c>
      <c r="AK120">
        <f t="shared" si="250"/>
        <v>0</v>
      </c>
      <c r="AL120">
        <v>-1</v>
      </c>
      <c r="AN120" t="s">
        <v>969</v>
      </c>
      <c r="AO120" s="117" t="s">
        <v>985</v>
      </c>
      <c r="AP120">
        <v>50</v>
      </c>
      <c r="AQ120" t="str">
        <f t="shared" si="251"/>
        <v>TRUE</v>
      </c>
      <c r="AR120">
        <f>ROUND(MARGIN!$J37,0)</f>
        <v>8</v>
      </c>
      <c r="AS120">
        <f t="shared" si="252"/>
        <v>8</v>
      </c>
      <c r="AV120">
        <f t="shared" si="253"/>
        <v>2</v>
      </c>
      <c r="AW120">
        <v>1</v>
      </c>
      <c r="AY120" t="s">
        <v>969</v>
      </c>
      <c r="AZ120" s="117" t="s">
        <v>985</v>
      </c>
      <c r="BA120">
        <v>50</v>
      </c>
      <c r="BB120" t="str">
        <f t="shared" si="254"/>
        <v>TRUE</v>
      </c>
      <c r="BC120">
        <f>ROUND(MARGIN!$J37,0)</f>
        <v>8</v>
      </c>
      <c r="BD120">
        <f t="shared" si="255"/>
        <v>8</v>
      </c>
      <c r="BG120">
        <f t="shared" si="256"/>
        <v>-1</v>
      </c>
      <c r="BK120" t="s">
        <v>969</v>
      </c>
      <c r="BL120" s="117" t="s">
        <v>985</v>
      </c>
      <c r="BM120">
        <v>50</v>
      </c>
      <c r="BN120" t="str">
        <f t="shared" si="257"/>
        <v>FALSE</v>
      </c>
      <c r="BO120">
        <f>ROUND(MARGIN!$J37,0)</f>
        <v>8</v>
      </c>
      <c r="BP120">
        <f t="shared" si="258"/>
        <v>8</v>
      </c>
      <c r="BT120">
        <f t="shared" si="259"/>
        <v>1</v>
      </c>
      <c r="BU120">
        <v>1</v>
      </c>
      <c r="BV120">
        <v>-1</v>
      </c>
      <c r="BW120">
        <v>1</v>
      </c>
      <c r="BX120">
        <f t="shared" si="260"/>
        <v>1</v>
      </c>
      <c r="BY120">
        <f t="shared" si="261"/>
        <v>0</v>
      </c>
      <c r="BZ120" s="187">
        <v>2.2282936000799999E-2</v>
      </c>
      <c r="CA120" s="117" t="s">
        <v>985</v>
      </c>
      <c r="CB120">
        <v>50</v>
      </c>
      <c r="CC120" t="str">
        <f t="shared" si="262"/>
        <v>TRUE</v>
      </c>
      <c r="CD120">
        <f>ROUND(MARGIN!$J36,0)</f>
        <v>11</v>
      </c>
      <c r="CE120">
        <f t="shared" si="263"/>
        <v>14</v>
      </c>
      <c r="CF120">
        <f t="shared" si="296"/>
        <v>11</v>
      </c>
      <c r="CG120" s="139">
        <f>CF120*10000*MARGIN!$G36/MARGIN!$D36</f>
        <v>76914.2</v>
      </c>
      <c r="CH120" s="145">
        <f t="shared" si="264"/>
        <v>1713.8741961527312</v>
      </c>
      <c r="CI120" s="145">
        <f t="shared" si="265"/>
        <v>-1713.8741961527312</v>
      </c>
      <c r="CK120">
        <f t="shared" si="266"/>
        <v>-2</v>
      </c>
      <c r="CL120">
        <v>-1</v>
      </c>
      <c r="CM120">
        <v>-1</v>
      </c>
      <c r="CN120">
        <v>-1</v>
      </c>
      <c r="CO120">
        <f t="shared" si="267"/>
        <v>1</v>
      </c>
      <c r="CP120">
        <f t="shared" si="268"/>
        <v>1</v>
      </c>
      <c r="CQ120">
        <v>-5.8192999597699996E-3</v>
      </c>
      <c r="CR120" s="117" t="s">
        <v>1189</v>
      </c>
      <c r="CS120">
        <v>50</v>
      </c>
      <c r="CT120" t="str">
        <f t="shared" si="269"/>
        <v>TRUE</v>
      </c>
      <c r="CU120">
        <f>ROUND(MARGIN!$J36,0)</f>
        <v>11</v>
      </c>
      <c r="CV120">
        <f t="shared" si="297"/>
        <v>14</v>
      </c>
      <c r="CW120">
        <f t="shared" si="298"/>
        <v>11</v>
      </c>
      <c r="CX120" s="139">
        <f>CW120*10000*MARGIN!$G36/MARGIN!$D36</f>
        <v>76914.2</v>
      </c>
      <c r="CY120" s="200">
        <f t="shared" si="270"/>
        <v>447.5868009657417</v>
      </c>
      <c r="CZ120" s="200">
        <f t="shared" si="271"/>
        <v>447.5868009657417</v>
      </c>
      <c r="DB120">
        <f t="shared" si="272"/>
        <v>0</v>
      </c>
      <c r="DC120">
        <v>-1</v>
      </c>
      <c r="DD120">
        <v>1</v>
      </c>
      <c r="DE120">
        <v>1</v>
      </c>
      <c r="DF120">
        <f t="shared" si="273"/>
        <v>0</v>
      </c>
      <c r="DG120">
        <f t="shared" si="274"/>
        <v>1</v>
      </c>
      <c r="DH120">
        <v>8.4693095922899995E-3</v>
      </c>
      <c r="DI120" s="117" t="s">
        <v>1189</v>
      </c>
      <c r="DJ120">
        <v>50</v>
      </c>
      <c r="DK120" t="str">
        <f t="shared" si="275"/>
        <v>TRUE</v>
      </c>
      <c r="DL120">
        <f>ROUND(MARGIN!$J36,0)</f>
        <v>11</v>
      </c>
      <c r="DM120">
        <f t="shared" si="299"/>
        <v>8</v>
      </c>
      <c r="DN120">
        <f t="shared" si="300"/>
        <v>11</v>
      </c>
      <c r="DO120" s="139">
        <f>DN120*10000*MARGIN!$G36/MARGIN!$D36</f>
        <v>76914.2</v>
      </c>
      <c r="DP120" s="200">
        <f t="shared" si="276"/>
        <v>-651.41017184331145</v>
      </c>
      <c r="DQ120" s="200">
        <f t="shared" si="277"/>
        <v>651.41017184331145</v>
      </c>
      <c r="DS120">
        <v>2</v>
      </c>
      <c r="DT120">
        <v>1</v>
      </c>
      <c r="DU120">
        <v>1</v>
      </c>
      <c r="DV120">
        <v>1</v>
      </c>
      <c r="DW120">
        <v>1</v>
      </c>
      <c r="DX120">
        <v>1</v>
      </c>
      <c r="DY120">
        <v>4.1417659114000001E-3</v>
      </c>
      <c r="DZ120" s="117" t="s">
        <v>1189</v>
      </c>
      <c r="EA120">
        <v>50</v>
      </c>
      <c r="EB120" t="s">
        <v>1276</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1276</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1276</v>
      </c>
      <c r="FP120">
        <v>11</v>
      </c>
      <c r="FQ120">
        <v>8</v>
      </c>
      <c r="FR120">
        <v>11</v>
      </c>
      <c r="FS120" s="139">
        <v>78113.2</v>
      </c>
      <c r="FT120" s="200">
        <v>0</v>
      </c>
      <c r="FU120" s="200"/>
      <c r="FV120" s="200">
        <v>0</v>
      </c>
      <c r="FX120">
        <v>0</v>
      </c>
      <c r="FZ120">
        <v>1</v>
      </c>
      <c r="GB120">
        <v>1</v>
      </c>
      <c r="GE120">
        <v>1</v>
      </c>
      <c r="GG120">
        <v>0</v>
      </c>
      <c r="GJ120" s="117" t="s">
        <v>1189</v>
      </c>
      <c r="GK120">
        <v>50</v>
      </c>
      <c r="GL120" t="s">
        <v>1286</v>
      </c>
      <c r="GM120">
        <v>11</v>
      </c>
      <c r="GN120">
        <v>8</v>
      </c>
      <c r="GO120">
        <v>11</v>
      </c>
      <c r="GP120" s="139">
        <v>78113.2</v>
      </c>
      <c r="GQ120" s="200">
        <v>0</v>
      </c>
      <c r="GR120" s="200"/>
      <c r="GS120" s="200">
        <v>0</v>
      </c>
      <c r="GT120" s="200">
        <v>0</v>
      </c>
      <c r="GV120">
        <f t="shared" si="278"/>
        <v>0</v>
      </c>
      <c r="GX120">
        <v>1</v>
      </c>
      <c r="GZ120">
        <v>1</v>
      </c>
      <c r="HC120">
        <f t="shared" si="310"/>
        <v>1</v>
      </c>
      <c r="HE120">
        <f t="shared" si="311"/>
        <v>0</v>
      </c>
      <c r="HH120" s="117" t="s">
        <v>1189</v>
      </c>
      <c r="HI120">
        <v>50</v>
      </c>
      <c r="HJ120" t="str">
        <f t="shared" si="312"/>
        <v>FALSE</v>
      </c>
      <c r="HK120">
        <f>ROUND(MARGIN!$J36,0)</f>
        <v>11</v>
      </c>
      <c r="HL120">
        <f t="shared" si="313"/>
        <v>8</v>
      </c>
      <c r="HM120">
        <f t="shared" si="314"/>
        <v>11</v>
      </c>
      <c r="HN120" s="139">
        <f>HM120*10000*MARGIN!$G36/MARGIN!$D36</f>
        <v>76914.2</v>
      </c>
      <c r="HO120" s="200">
        <f t="shared" si="315"/>
        <v>0</v>
      </c>
      <c r="HP120" s="200"/>
      <c r="HQ120" s="200">
        <f t="shared" si="282"/>
        <v>0</v>
      </c>
      <c r="HR120" s="200">
        <f t="shared" si="316"/>
        <v>0</v>
      </c>
      <c r="HT120">
        <f t="shared" si="284"/>
        <v>0</v>
      </c>
      <c r="HV120">
        <v>1</v>
      </c>
      <c r="HX120">
        <v>1</v>
      </c>
      <c r="IA120">
        <f t="shared" si="317"/>
        <v>1</v>
      </c>
      <c r="IC120">
        <f t="shared" si="318"/>
        <v>0</v>
      </c>
      <c r="IF120" s="117" t="s">
        <v>1189</v>
      </c>
      <c r="IG120">
        <v>50</v>
      </c>
      <c r="IH120" t="str">
        <f t="shared" si="319"/>
        <v>FALSE</v>
      </c>
      <c r="II120">
        <f>ROUND(MARGIN!$J36,0)</f>
        <v>11</v>
      </c>
      <c r="IJ120">
        <f t="shared" si="320"/>
        <v>8</v>
      </c>
      <c r="IK120">
        <f t="shared" si="321"/>
        <v>11</v>
      </c>
      <c r="IL120" s="139">
        <f>IK120*10000*MARGIN!$G36/MARGIN!$D36</f>
        <v>76914.2</v>
      </c>
      <c r="IM120" s="200">
        <f t="shared" si="322"/>
        <v>0</v>
      </c>
      <c r="IN120" s="200"/>
      <c r="IO120" s="200">
        <f t="shared" si="288"/>
        <v>0</v>
      </c>
      <c r="IP120" s="200">
        <f t="shared" si="323"/>
        <v>0</v>
      </c>
      <c r="IR120">
        <f t="shared" si="290"/>
        <v>0</v>
      </c>
      <c r="IT120">
        <v>1</v>
      </c>
      <c r="IV120">
        <v>1</v>
      </c>
      <c r="IY120">
        <f t="shared" si="324"/>
        <v>1</v>
      </c>
      <c r="JA120">
        <f t="shared" si="325"/>
        <v>0</v>
      </c>
      <c r="JD120" s="117" t="s">
        <v>1189</v>
      </c>
      <c r="JE120">
        <v>50</v>
      </c>
      <c r="JF120" t="str">
        <f t="shared" si="326"/>
        <v>FALSE</v>
      </c>
      <c r="JG120">
        <f>ROUND(MARGIN!$J36,0)</f>
        <v>11</v>
      </c>
      <c r="JH120">
        <f t="shared" si="327"/>
        <v>8</v>
      </c>
      <c r="JI120">
        <f t="shared" si="328"/>
        <v>11</v>
      </c>
      <c r="JJ120" s="139">
        <f>JI120*10000*MARGIN!$G36/MARGIN!$D36</f>
        <v>76914.2</v>
      </c>
      <c r="JK120" s="200">
        <f t="shared" si="329"/>
        <v>0</v>
      </c>
      <c r="JL120" s="200"/>
      <c r="JM120" s="200">
        <f t="shared" si="294"/>
        <v>0</v>
      </c>
      <c r="JN120" s="200">
        <f t="shared" si="330"/>
        <v>0</v>
      </c>
    </row>
    <row r="121" spans="1:274" x14ac:dyDescent="0.25">
      <c r="A121" t="s">
        <v>1187</v>
      </c>
      <c r="B121" s="167" t="s">
        <v>16</v>
      </c>
      <c r="D121" s="117" t="s">
        <v>788</v>
      </c>
      <c r="E121">
        <v>50</v>
      </c>
      <c r="F121" t="e">
        <f>IF(#REF!="","FALSE","TRUE")</f>
        <v>#REF!</v>
      </c>
      <c r="G121">
        <f>ROUND(MARGIN!$J39,0)</f>
        <v>8</v>
      </c>
      <c r="I121" t="e">
        <f>-#REF!+J121</f>
        <v>#REF!</v>
      </c>
      <c r="J121">
        <v>-1</v>
      </c>
      <c r="K121" s="117" t="s">
        <v>788</v>
      </c>
      <c r="L121">
        <v>50</v>
      </c>
      <c r="M121" t="str">
        <f t="shared" si="244"/>
        <v>TRUE</v>
      </c>
      <c r="N121">
        <f>ROUND(MARGIN!$J39,0)</f>
        <v>8</v>
      </c>
      <c r="O121">
        <v>10</v>
      </c>
      <c r="P121">
        <f t="shared" si="245"/>
        <v>0</v>
      </c>
      <c r="Q121">
        <v>-1</v>
      </c>
      <c r="S121" t="s">
        <v>929</v>
      </c>
      <c r="T121" s="117" t="s">
        <v>788</v>
      </c>
      <c r="U121">
        <v>50</v>
      </c>
      <c r="V121" t="str">
        <f t="shared" si="246"/>
        <v>TRUE</v>
      </c>
      <c r="W121">
        <f>ROUND(MARGIN!$J39,0)</f>
        <v>8</v>
      </c>
      <c r="Z121">
        <f t="shared" si="247"/>
        <v>2</v>
      </c>
      <c r="AA121">
        <v>1</v>
      </c>
      <c r="AC121" t="s">
        <v>929</v>
      </c>
      <c r="AD121" s="117" t="s">
        <v>962</v>
      </c>
      <c r="AE121">
        <v>50</v>
      </c>
      <c r="AF121" t="str">
        <f t="shared" si="248"/>
        <v>TRUE</v>
      </c>
      <c r="AG121">
        <f>ROUND(MARGIN!$J39,0)</f>
        <v>8</v>
      </c>
      <c r="AH121">
        <f t="shared" si="249"/>
        <v>8</v>
      </c>
      <c r="AK121">
        <f t="shared" si="250"/>
        <v>-2</v>
      </c>
      <c r="AL121">
        <v>-1</v>
      </c>
      <c r="AN121" t="s">
        <v>929</v>
      </c>
      <c r="AO121" s="117" t="s">
        <v>962</v>
      </c>
      <c r="AP121">
        <v>50</v>
      </c>
      <c r="AQ121" t="str">
        <f t="shared" si="251"/>
        <v>TRUE</v>
      </c>
      <c r="AR121">
        <f>ROUND(MARGIN!$J39,0)</f>
        <v>8</v>
      </c>
      <c r="AS121">
        <f t="shared" si="252"/>
        <v>8</v>
      </c>
      <c r="AV121">
        <f t="shared" si="253"/>
        <v>2</v>
      </c>
      <c r="AW121">
        <v>1</v>
      </c>
      <c r="AY121" t="s">
        <v>929</v>
      </c>
      <c r="AZ121" s="117" t="s">
        <v>962</v>
      </c>
      <c r="BA121">
        <v>50</v>
      </c>
      <c r="BB121" t="str">
        <f t="shared" si="254"/>
        <v>TRUE</v>
      </c>
      <c r="BC121">
        <f>ROUND(MARGIN!$J39,0)</f>
        <v>8</v>
      </c>
      <c r="BD121">
        <f t="shared" si="255"/>
        <v>8</v>
      </c>
      <c r="BG121">
        <f t="shared" si="256"/>
        <v>-1</v>
      </c>
      <c r="BK121" t="s">
        <v>929</v>
      </c>
      <c r="BL121" s="117" t="s">
        <v>962</v>
      </c>
      <c r="BM121">
        <v>50</v>
      </c>
      <c r="BN121" t="str">
        <f t="shared" si="257"/>
        <v>FALSE</v>
      </c>
      <c r="BO121">
        <f>ROUND(MARGIN!$J39,0)</f>
        <v>8</v>
      </c>
      <c r="BP121">
        <f t="shared" si="258"/>
        <v>8</v>
      </c>
      <c r="BT121">
        <f t="shared" si="259"/>
        <v>1</v>
      </c>
      <c r="BU121">
        <v>1</v>
      </c>
      <c r="BV121">
        <v>-1</v>
      </c>
      <c r="BW121">
        <v>-1</v>
      </c>
      <c r="BX121">
        <f t="shared" si="260"/>
        <v>0</v>
      </c>
      <c r="BY121">
        <f t="shared" si="261"/>
        <v>1</v>
      </c>
      <c r="BZ121" s="187">
        <v>-1.4703060781400001E-2</v>
      </c>
      <c r="CA121" s="117" t="s">
        <v>962</v>
      </c>
      <c r="CB121">
        <v>50</v>
      </c>
      <c r="CC121" t="str">
        <f t="shared" si="262"/>
        <v>TRUE</v>
      </c>
      <c r="CD121">
        <f>ROUND(MARGIN!$J37,0)</f>
        <v>8</v>
      </c>
      <c r="CE121">
        <f t="shared" si="263"/>
        <v>6</v>
      </c>
      <c r="CF121">
        <f t="shared" si="296"/>
        <v>8</v>
      </c>
      <c r="CG121" s="139">
        <f>CF121*10000*MARGIN!$G37/MARGIN!$D37</f>
        <v>80000</v>
      </c>
      <c r="CH121" s="145">
        <f t="shared" si="264"/>
        <v>-1176.2448625120001</v>
      </c>
      <c r="CI121" s="145">
        <f t="shared" si="265"/>
        <v>1176.2448625120001</v>
      </c>
      <c r="CK121">
        <f t="shared" si="266"/>
        <v>-2</v>
      </c>
      <c r="CL121">
        <v>-1</v>
      </c>
      <c r="CM121">
        <v>-1</v>
      </c>
      <c r="CN121">
        <v>-1</v>
      </c>
      <c r="CO121">
        <f t="shared" si="267"/>
        <v>1</v>
      </c>
      <c r="CP121">
        <f t="shared" si="268"/>
        <v>1</v>
      </c>
      <c r="CQ121">
        <v>-5.4934355494999998E-3</v>
      </c>
      <c r="CR121" s="117" t="s">
        <v>1189</v>
      </c>
      <c r="CS121">
        <v>50</v>
      </c>
      <c r="CT121" t="str">
        <f t="shared" si="269"/>
        <v>TRUE</v>
      </c>
      <c r="CU121">
        <f>ROUND(MARGIN!$J37,0)</f>
        <v>8</v>
      </c>
      <c r="CV121">
        <f t="shared" si="297"/>
        <v>10</v>
      </c>
      <c r="CW121">
        <f t="shared" si="298"/>
        <v>8</v>
      </c>
      <c r="CX121" s="139">
        <f>CW121*10000*MARGIN!$G37/MARGIN!$D37</f>
        <v>80000</v>
      </c>
      <c r="CY121" s="200">
        <f t="shared" si="270"/>
        <v>439.47484395999999</v>
      </c>
      <c r="CZ121" s="200">
        <f t="shared" si="271"/>
        <v>439.47484395999999</v>
      </c>
      <c r="DB121">
        <f t="shared" si="272"/>
        <v>0</v>
      </c>
      <c r="DC121">
        <v>-1</v>
      </c>
      <c r="DD121">
        <v>1</v>
      </c>
      <c r="DE121">
        <v>-1</v>
      </c>
      <c r="DF121">
        <f t="shared" si="273"/>
        <v>1</v>
      </c>
      <c r="DG121">
        <f t="shared" si="274"/>
        <v>0</v>
      </c>
      <c r="DH121">
        <v>-5.4310300407100004E-3</v>
      </c>
      <c r="DI121" s="117" t="s">
        <v>1189</v>
      </c>
      <c r="DJ121">
        <v>50</v>
      </c>
      <c r="DK121" t="str">
        <f t="shared" si="275"/>
        <v>TRUE</v>
      </c>
      <c r="DL121">
        <f>ROUND(MARGIN!$J37,0)</f>
        <v>8</v>
      </c>
      <c r="DM121">
        <f t="shared" si="299"/>
        <v>6</v>
      </c>
      <c r="DN121">
        <f t="shared" si="300"/>
        <v>8</v>
      </c>
      <c r="DO121" s="139">
        <f>DN121*10000*MARGIN!$G37/MARGIN!$D37</f>
        <v>80000</v>
      </c>
      <c r="DP121" s="200">
        <f t="shared" si="276"/>
        <v>434.48240325680001</v>
      </c>
      <c r="DQ121" s="200">
        <f t="shared" si="277"/>
        <v>-434.48240325680001</v>
      </c>
      <c r="DS121">
        <v>0</v>
      </c>
      <c r="DT121">
        <v>-1</v>
      </c>
      <c r="DU121">
        <v>-1</v>
      </c>
      <c r="DV121">
        <v>-1</v>
      </c>
      <c r="DW121">
        <v>1</v>
      </c>
      <c r="DX121">
        <v>1</v>
      </c>
      <c r="DY121">
        <v>-6.1963775023799999E-3</v>
      </c>
      <c r="DZ121" s="117" t="s">
        <v>1189</v>
      </c>
      <c r="EA121">
        <v>50</v>
      </c>
      <c r="EB121" t="s">
        <v>1276</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1276</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1276</v>
      </c>
      <c r="FP121">
        <v>8</v>
      </c>
      <c r="FQ121">
        <v>10</v>
      </c>
      <c r="FR121">
        <v>8</v>
      </c>
      <c r="FS121" s="139">
        <v>80000</v>
      </c>
      <c r="FT121" s="200">
        <v>0</v>
      </c>
      <c r="FU121" s="200"/>
      <c r="FV121" s="200">
        <v>0</v>
      </c>
      <c r="FX121">
        <v>0</v>
      </c>
      <c r="FZ121">
        <v>-1</v>
      </c>
      <c r="GB121">
        <v>-1</v>
      </c>
      <c r="GE121">
        <v>1</v>
      </c>
      <c r="GG121">
        <v>0</v>
      </c>
      <c r="GJ121" s="117" t="s">
        <v>1189</v>
      </c>
      <c r="GK121">
        <v>50</v>
      </c>
      <c r="GL121" t="s">
        <v>1286</v>
      </c>
      <c r="GM121">
        <v>8</v>
      </c>
      <c r="GN121">
        <v>6</v>
      </c>
      <c r="GO121">
        <v>8</v>
      </c>
      <c r="GP121" s="139">
        <v>80000</v>
      </c>
      <c r="GQ121" s="200">
        <v>0</v>
      </c>
      <c r="GR121" s="200"/>
      <c r="GS121" s="200">
        <v>0</v>
      </c>
      <c r="GT121" s="200">
        <v>0</v>
      </c>
      <c r="GV121">
        <f t="shared" si="278"/>
        <v>0</v>
      </c>
      <c r="GX121">
        <v>-1</v>
      </c>
      <c r="GZ121">
        <v>-1</v>
      </c>
      <c r="HC121">
        <f t="shared" si="310"/>
        <v>1</v>
      </c>
      <c r="HE121">
        <f t="shared" si="311"/>
        <v>0</v>
      </c>
      <c r="HH121" s="117" t="s">
        <v>1189</v>
      </c>
      <c r="HI121">
        <v>50</v>
      </c>
      <c r="HJ121" t="str">
        <f t="shared" si="312"/>
        <v>FALSE</v>
      </c>
      <c r="HK121">
        <f>ROUND(MARGIN!$J37,0)</f>
        <v>8</v>
      </c>
      <c r="HL121">
        <f t="shared" si="313"/>
        <v>6</v>
      </c>
      <c r="HM121">
        <f t="shared" si="314"/>
        <v>8</v>
      </c>
      <c r="HN121" s="139">
        <f>HM121*10000*MARGIN!$G37/MARGIN!$D37</f>
        <v>80000</v>
      </c>
      <c r="HO121" s="200">
        <f t="shared" si="315"/>
        <v>0</v>
      </c>
      <c r="HP121" s="200"/>
      <c r="HQ121" s="200">
        <f t="shared" si="282"/>
        <v>0</v>
      </c>
      <c r="HR121" s="200">
        <f t="shared" si="316"/>
        <v>0</v>
      </c>
      <c r="HT121">
        <f t="shared" si="284"/>
        <v>0</v>
      </c>
      <c r="HV121">
        <v>-1</v>
      </c>
      <c r="HX121">
        <v>-1</v>
      </c>
      <c r="IA121">
        <f t="shared" si="317"/>
        <v>1</v>
      </c>
      <c r="IC121">
        <f t="shared" si="318"/>
        <v>0</v>
      </c>
      <c r="IF121" s="117" t="s">
        <v>1189</v>
      </c>
      <c r="IG121">
        <v>50</v>
      </c>
      <c r="IH121" t="str">
        <f t="shared" si="319"/>
        <v>FALSE</v>
      </c>
      <c r="II121">
        <f>ROUND(MARGIN!$J37,0)</f>
        <v>8</v>
      </c>
      <c r="IJ121">
        <f t="shared" si="320"/>
        <v>6</v>
      </c>
      <c r="IK121">
        <f t="shared" si="321"/>
        <v>8</v>
      </c>
      <c r="IL121" s="139">
        <f>IK121*10000*MARGIN!$G37/MARGIN!$D37</f>
        <v>80000</v>
      </c>
      <c r="IM121" s="200">
        <f t="shared" si="322"/>
        <v>0</v>
      </c>
      <c r="IN121" s="200"/>
      <c r="IO121" s="200">
        <f t="shared" si="288"/>
        <v>0</v>
      </c>
      <c r="IP121" s="200">
        <f t="shared" si="323"/>
        <v>0</v>
      </c>
      <c r="IR121">
        <f t="shared" si="290"/>
        <v>0</v>
      </c>
      <c r="IT121">
        <v>-1</v>
      </c>
      <c r="IV121">
        <v>-1</v>
      </c>
      <c r="IY121">
        <f t="shared" si="324"/>
        <v>1</v>
      </c>
      <c r="JA121">
        <f t="shared" si="325"/>
        <v>0</v>
      </c>
      <c r="JD121" s="117" t="s">
        <v>1189</v>
      </c>
      <c r="JE121">
        <v>50</v>
      </c>
      <c r="JF121" t="str">
        <f t="shared" si="326"/>
        <v>FALSE</v>
      </c>
      <c r="JG121">
        <f>ROUND(MARGIN!$J37,0)</f>
        <v>8</v>
      </c>
      <c r="JH121">
        <f t="shared" si="327"/>
        <v>6</v>
      </c>
      <c r="JI121">
        <f t="shared" si="328"/>
        <v>8</v>
      </c>
      <c r="JJ121" s="139">
        <f>JI121*10000*MARGIN!$G37/MARGIN!$D37</f>
        <v>80000</v>
      </c>
      <c r="JK121" s="200">
        <f t="shared" si="329"/>
        <v>0</v>
      </c>
      <c r="JL121" s="200"/>
      <c r="JM121" s="200">
        <f t="shared" si="294"/>
        <v>0</v>
      </c>
      <c r="JN121" s="200">
        <f t="shared" si="330"/>
        <v>0</v>
      </c>
    </row>
    <row r="122" spans="1:274" x14ac:dyDescent="0.25">
      <c r="A122" t="s">
        <v>1186</v>
      </c>
      <c r="B122" s="167" t="s">
        <v>15</v>
      </c>
      <c r="D122" s="117" t="s">
        <v>788</v>
      </c>
      <c r="E122">
        <v>50</v>
      </c>
      <c r="F122" t="e">
        <f>IF(#REF!="","FALSE","TRUE")</f>
        <v>#REF!</v>
      </c>
      <c r="G122">
        <f>ROUND(MARGIN!$J38,0)</f>
        <v>8</v>
      </c>
      <c r="I122" t="e">
        <f>-#REF!+J122</f>
        <v>#REF!</v>
      </c>
      <c r="J122">
        <v>1</v>
      </c>
      <c r="K122" s="117" t="s">
        <v>788</v>
      </c>
      <c r="L122">
        <v>50</v>
      </c>
      <c r="M122" t="str">
        <f t="shared" si="244"/>
        <v>TRUE</v>
      </c>
      <c r="N122">
        <f>ROUND(MARGIN!$J38,0)</f>
        <v>8</v>
      </c>
      <c r="P122">
        <f t="shared" si="245"/>
        <v>0</v>
      </c>
      <c r="Q122">
        <v>1</v>
      </c>
      <c r="R122">
        <v>-1</v>
      </c>
      <c r="S122" t="s">
        <v>943</v>
      </c>
      <c r="T122" s="117" t="s">
        <v>788</v>
      </c>
      <c r="U122">
        <v>50</v>
      </c>
      <c r="V122" t="str">
        <f t="shared" si="246"/>
        <v>TRUE</v>
      </c>
      <c r="W122">
        <f>ROUND(MARGIN!$J38,0)</f>
        <v>8</v>
      </c>
      <c r="Z122">
        <f t="shared" si="247"/>
        <v>0</v>
      </c>
      <c r="AA122">
        <v>1</v>
      </c>
      <c r="AB122">
        <v>1</v>
      </c>
      <c r="AC122" t="s">
        <v>970</v>
      </c>
      <c r="AD122" s="117" t="s">
        <v>32</v>
      </c>
      <c r="AE122">
        <v>50</v>
      </c>
      <c r="AF122" t="str">
        <f t="shared" si="248"/>
        <v>TRUE</v>
      </c>
      <c r="AG122">
        <f>ROUND(MARGIN!$J38,0)</f>
        <v>8</v>
      </c>
      <c r="AH122">
        <f t="shared" si="249"/>
        <v>10</v>
      </c>
      <c r="AK122">
        <f t="shared" si="250"/>
        <v>0</v>
      </c>
      <c r="AL122">
        <v>1</v>
      </c>
      <c r="AM122">
        <v>1</v>
      </c>
      <c r="AN122" t="s">
        <v>970</v>
      </c>
      <c r="AO122" s="117" t="s">
        <v>32</v>
      </c>
      <c r="AP122">
        <v>50</v>
      </c>
      <c r="AQ122" t="str">
        <f t="shared" si="251"/>
        <v>TRUE</v>
      </c>
      <c r="AR122">
        <f>ROUND(MARGIN!$J38,0)</f>
        <v>8</v>
      </c>
      <c r="AS122">
        <f t="shared" si="252"/>
        <v>10</v>
      </c>
      <c r="AV122">
        <f t="shared" si="253"/>
        <v>0</v>
      </c>
      <c r="AW122">
        <v>1</v>
      </c>
      <c r="AY122" t="s">
        <v>970</v>
      </c>
      <c r="AZ122" s="118" t="s">
        <v>962</v>
      </c>
      <c r="BA122">
        <v>50</v>
      </c>
      <c r="BB122" t="str">
        <f t="shared" si="254"/>
        <v>TRUE</v>
      </c>
      <c r="BC122">
        <f>ROUND(MARGIN!$J38,0)</f>
        <v>8</v>
      </c>
      <c r="BD122">
        <f t="shared" si="255"/>
        <v>8</v>
      </c>
      <c r="BG122">
        <f t="shared" si="256"/>
        <v>-1</v>
      </c>
      <c r="BK122" t="s">
        <v>970</v>
      </c>
      <c r="BL122" s="118" t="s">
        <v>962</v>
      </c>
      <c r="BM122">
        <v>50</v>
      </c>
      <c r="BN122" t="str">
        <f t="shared" si="257"/>
        <v>FALSE</v>
      </c>
      <c r="BO122">
        <f>ROUND(MARGIN!$J38,0)</f>
        <v>8</v>
      </c>
      <c r="BP122">
        <f t="shared" si="258"/>
        <v>8</v>
      </c>
      <c r="BT122">
        <f t="shared" si="259"/>
        <v>1</v>
      </c>
      <c r="BU122">
        <v>1</v>
      </c>
      <c r="BV122">
        <v>-1</v>
      </c>
      <c r="BW122">
        <v>-1</v>
      </c>
      <c r="BX122">
        <f t="shared" si="260"/>
        <v>0</v>
      </c>
      <c r="BY122">
        <f t="shared" si="261"/>
        <v>1</v>
      </c>
      <c r="BZ122" s="187">
        <v>-1.18205836986E-2</v>
      </c>
      <c r="CA122" s="118" t="s">
        <v>962</v>
      </c>
      <c r="CB122">
        <v>50</v>
      </c>
      <c r="CC122" t="str">
        <f t="shared" si="262"/>
        <v>TRUE</v>
      </c>
      <c r="CD122">
        <f>ROUND(MARGIN!$J38,0)</f>
        <v>8</v>
      </c>
      <c r="CE122">
        <f t="shared" si="263"/>
        <v>6</v>
      </c>
      <c r="CF122">
        <f t="shared" si="296"/>
        <v>8</v>
      </c>
      <c r="CG122" s="139">
        <f>CF122*10000*MARGIN!$G38/MARGIN!$D38</f>
        <v>80000</v>
      </c>
      <c r="CH122" s="145">
        <f t="shared" si="264"/>
        <v>-945.64669588799995</v>
      </c>
      <c r="CI122" s="145">
        <f t="shared" si="265"/>
        <v>945.64669588799995</v>
      </c>
      <c r="CK122">
        <f t="shared" si="266"/>
        <v>-2</v>
      </c>
      <c r="CL122">
        <v>-1</v>
      </c>
      <c r="CM122">
        <v>-1</v>
      </c>
      <c r="CN122">
        <v>-1</v>
      </c>
      <c r="CO122">
        <f t="shared" si="267"/>
        <v>1</v>
      </c>
      <c r="CP122">
        <f t="shared" si="268"/>
        <v>1</v>
      </c>
      <c r="CQ122">
        <v>-9.6437678695599997E-3</v>
      </c>
      <c r="CR122" s="118" t="s">
        <v>1189</v>
      </c>
      <c r="CS122">
        <v>50</v>
      </c>
      <c r="CT122" t="str">
        <f t="shared" si="269"/>
        <v>TRUE</v>
      </c>
      <c r="CU122">
        <f>ROUND(MARGIN!$J38,0)</f>
        <v>8</v>
      </c>
      <c r="CV122">
        <f t="shared" si="297"/>
        <v>10</v>
      </c>
      <c r="CW122">
        <f t="shared" si="298"/>
        <v>8</v>
      </c>
      <c r="CX122" s="139">
        <f>CW122*10000*MARGIN!$G38/MARGIN!$D38</f>
        <v>80000</v>
      </c>
      <c r="CY122" s="200">
        <f t="shared" si="270"/>
        <v>771.50142956479999</v>
      </c>
      <c r="CZ122" s="200">
        <f t="shared" si="271"/>
        <v>771.50142956479999</v>
      </c>
      <c r="DB122">
        <f t="shared" si="272"/>
        <v>0</v>
      </c>
      <c r="DC122">
        <v>-1</v>
      </c>
      <c r="DD122">
        <v>1</v>
      </c>
      <c r="DE122">
        <v>-1</v>
      </c>
      <c r="DF122">
        <f t="shared" si="273"/>
        <v>1</v>
      </c>
      <c r="DG122">
        <f t="shared" si="274"/>
        <v>0</v>
      </c>
      <c r="DH122">
        <v>-6.3825470888400002E-3</v>
      </c>
      <c r="DI122" s="118" t="s">
        <v>1189</v>
      </c>
      <c r="DJ122">
        <v>50</v>
      </c>
      <c r="DK122" t="str">
        <f t="shared" si="275"/>
        <v>TRUE</v>
      </c>
      <c r="DL122">
        <f>ROUND(MARGIN!$J38,0)</f>
        <v>8</v>
      </c>
      <c r="DM122">
        <f t="shared" si="299"/>
        <v>6</v>
      </c>
      <c r="DN122">
        <f t="shared" si="300"/>
        <v>8</v>
      </c>
      <c r="DO122" s="139">
        <f>DN122*10000*MARGIN!$G38/MARGIN!$D38</f>
        <v>80000</v>
      </c>
      <c r="DP122" s="200">
        <f t="shared" si="276"/>
        <v>510.60376710719999</v>
      </c>
      <c r="DQ122" s="200">
        <f t="shared" si="277"/>
        <v>-510.60376710719999</v>
      </c>
      <c r="DS122">
        <v>0</v>
      </c>
      <c r="DT122">
        <v>-1</v>
      </c>
      <c r="DU122">
        <v>-1</v>
      </c>
      <c r="DV122">
        <v>-1</v>
      </c>
      <c r="DW122">
        <v>1</v>
      </c>
      <c r="DX122">
        <v>1</v>
      </c>
      <c r="DY122">
        <v>-3.3060057796199999E-3</v>
      </c>
      <c r="DZ122" s="118" t="s">
        <v>1189</v>
      </c>
      <c r="EA122">
        <v>50</v>
      </c>
      <c r="EB122" t="s">
        <v>1276</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1276</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1276</v>
      </c>
      <c r="FP122">
        <v>8</v>
      </c>
      <c r="FQ122">
        <v>10</v>
      </c>
      <c r="FR122">
        <v>8</v>
      </c>
      <c r="FS122" s="139">
        <v>80000</v>
      </c>
      <c r="FT122" s="200">
        <v>0</v>
      </c>
      <c r="FU122" s="200"/>
      <c r="FV122" s="200">
        <v>0</v>
      </c>
      <c r="FX122">
        <v>0</v>
      </c>
      <c r="FZ122">
        <v>-1</v>
      </c>
      <c r="GB122">
        <v>-1</v>
      </c>
      <c r="GE122">
        <v>1</v>
      </c>
      <c r="GG122">
        <v>0</v>
      </c>
      <c r="GJ122" s="118" t="s">
        <v>1189</v>
      </c>
      <c r="GK122">
        <v>50</v>
      </c>
      <c r="GL122" t="s">
        <v>1286</v>
      </c>
      <c r="GM122">
        <v>8</v>
      </c>
      <c r="GN122">
        <v>6</v>
      </c>
      <c r="GO122">
        <v>8</v>
      </c>
      <c r="GP122" s="139">
        <v>80000</v>
      </c>
      <c r="GQ122" s="200">
        <v>0</v>
      </c>
      <c r="GR122" s="200"/>
      <c r="GS122" s="200">
        <v>0</v>
      </c>
      <c r="GT122" s="200">
        <v>0</v>
      </c>
      <c r="GV122">
        <f t="shared" si="278"/>
        <v>0</v>
      </c>
      <c r="GX122">
        <v>-1</v>
      </c>
      <c r="GZ122">
        <v>-1</v>
      </c>
      <c r="HC122">
        <f t="shared" si="310"/>
        <v>1</v>
      </c>
      <c r="HE122">
        <f t="shared" si="311"/>
        <v>0</v>
      </c>
      <c r="HH122" s="118" t="s">
        <v>1189</v>
      </c>
      <c r="HI122">
        <v>50</v>
      </c>
      <c r="HJ122" t="str">
        <f t="shared" si="312"/>
        <v>FALSE</v>
      </c>
      <c r="HK122">
        <f>ROUND(MARGIN!$J38,0)</f>
        <v>8</v>
      </c>
      <c r="HL122">
        <f t="shared" si="313"/>
        <v>6</v>
      </c>
      <c r="HM122">
        <f t="shared" si="314"/>
        <v>8</v>
      </c>
      <c r="HN122" s="139">
        <f>HM122*10000*MARGIN!$G38/MARGIN!$D38</f>
        <v>80000</v>
      </c>
      <c r="HO122" s="200">
        <f t="shared" si="315"/>
        <v>0</v>
      </c>
      <c r="HP122" s="200"/>
      <c r="HQ122" s="200">
        <f t="shared" si="282"/>
        <v>0</v>
      </c>
      <c r="HR122" s="200">
        <f t="shared" si="316"/>
        <v>0</v>
      </c>
      <c r="HT122">
        <f t="shared" si="284"/>
        <v>0</v>
      </c>
      <c r="HV122">
        <v>-1</v>
      </c>
      <c r="HX122">
        <v>-1</v>
      </c>
      <c r="IA122">
        <f t="shared" si="317"/>
        <v>1</v>
      </c>
      <c r="IC122">
        <f t="shared" si="318"/>
        <v>0</v>
      </c>
      <c r="IF122" s="118" t="s">
        <v>1189</v>
      </c>
      <c r="IG122">
        <v>50</v>
      </c>
      <c r="IH122" t="str">
        <f t="shared" si="319"/>
        <v>FALSE</v>
      </c>
      <c r="II122">
        <f>ROUND(MARGIN!$J38,0)</f>
        <v>8</v>
      </c>
      <c r="IJ122">
        <f t="shared" si="320"/>
        <v>6</v>
      </c>
      <c r="IK122">
        <f t="shared" si="321"/>
        <v>8</v>
      </c>
      <c r="IL122" s="139">
        <f>IK122*10000*MARGIN!$G38/MARGIN!$D38</f>
        <v>80000</v>
      </c>
      <c r="IM122" s="200">
        <f t="shared" si="322"/>
        <v>0</v>
      </c>
      <c r="IN122" s="200"/>
      <c r="IO122" s="200">
        <f t="shared" si="288"/>
        <v>0</v>
      </c>
      <c r="IP122" s="200">
        <f t="shared" si="323"/>
        <v>0</v>
      </c>
      <c r="IR122">
        <f t="shared" si="290"/>
        <v>0</v>
      </c>
      <c r="IT122">
        <v>-1</v>
      </c>
      <c r="IV122">
        <v>-1</v>
      </c>
      <c r="IY122">
        <f t="shared" si="324"/>
        <v>1</v>
      </c>
      <c r="JA122">
        <f t="shared" si="325"/>
        <v>0</v>
      </c>
      <c r="JD122" s="118" t="s">
        <v>1189</v>
      </c>
      <c r="JE122">
        <v>50</v>
      </c>
      <c r="JF122" t="str">
        <f t="shared" si="326"/>
        <v>FALSE</v>
      </c>
      <c r="JG122">
        <f>ROUND(MARGIN!$J38,0)</f>
        <v>8</v>
      </c>
      <c r="JH122">
        <f t="shared" si="327"/>
        <v>6</v>
      </c>
      <c r="JI122">
        <f t="shared" si="328"/>
        <v>8</v>
      </c>
      <c r="JJ122" s="139">
        <f>JI122*10000*MARGIN!$G38/MARGIN!$D38</f>
        <v>80000</v>
      </c>
      <c r="JK122" s="200">
        <f t="shared" si="329"/>
        <v>0</v>
      </c>
      <c r="JL122" s="200"/>
      <c r="JM122" s="200">
        <f t="shared" si="294"/>
        <v>0</v>
      </c>
      <c r="JN122" s="200">
        <f t="shared" si="330"/>
        <v>0</v>
      </c>
    </row>
    <row r="123" spans="1:274" x14ac:dyDescent="0.25">
      <c r="A123" t="s">
        <v>1188</v>
      </c>
      <c r="B123" s="167" t="s">
        <v>8</v>
      </c>
      <c r="D123" s="117" t="s">
        <v>788</v>
      </c>
      <c r="E123">
        <v>50</v>
      </c>
      <c r="F123" t="e">
        <f>IF(#REF!="","FALSE","TRUE")</f>
        <v>#REF!</v>
      </c>
      <c r="G123">
        <f>ROUND(MARGIN!$J18,0)</f>
        <v>11</v>
      </c>
      <c r="I123" t="e">
        <f>-#REF!+J123</f>
        <v>#REF!</v>
      </c>
      <c r="J123">
        <v>1</v>
      </c>
      <c r="K123" s="117" t="s">
        <v>788</v>
      </c>
      <c r="L123">
        <v>50</v>
      </c>
      <c r="M123" t="str">
        <f t="shared" si="244"/>
        <v>TRUE</v>
      </c>
      <c r="N123">
        <f>ROUND(MARGIN!$J18,0)</f>
        <v>11</v>
      </c>
      <c r="P123">
        <f t="shared" si="245"/>
        <v>0</v>
      </c>
      <c r="Q123">
        <v>1</v>
      </c>
      <c r="R123">
        <v>1</v>
      </c>
      <c r="S123" t="s">
        <v>944</v>
      </c>
      <c r="T123" s="117" t="s">
        <v>788</v>
      </c>
      <c r="U123">
        <v>50</v>
      </c>
      <c r="V123" t="str">
        <f t="shared" si="246"/>
        <v>TRUE</v>
      </c>
      <c r="W123">
        <f>ROUND(MARGIN!$J18,0)</f>
        <v>11</v>
      </c>
      <c r="Z123">
        <f t="shared" si="247"/>
        <v>0</v>
      </c>
      <c r="AA123">
        <v>1</v>
      </c>
      <c r="AC123" t="s">
        <v>944</v>
      </c>
      <c r="AD123" s="117" t="s">
        <v>962</v>
      </c>
      <c r="AE123">
        <v>50</v>
      </c>
      <c r="AF123" t="str">
        <f t="shared" si="248"/>
        <v>TRUE</v>
      </c>
      <c r="AG123">
        <f>ROUND(MARGIN!$J18,0)</f>
        <v>11</v>
      </c>
      <c r="AH123">
        <f t="shared" si="249"/>
        <v>11</v>
      </c>
      <c r="AK123">
        <f t="shared" si="250"/>
        <v>0</v>
      </c>
      <c r="AL123">
        <v>1</v>
      </c>
      <c r="AN123" t="s">
        <v>944</v>
      </c>
      <c r="AO123" s="117" t="s">
        <v>962</v>
      </c>
      <c r="AP123">
        <v>50</v>
      </c>
      <c r="AQ123" t="str">
        <f t="shared" si="251"/>
        <v>TRUE</v>
      </c>
      <c r="AR123">
        <f>ROUND(MARGIN!$J18,0)</f>
        <v>11</v>
      </c>
      <c r="AS123">
        <f t="shared" si="252"/>
        <v>11</v>
      </c>
      <c r="AV123">
        <f t="shared" si="253"/>
        <v>0</v>
      </c>
      <c r="AW123">
        <v>1</v>
      </c>
      <c r="AY123" t="s">
        <v>944</v>
      </c>
      <c r="AZ123" s="117" t="s">
        <v>962</v>
      </c>
      <c r="BA123">
        <v>50</v>
      </c>
      <c r="BB123" t="str">
        <f t="shared" si="254"/>
        <v>TRUE</v>
      </c>
      <c r="BC123">
        <f>ROUND(MARGIN!$J18,0)</f>
        <v>11</v>
      </c>
      <c r="BD123">
        <f t="shared" si="255"/>
        <v>11</v>
      </c>
      <c r="BG123">
        <f t="shared" si="256"/>
        <v>-1</v>
      </c>
      <c r="BK123" t="s">
        <v>944</v>
      </c>
      <c r="BL123" s="117" t="s">
        <v>962</v>
      </c>
      <c r="BM123">
        <v>50</v>
      </c>
      <c r="BN123" t="str">
        <f t="shared" si="257"/>
        <v>FALSE</v>
      </c>
      <c r="BO123">
        <f>ROUND(MARGIN!$J18,0)</f>
        <v>11</v>
      </c>
      <c r="BP123">
        <f t="shared" si="258"/>
        <v>11</v>
      </c>
      <c r="BT123">
        <f t="shared" si="259"/>
        <v>-1</v>
      </c>
      <c r="BU123">
        <v>-1</v>
      </c>
      <c r="BV123">
        <v>-1</v>
      </c>
      <c r="BW123">
        <v>-1</v>
      </c>
      <c r="BX123">
        <f t="shared" si="260"/>
        <v>1</v>
      </c>
      <c r="BY123">
        <f t="shared" si="261"/>
        <v>1</v>
      </c>
      <c r="BZ123" s="187">
        <v>-2.1595355758499999E-2</v>
      </c>
      <c r="CA123" s="117" t="s">
        <v>962</v>
      </c>
      <c r="CB123">
        <v>50</v>
      </c>
      <c r="CC123" t="str">
        <f t="shared" si="262"/>
        <v>TRUE</v>
      </c>
      <c r="CD123">
        <f>ROUND(MARGIN!$J39,0)</f>
        <v>8</v>
      </c>
      <c r="CE123">
        <f t="shared" si="263"/>
        <v>10</v>
      </c>
      <c r="CF123">
        <f t="shared" si="296"/>
        <v>8</v>
      </c>
      <c r="CG123" s="139">
        <f>CF123*10000*MARGIN!$G39/MARGIN!$D39</f>
        <v>80000</v>
      </c>
      <c r="CH123" s="145">
        <f t="shared" si="264"/>
        <v>1727.62846068</v>
      </c>
      <c r="CI123" s="145">
        <f t="shared" si="265"/>
        <v>1727.62846068</v>
      </c>
      <c r="CK123">
        <f t="shared" si="266"/>
        <v>0</v>
      </c>
      <c r="CL123">
        <v>-1</v>
      </c>
      <c r="CM123">
        <v>-1</v>
      </c>
      <c r="CN123">
        <v>1</v>
      </c>
      <c r="CO123">
        <f t="shared" si="267"/>
        <v>0</v>
      </c>
      <c r="CP123">
        <f t="shared" si="268"/>
        <v>0</v>
      </c>
      <c r="CQ123">
        <v>9.6418344834099997E-3</v>
      </c>
      <c r="CR123" s="117" t="s">
        <v>1189</v>
      </c>
      <c r="CS123">
        <v>50</v>
      </c>
      <c r="CT123" t="str">
        <f t="shared" si="269"/>
        <v>TRUE</v>
      </c>
      <c r="CU123">
        <f>ROUND(MARGIN!$J39,0)</f>
        <v>8</v>
      </c>
      <c r="CV123">
        <f t="shared" si="297"/>
        <v>10</v>
      </c>
      <c r="CW123">
        <f t="shared" si="298"/>
        <v>8</v>
      </c>
      <c r="CX123" s="139">
        <f>CW123*10000*MARGIN!$G39/MARGIN!$D39</f>
        <v>80000</v>
      </c>
      <c r="CY123" s="200">
        <f t="shared" si="270"/>
        <v>-771.34675867279998</v>
      </c>
      <c r="CZ123" s="200">
        <f t="shared" si="271"/>
        <v>-771.34675867279998</v>
      </c>
      <c r="DB123">
        <f t="shared" si="272"/>
        <v>2</v>
      </c>
      <c r="DC123">
        <v>1</v>
      </c>
      <c r="DD123">
        <v>-1</v>
      </c>
      <c r="DE123">
        <v>-1</v>
      </c>
      <c r="DF123">
        <f t="shared" si="273"/>
        <v>0</v>
      </c>
      <c r="DG123">
        <f t="shared" si="274"/>
        <v>1</v>
      </c>
      <c r="DH123">
        <v>-1.89693329118E-3</v>
      </c>
      <c r="DI123" s="117" t="s">
        <v>1189</v>
      </c>
      <c r="DJ123">
        <v>50</v>
      </c>
      <c r="DK123" t="str">
        <f t="shared" si="275"/>
        <v>TRUE</v>
      </c>
      <c r="DL123">
        <f>ROUND(MARGIN!$J39,0)</f>
        <v>8</v>
      </c>
      <c r="DM123">
        <f t="shared" si="299"/>
        <v>6</v>
      </c>
      <c r="DN123">
        <f t="shared" si="300"/>
        <v>8</v>
      </c>
      <c r="DO123" s="139">
        <f>DN123*10000*MARGIN!$G39/MARGIN!$D39</f>
        <v>80000</v>
      </c>
      <c r="DP123" s="200">
        <f t="shared" si="276"/>
        <v>-151.75466329439999</v>
      </c>
      <c r="DQ123" s="200">
        <f t="shared" si="277"/>
        <v>151.75466329439999</v>
      </c>
      <c r="DS123">
        <v>0</v>
      </c>
      <c r="DT123">
        <v>1</v>
      </c>
      <c r="DU123">
        <v>-1</v>
      </c>
      <c r="DV123">
        <v>-1</v>
      </c>
      <c r="DW123">
        <v>0</v>
      </c>
      <c r="DX123">
        <v>1</v>
      </c>
      <c r="DY123">
        <v>-3.30730962008E-3</v>
      </c>
      <c r="DZ123" s="117" t="s">
        <v>1189</v>
      </c>
      <c r="EA123">
        <v>50</v>
      </c>
      <c r="EB123" t="s">
        <v>1276</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1276</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1276</v>
      </c>
      <c r="FP123">
        <v>8</v>
      </c>
      <c r="FQ123">
        <v>10</v>
      </c>
      <c r="FR123">
        <v>8</v>
      </c>
      <c r="FS123" s="139">
        <v>80000</v>
      </c>
      <c r="FT123" s="200">
        <v>0</v>
      </c>
      <c r="FU123" s="200"/>
      <c r="FV123" s="200">
        <v>0</v>
      </c>
      <c r="FX123">
        <v>0</v>
      </c>
      <c r="FZ123">
        <v>-1</v>
      </c>
      <c r="GB123">
        <v>-1</v>
      </c>
      <c r="GE123">
        <v>1</v>
      </c>
      <c r="GG123">
        <v>0</v>
      </c>
      <c r="GJ123" s="117" t="s">
        <v>1189</v>
      </c>
      <c r="GK123">
        <v>50</v>
      </c>
      <c r="GL123" t="s">
        <v>1286</v>
      </c>
      <c r="GM123">
        <v>8</v>
      </c>
      <c r="GN123">
        <v>6</v>
      </c>
      <c r="GO123">
        <v>8</v>
      </c>
      <c r="GP123" s="139">
        <v>80000</v>
      </c>
      <c r="GQ123" s="200">
        <v>0</v>
      </c>
      <c r="GR123" s="200"/>
      <c r="GS123" s="200">
        <v>0</v>
      </c>
      <c r="GT123" s="200">
        <v>0</v>
      </c>
      <c r="GV123">
        <f t="shared" si="278"/>
        <v>0</v>
      </c>
      <c r="GX123">
        <v>-1</v>
      </c>
      <c r="GZ123">
        <v>-1</v>
      </c>
      <c r="HC123">
        <f t="shared" si="310"/>
        <v>1</v>
      </c>
      <c r="HE123">
        <f t="shared" si="311"/>
        <v>0</v>
      </c>
      <c r="HH123" s="117" t="s">
        <v>1189</v>
      </c>
      <c r="HI123">
        <v>50</v>
      </c>
      <c r="HJ123" t="str">
        <f t="shared" si="312"/>
        <v>FALSE</v>
      </c>
      <c r="HK123">
        <f>ROUND(MARGIN!$J39,0)</f>
        <v>8</v>
      </c>
      <c r="HL123">
        <f t="shared" si="313"/>
        <v>6</v>
      </c>
      <c r="HM123">
        <f t="shared" si="314"/>
        <v>8</v>
      </c>
      <c r="HN123" s="139">
        <f>HM123*10000*MARGIN!$G39/MARGIN!$D39</f>
        <v>80000</v>
      </c>
      <c r="HO123" s="200">
        <f t="shared" si="315"/>
        <v>0</v>
      </c>
      <c r="HP123" s="200"/>
      <c r="HQ123" s="200">
        <f t="shared" si="282"/>
        <v>0</v>
      </c>
      <c r="HR123" s="200">
        <f t="shared" si="316"/>
        <v>0</v>
      </c>
      <c r="HT123">
        <f t="shared" si="284"/>
        <v>0</v>
      </c>
      <c r="HV123">
        <v>-1</v>
      </c>
      <c r="HX123">
        <v>-1</v>
      </c>
      <c r="IA123">
        <f t="shared" si="317"/>
        <v>1</v>
      </c>
      <c r="IC123">
        <f t="shared" si="318"/>
        <v>0</v>
      </c>
      <c r="IF123" s="117" t="s">
        <v>1189</v>
      </c>
      <c r="IG123">
        <v>50</v>
      </c>
      <c r="IH123" t="str">
        <f t="shared" si="319"/>
        <v>FALSE</v>
      </c>
      <c r="II123">
        <f>ROUND(MARGIN!$J39,0)</f>
        <v>8</v>
      </c>
      <c r="IJ123">
        <f t="shared" si="320"/>
        <v>6</v>
      </c>
      <c r="IK123">
        <f t="shared" si="321"/>
        <v>8</v>
      </c>
      <c r="IL123" s="139">
        <f>IK123*10000*MARGIN!$G39/MARGIN!$D39</f>
        <v>80000</v>
      </c>
      <c r="IM123" s="200">
        <f t="shared" si="322"/>
        <v>0</v>
      </c>
      <c r="IN123" s="200"/>
      <c r="IO123" s="200">
        <f t="shared" si="288"/>
        <v>0</v>
      </c>
      <c r="IP123" s="200">
        <f t="shared" si="323"/>
        <v>0</v>
      </c>
      <c r="IR123">
        <f t="shared" si="290"/>
        <v>0</v>
      </c>
      <c r="IT123">
        <v>-1</v>
      </c>
      <c r="IV123">
        <v>-1</v>
      </c>
      <c r="IY123">
        <f t="shared" si="324"/>
        <v>1</v>
      </c>
      <c r="JA123">
        <f t="shared" si="325"/>
        <v>0</v>
      </c>
      <c r="JD123" s="117" t="s">
        <v>1189</v>
      </c>
      <c r="JE123">
        <v>50</v>
      </c>
      <c r="JF123" t="str">
        <f t="shared" si="326"/>
        <v>FALSE</v>
      </c>
      <c r="JG123">
        <f>ROUND(MARGIN!$J39,0)</f>
        <v>8</v>
      </c>
      <c r="JH123">
        <f t="shared" si="327"/>
        <v>6</v>
      </c>
      <c r="JI123">
        <f t="shared" si="328"/>
        <v>8</v>
      </c>
      <c r="JJ123" s="139">
        <f>JI123*10000*MARGIN!$G39/MARGIN!$D39</f>
        <v>80000</v>
      </c>
      <c r="JK123" s="200">
        <f t="shared" si="329"/>
        <v>0</v>
      </c>
      <c r="JL123" s="200"/>
      <c r="JM123" s="200">
        <f t="shared" si="294"/>
        <v>0</v>
      </c>
      <c r="JN123" s="200">
        <f t="shared" si="330"/>
        <v>0</v>
      </c>
    </row>
  </sheetData>
  <sortState ref="EJ2:EV9">
    <sortCondition ref="EJ2:EJ9"/>
  </sortState>
  <conditionalFormatting sqref="O15:O92 H15:I92 Y15:Y92">
    <cfRule type="colorScale" priority="606">
      <colorScale>
        <cfvo type="min"/>
        <cfvo type="percentile" val="50"/>
        <cfvo type="max"/>
        <color rgb="FFF8696B"/>
        <color rgb="FFFFEB84"/>
        <color rgb="FF63BE7B"/>
      </colorScale>
    </cfRule>
  </conditionalFormatting>
  <conditionalFormatting sqref="G96:G123">
    <cfRule type="colorScale" priority="528">
      <colorScale>
        <cfvo type="min"/>
        <cfvo type="percentile" val="50"/>
        <cfvo type="max"/>
        <color rgb="FFF8696B"/>
        <color rgb="FFFFEB84"/>
        <color rgb="FF63BE7B"/>
      </colorScale>
    </cfRule>
  </conditionalFormatting>
  <conditionalFormatting sqref="D96:E123">
    <cfRule type="colorScale" priority="526">
      <colorScale>
        <cfvo type="min"/>
        <cfvo type="percentile" val="50"/>
        <cfvo type="max"/>
        <color rgb="FFF8696B"/>
        <color rgb="FFFFEB84"/>
        <color rgb="FF63BE7B"/>
      </colorScale>
    </cfRule>
  </conditionalFormatting>
  <conditionalFormatting sqref="D94:E95">
    <cfRule type="colorScale" priority="525">
      <colorScale>
        <cfvo type="min"/>
        <cfvo type="percentile" val="50"/>
        <cfvo type="max"/>
        <color rgb="FFF8696B"/>
        <color rgb="FFFFEB84"/>
        <color rgb="FF63BE7B"/>
      </colorScale>
    </cfRule>
  </conditionalFormatting>
  <conditionalFormatting sqref="F96:F123">
    <cfRule type="colorScale" priority="524">
      <colorScale>
        <cfvo type="min"/>
        <cfvo type="percentile" val="50"/>
        <cfvo type="max"/>
        <color rgb="FFF8696B"/>
        <color rgb="FFFFEB84"/>
        <color rgb="FF63BE7B"/>
      </colorScale>
    </cfRule>
  </conditionalFormatting>
  <conditionalFormatting sqref="N96:N123">
    <cfRule type="colorScale" priority="518">
      <colorScale>
        <cfvo type="min"/>
        <cfvo type="percentile" val="50"/>
        <cfvo type="max"/>
        <color rgb="FFF8696B"/>
        <color rgb="FFFFEB84"/>
        <color rgb="FF63BE7B"/>
      </colorScale>
    </cfRule>
  </conditionalFormatting>
  <conditionalFormatting sqref="J96:J123">
    <cfRule type="colorScale" priority="517">
      <colorScale>
        <cfvo type="min"/>
        <cfvo type="percentile" val="50"/>
        <cfvo type="max"/>
        <color rgb="FFF8696B"/>
        <color rgb="FFFFEB84"/>
        <color rgb="FF63BE7B"/>
      </colorScale>
    </cfRule>
  </conditionalFormatting>
  <conditionalFormatting sqref="K96:L123">
    <cfRule type="colorScale" priority="516">
      <colorScale>
        <cfvo type="min"/>
        <cfvo type="percentile" val="50"/>
        <cfvo type="max"/>
        <color rgb="FFF8696B"/>
        <color rgb="FFFFEB84"/>
        <color rgb="FF63BE7B"/>
      </colorScale>
    </cfRule>
  </conditionalFormatting>
  <conditionalFormatting sqref="K94:L95">
    <cfRule type="colorScale" priority="515">
      <colorScale>
        <cfvo type="min"/>
        <cfvo type="percentile" val="50"/>
        <cfvo type="max"/>
        <color rgb="FFF8696B"/>
        <color rgb="FFFFEB84"/>
        <color rgb="FF63BE7B"/>
      </colorScale>
    </cfRule>
  </conditionalFormatting>
  <conditionalFormatting sqref="M96:M123">
    <cfRule type="colorScale" priority="514">
      <colorScale>
        <cfvo type="min"/>
        <cfvo type="percentile" val="50"/>
        <cfvo type="max"/>
        <color rgb="FFF8696B"/>
        <color rgb="FFFFEB84"/>
        <color rgb="FF63BE7B"/>
      </colorScale>
    </cfRule>
  </conditionalFormatting>
  <conditionalFormatting sqref="J82:J92 J15:J24">
    <cfRule type="colorScale" priority="511">
      <colorScale>
        <cfvo type="min"/>
        <cfvo type="percentile" val="50"/>
        <cfvo type="max"/>
        <color rgb="FFF8696B"/>
        <color rgb="FFFFEB84"/>
        <color rgb="FF63BE7B"/>
      </colorScale>
    </cfRule>
  </conditionalFormatting>
  <conditionalFormatting sqref="O96:O123">
    <cfRule type="colorScale" priority="508">
      <colorScale>
        <cfvo type="min"/>
        <cfvo type="percentile" val="50"/>
        <cfvo type="max"/>
        <color rgb="FFF8696B"/>
        <color rgb="FFFFEB84"/>
        <color rgb="FF63BE7B"/>
      </colorScale>
    </cfRule>
  </conditionalFormatting>
  <conditionalFormatting sqref="I96:I123">
    <cfRule type="colorScale" priority="506">
      <colorScale>
        <cfvo type="min"/>
        <cfvo type="percentile" val="50"/>
        <cfvo type="max"/>
        <color rgb="FFF8696B"/>
        <color rgb="FFFFEB84"/>
        <color rgb="FF63BE7B"/>
      </colorScale>
    </cfRule>
  </conditionalFormatting>
  <conditionalFormatting sqref="W96:W123">
    <cfRule type="colorScale" priority="503">
      <colorScale>
        <cfvo type="min"/>
        <cfvo type="percentile" val="50"/>
        <cfvo type="max"/>
        <color rgb="FFF8696B"/>
        <color rgb="FFFFEB84"/>
        <color rgb="FF63BE7B"/>
      </colorScale>
    </cfRule>
  </conditionalFormatting>
  <conditionalFormatting sqref="Q96:S123">
    <cfRule type="colorScale" priority="502">
      <colorScale>
        <cfvo type="min"/>
        <cfvo type="percentile" val="50"/>
        <cfvo type="max"/>
        <color rgb="FFF8696B"/>
        <color rgb="FFFFEB84"/>
        <color rgb="FF63BE7B"/>
      </colorScale>
    </cfRule>
  </conditionalFormatting>
  <conditionalFormatting sqref="T96:U123">
    <cfRule type="colorScale" priority="501">
      <colorScale>
        <cfvo type="min"/>
        <cfvo type="percentile" val="50"/>
        <cfvo type="max"/>
        <color rgb="FFF8696B"/>
        <color rgb="FFFFEB84"/>
        <color rgb="FF63BE7B"/>
      </colorScale>
    </cfRule>
  </conditionalFormatting>
  <conditionalFormatting sqref="T94:U95">
    <cfRule type="colorScale" priority="500">
      <colorScale>
        <cfvo type="min"/>
        <cfvo type="percentile" val="50"/>
        <cfvo type="max"/>
        <color rgb="FFF8696B"/>
        <color rgb="FFFFEB84"/>
        <color rgb="FF63BE7B"/>
      </colorScale>
    </cfRule>
  </conditionalFormatting>
  <conditionalFormatting sqref="V96:V123">
    <cfRule type="colorScale" priority="499">
      <colorScale>
        <cfvo type="min"/>
        <cfvo type="percentile" val="50"/>
        <cfvo type="max"/>
        <color rgb="FFF8696B"/>
        <color rgb="FFFFEB84"/>
        <color rgb="FF63BE7B"/>
      </colorScale>
    </cfRule>
  </conditionalFormatting>
  <conditionalFormatting sqref="Q82:S92 Q15:S24">
    <cfRule type="colorScale" priority="496">
      <colorScale>
        <cfvo type="min"/>
        <cfvo type="percentile" val="50"/>
        <cfvo type="max"/>
        <color rgb="FFF8696B"/>
        <color rgb="FFFFEB84"/>
        <color rgb="FF63BE7B"/>
      </colorScale>
    </cfRule>
  </conditionalFormatting>
  <conditionalFormatting sqref="X96:X123">
    <cfRule type="colorScale" priority="493">
      <colorScale>
        <cfvo type="min"/>
        <cfvo type="percentile" val="50"/>
        <cfvo type="max"/>
        <color rgb="FFF8696B"/>
        <color rgb="FFFFEB84"/>
        <color rgb="FF63BE7B"/>
      </colorScale>
    </cfRule>
  </conditionalFormatting>
  <conditionalFormatting sqref="P96:P123">
    <cfRule type="colorScale" priority="491">
      <colorScale>
        <cfvo type="min"/>
        <cfvo type="percentile" val="50"/>
        <cfvo type="max"/>
        <color rgb="FFF8696B"/>
        <color rgb="FFFFEB84"/>
        <color rgb="FF63BE7B"/>
      </colorScale>
    </cfRule>
  </conditionalFormatting>
  <conditionalFormatting sqref="AG96:AG123">
    <cfRule type="colorScale" priority="488">
      <colorScale>
        <cfvo type="min"/>
        <cfvo type="percentile" val="50"/>
        <cfvo type="max"/>
        <color rgb="FFF8696B"/>
        <color rgb="FFFFEB84"/>
        <color rgb="FF63BE7B"/>
      </colorScale>
    </cfRule>
  </conditionalFormatting>
  <conditionalFormatting sqref="AA96:AC123">
    <cfRule type="colorScale" priority="487">
      <colorScale>
        <cfvo type="min"/>
        <cfvo type="percentile" val="50"/>
        <cfvo type="max"/>
        <color rgb="FFF8696B"/>
        <color rgb="FFFFEB84"/>
        <color rgb="FF63BE7B"/>
      </colorScale>
    </cfRule>
  </conditionalFormatting>
  <conditionalFormatting sqref="AD96:AE123">
    <cfRule type="colorScale" priority="486">
      <colorScale>
        <cfvo type="min"/>
        <cfvo type="percentile" val="50"/>
        <cfvo type="max"/>
        <color rgb="FFF8696B"/>
        <color rgb="FFFFEB84"/>
        <color rgb="FF63BE7B"/>
      </colorScale>
    </cfRule>
  </conditionalFormatting>
  <conditionalFormatting sqref="AD94:AE95">
    <cfRule type="colorScale" priority="485">
      <colorScale>
        <cfvo type="min"/>
        <cfvo type="percentile" val="50"/>
        <cfvo type="max"/>
        <color rgb="FFF8696B"/>
        <color rgb="FFFFEB84"/>
        <color rgb="FF63BE7B"/>
      </colorScale>
    </cfRule>
  </conditionalFormatting>
  <conditionalFormatting sqref="AF96:AF123">
    <cfRule type="colorScale" priority="484">
      <colorScale>
        <cfvo type="min"/>
        <cfvo type="percentile" val="50"/>
        <cfvo type="max"/>
        <color rgb="FFF8696B"/>
        <color rgb="FFFFEB84"/>
        <color rgb="FF63BE7B"/>
      </colorScale>
    </cfRule>
  </conditionalFormatting>
  <conditionalFormatting sqref="AA82:AC92 AA15:AC24">
    <cfRule type="colorScale" priority="481">
      <colorScale>
        <cfvo type="min"/>
        <cfvo type="percentile" val="50"/>
        <cfvo type="max"/>
        <color rgb="FFF8696B"/>
        <color rgb="FFFFEB84"/>
        <color rgb="FF63BE7B"/>
      </colorScale>
    </cfRule>
  </conditionalFormatting>
  <conditionalFormatting sqref="Z96:Z123">
    <cfRule type="colorScale" priority="474">
      <colorScale>
        <cfvo type="min"/>
        <cfvo type="percentile" val="50"/>
        <cfvo type="max"/>
        <color rgb="FFF8696B"/>
        <color rgb="FFFFEB84"/>
        <color rgb="FF63BE7B"/>
      </colorScale>
    </cfRule>
  </conditionalFormatting>
  <conditionalFormatting sqref="AH96:AH123">
    <cfRule type="colorScale" priority="472">
      <colorScale>
        <cfvo type="min"/>
        <cfvo type="percentile" val="50"/>
        <cfvo type="max"/>
        <color rgb="FFF8696B"/>
        <color rgb="FFFFEB84"/>
        <color rgb="FF63BE7B"/>
      </colorScale>
    </cfRule>
  </conditionalFormatting>
  <conditionalFormatting sqref="AR96:AR123">
    <cfRule type="colorScale" priority="455">
      <colorScale>
        <cfvo type="min"/>
        <cfvo type="percentile" val="50"/>
        <cfvo type="max"/>
        <color rgb="FFF8696B"/>
        <color rgb="FFFFEB84"/>
        <color rgb="FF63BE7B"/>
      </colorScale>
    </cfRule>
  </conditionalFormatting>
  <conditionalFormatting sqref="AL96:AN123">
    <cfRule type="colorScale" priority="454">
      <colorScale>
        <cfvo type="min"/>
        <cfvo type="percentile" val="50"/>
        <cfvo type="max"/>
        <color rgb="FFF8696B"/>
        <color rgb="FFFFEB84"/>
        <color rgb="FF63BE7B"/>
      </colorScale>
    </cfRule>
  </conditionalFormatting>
  <conditionalFormatting sqref="AO96:AP123">
    <cfRule type="colorScale" priority="453">
      <colorScale>
        <cfvo type="min"/>
        <cfvo type="percentile" val="50"/>
        <cfvo type="max"/>
        <color rgb="FFF8696B"/>
        <color rgb="FFFFEB84"/>
        <color rgb="FF63BE7B"/>
      </colorScale>
    </cfRule>
  </conditionalFormatting>
  <conditionalFormatting sqref="AO94:AP95">
    <cfRule type="colorScale" priority="452">
      <colorScale>
        <cfvo type="min"/>
        <cfvo type="percentile" val="50"/>
        <cfvo type="max"/>
        <color rgb="FFF8696B"/>
        <color rgb="FFFFEB84"/>
        <color rgb="FF63BE7B"/>
      </colorScale>
    </cfRule>
  </conditionalFormatting>
  <conditionalFormatting sqref="AQ96:AQ123">
    <cfRule type="colorScale" priority="451">
      <colorScale>
        <cfvo type="min"/>
        <cfvo type="percentile" val="50"/>
        <cfvo type="max"/>
        <color rgb="FFF8696B"/>
        <color rgb="FFFFEB84"/>
        <color rgb="FF63BE7B"/>
      </colorScale>
    </cfRule>
  </conditionalFormatting>
  <conditionalFormatting sqref="AL82:AN92 AL15:AN24">
    <cfRule type="colorScale" priority="448">
      <colorScale>
        <cfvo type="min"/>
        <cfvo type="percentile" val="50"/>
        <cfvo type="max"/>
        <color rgb="FFF8696B"/>
        <color rgb="FFFFEB84"/>
        <color rgb="FF63BE7B"/>
      </colorScale>
    </cfRule>
  </conditionalFormatting>
  <conditionalFormatting sqref="AK96:AK123">
    <cfRule type="colorScale" priority="444">
      <colorScale>
        <cfvo type="min"/>
        <cfvo type="percentile" val="50"/>
        <cfvo type="max"/>
        <color rgb="FFF8696B"/>
        <color rgb="FFFFEB84"/>
        <color rgb="FF63BE7B"/>
      </colorScale>
    </cfRule>
  </conditionalFormatting>
  <conditionalFormatting sqref="AS96:AS123">
    <cfRule type="colorScale" priority="442">
      <colorScale>
        <cfvo type="min"/>
        <cfvo type="percentile" val="50"/>
        <cfvo type="max"/>
        <color rgb="FFF8696B"/>
        <color rgb="FFFFEB84"/>
        <color rgb="FF63BE7B"/>
      </colorScale>
    </cfRule>
  </conditionalFormatting>
  <conditionalFormatting sqref="BC96:BC123">
    <cfRule type="colorScale" priority="440">
      <colorScale>
        <cfvo type="min"/>
        <cfvo type="percentile" val="50"/>
        <cfvo type="max"/>
        <color rgb="FFF8696B"/>
        <color rgb="FFFFEB84"/>
        <color rgb="FF63BE7B"/>
      </colorScale>
    </cfRule>
  </conditionalFormatting>
  <conditionalFormatting sqref="AW96:AY123">
    <cfRule type="colorScale" priority="439">
      <colorScale>
        <cfvo type="min"/>
        <cfvo type="percentile" val="50"/>
        <cfvo type="max"/>
        <color rgb="FFF8696B"/>
        <color rgb="FFFFEB84"/>
        <color rgb="FF63BE7B"/>
      </colorScale>
    </cfRule>
  </conditionalFormatting>
  <conditionalFormatting sqref="AZ96:BA123">
    <cfRule type="colorScale" priority="438">
      <colorScale>
        <cfvo type="min"/>
        <cfvo type="percentile" val="50"/>
        <cfvo type="max"/>
        <color rgb="FFF8696B"/>
        <color rgb="FFFFEB84"/>
        <color rgb="FF63BE7B"/>
      </colorScale>
    </cfRule>
  </conditionalFormatting>
  <conditionalFormatting sqref="AZ94:BA95">
    <cfRule type="colorScale" priority="437">
      <colorScale>
        <cfvo type="min"/>
        <cfvo type="percentile" val="50"/>
        <cfvo type="max"/>
        <color rgb="FFF8696B"/>
        <color rgb="FFFFEB84"/>
        <color rgb="FF63BE7B"/>
      </colorScale>
    </cfRule>
  </conditionalFormatting>
  <conditionalFormatting sqref="BB96:BB123">
    <cfRule type="colorScale" priority="436">
      <colorScale>
        <cfvo type="min"/>
        <cfvo type="percentile" val="50"/>
        <cfvo type="max"/>
        <color rgb="FFF8696B"/>
        <color rgb="FFFFEB84"/>
        <color rgb="FF63BE7B"/>
      </colorScale>
    </cfRule>
  </conditionalFormatting>
  <conditionalFormatting sqref="AW82:AY92 AW15:AY24 AX81:AX91 AX14:AX23">
    <cfRule type="colorScale" priority="433">
      <colorScale>
        <cfvo type="min"/>
        <cfvo type="percentile" val="50"/>
        <cfvo type="max"/>
        <color rgb="FFF8696B"/>
        <color rgb="FFFFEB84"/>
        <color rgb="FF63BE7B"/>
      </colorScale>
    </cfRule>
  </conditionalFormatting>
  <conditionalFormatting sqref="AV96:AV123">
    <cfRule type="colorScale" priority="429">
      <colorScale>
        <cfvo type="min"/>
        <cfvo type="percentile" val="50"/>
        <cfvo type="max"/>
        <color rgb="FFF8696B"/>
        <color rgb="FFFFEB84"/>
        <color rgb="FF63BE7B"/>
      </colorScale>
    </cfRule>
  </conditionalFormatting>
  <conditionalFormatting sqref="BD96:BD123">
    <cfRule type="colorScale" priority="427">
      <colorScale>
        <cfvo type="min"/>
        <cfvo type="percentile" val="50"/>
        <cfvo type="max"/>
        <color rgb="FFF8696B"/>
        <color rgb="FFFFEB84"/>
        <color rgb="FF63BE7B"/>
      </colorScale>
    </cfRule>
  </conditionalFormatting>
  <conditionalFormatting sqref="BO96:BO123">
    <cfRule type="colorScale" priority="425">
      <colorScale>
        <cfvo type="min"/>
        <cfvo type="percentile" val="50"/>
        <cfvo type="max"/>
        <color rgb="FFF8696B"/>
        <color rgb="FFFFEB84"/>
        <color rgb="FF63BE7B"/>
      </colorScale>
    </cfRule>
  </conditionalFormatting>
  <conditionalFormatting sqref="BH96:BK123">
    <cfRule type="colorScale" priority="424">
      <colorScale>
        <cfvo type="min"/>
        <cfvo type="percentile" val="50"/>
        <cfvo type="max"/>
        <color rgb="FFF8696B"/>
        <color rgb="FFFFEB84"/>
        <color rgb="FF63BE7B"/>
      </colorScale>
    </cfRule>
  </conditionalFormatting>
  <conditionalFormatting sqref="BL96:BM123">
    <cfRule type="colorScale" priority="423">
      <colorScale>
        <cfvo type="min"/>
        <cfvo type="percentile" val="50"/>
        <cfvo type="max"/>
        <color rgb="FFF8696B"/>
        <color rgb="FFFFEB84"/>
        <color rgb="FF63BE7B"/>
      </colorScale>
    </cfRule>
  </conditionalFormatting>
  <conditionalFormatting sqref="BL94:BM95">
    <cfRule type="colorScale" priority="422">
      <colorScale>
        <cfvo type="min"/>
        <cfvo type="percentile" val="50"/>
        <cfvo type="max"/>
        <color rgb="FFF8696B"/>
        <color rgb="FFFFEB84"/>
        <color rgb="FF63BE7B"/>
      </colorScale>
    </cfRule>
  </conditionalFormatting>
  <conditionalFormatting sqref="BN96:BN123">
    <cfRule type="colorScale" priority="421">
      <colorScale>
        <cfvo type="min"/>
        <cfvo type="percentile" val="50"/>
        <cfvo type="max"/>
        <color rgb="FFF8696B"/>
        <color rgb="FFFFEB84"/>
        <color rgb="FF63BE7B"/>
      </colorScale>
    </cfRule>
  </conditionalFormatting>
  <conditionalFormatting sqref="BH82:BI92 BH15:BI24 BK15:BK24 BK82:BK92">
    <cfRule type="colorScale" priority="418">
      <colorScale>
        <cfvo type="min"/>
        <cfvo type="percentile" val="50"/>
        <cfvo type="max"/>
        <color rgb="FFF8696B"/>
        <color rgb="FFFFEB84"/>
        <color rgb="FF63BE7B"/>
      </colorScale>
    </cfRule>
  </conditionalFormatting>
  <conditionalFormatting sqref="BG96:BG123">
    <cfRule type="colorScale" priority="414">
      <colorScale>
        <cfvo type="min"/>
        <cfvo type="percentile" val="50"/>
        <cfvo type="max"/>
        <color rgb="FFF8696B"/>
        <color rgb="FFFFEB84"/>
        <color rgb="FF63BE7B"/>
      </colorScale>
    </cfRule>
  </conditionalFormatting>
  <conditionalFormatting sqref="BP96:BP123">
    <cfRule type="colorScale" priority="412">
      <colorScale>
        <cfvo type="min"/>
        <cfvo type="percentile" val="50"/>
        <cfvo type="max"/>
        <color rgb="FFF8696B"/>
        <color rgb="FFFFEB84"/>
        <color rgb="FF63BE7B"/>
      </colorScale>
    </cfRule>
  </conditionalFormatting>
  <conditionalFormatting sqref="G15:G92">
    <cfRule type="colorScale" priority="948">
      <colorScale>
        <cfvo type="min"/>
        <cfvo type="percentile" val="50"/>
        <cfvo type="max"/>
        <color rgb="FFF8696B"/>
        <color rgb="FFFFEB84"/>
        <color rgb="FF63BE7B"/>
      </colorScale>
    </cfRule>
  </conditionalFormatting>
  <conditionalFormatting sqref="F15:F92">
    <cfRule type="colorScale" priority="950">
      <colorScale>
        <cfvo type="min"/>
        <cfvo type="percentile" val="50"/>
        <cfvo type="max"/>
        <color rgb="FFF8696B"/>
        <color rgb="FFFFEB84"/>
        <color rgb="FF63BE7B"/>
      </colorScale>
    </cfRule>
  </conditionalFormatting>
  <conditionalFormatting sqref="D12:E92">
    <cfRule type="colorScale" priority="954">
      <colorScale>
        <cfvo type="min"/>
        <cfvo type="percentile" val="50"/>
        <cfvo type="max"/>
        <color rgb="FFF8696B"/>
        <color rgb="FFFFEB84"/>
        <color rgb="FF63BE7B"/>
      </colorScale>
    </cfRule>
  </conditionalFormatting>
  <conditionalFormatting sqref="N15:N92">
    <cfRule type="colorScale" priority="956">
      <colorScale>
        <cfvo type="min"/>
        <cfvo type="percentile" val="50"/>
        <cfvo type="max"/>
        <color rgb="FFF8696B"/>
        <color rgb="FFFFEB84"/>
        <color rgb="FF63BE7B"/>
      </colorScale>
    </cfRule>
  </conditionalFormatting>
  <conditionalFormatting sqref="M15:M92">
    <cfRule type="colorScale" priority="958">
      <colorScale>
        <cfvo type="min"/>
        <cfvo type="percentile" val="50"/>
        <cfvo type="max"/>
        <color rgb="FFF8696B"/>
        <color rgb="FFFFEB84"/>
        <color rgb="FF63BE7B"/>
      </colorScale>
    </cfRule>
  </conditionalFormatting>
  <conditionalFormatting sqref="J25:J81">
    <cfRule type="colorScale" priority="960">
      <colorScale>
        <cfvo type="min"/>
        <cfvo type="percentile" val="50"/>
        <cfvo type="max"/>
        <color rgb="FFF8696B"/>
        <color rgb="FFFFEB84"/>
        <color rgb="FF63BE7B"/>
      </colorScale>
    </cfRule>
  </conditionalFormatting>
  <conditionalFormatting sqref="K12:L92">
    <cfRule type="colorScale" priority="962">
      <colorScale>
        <cfvo type="min"/>
        <cfvo type="percentile" val="50"/>
        <cfvo type="max"/>
        <color rgb="FFF8696B"/>
        <color rgb="FFFFEB84"/>
        <color rgb="FF63BE7B"/>
      </colorScale>
    </cfRule>
  </conditionalFormatting>
  <conditionalFormatting sqref="I15:I92">
    <cfRule type="colorScale" priority="964">
      <colorScale>
        <cfvo type="min"/>
        <cfvo type="percentile" val="50"/>
        <cfvo type="max"/>
        <color rgb="FFF8696B"/>
        <color rgb="FFFFEB84"/>
        <color rgb="FF63BE7B"/>
      </colorScale>
    </cfRule>
  </conditionalFormatting>
  <conditionalFormatting sqref="P15:P92 X15:X92">
    <cfRule type="colorScale" priority="966">
      <colorScale>
        <cfvo type="min"/>
        <cfvo type="percentile" val="50"/>
        <cfvo type="max"/>
        <color rgb="FFF8696B"/>
        <color rgb="FFFFEB84"/>
        <color rgb="FF63BE7B"/>
      </colorScale>
    </cfRule>
  </conditionalFormatting>
  <conditionalFormatting sqref="W15:W92">
    <cfRule type="colorScale" priority="970">
      <colorScale>
        <cfvo type="min"/>
        <cfvo type="percentile" val="50"/>
        <cfvo type="max"/>
        <color rgb="FFF8696B"/>
        <color rgb="FFFFEB84"/>
        <color rgb="FF63BE7B"/>
      </colorScale>
    </cfRule>
  </conditionalFormatting>
  <conditionalFormatting sqref="V15:V92">
    <cfRule type="colorScale" priority="972">
      <colorScale>
        <cfvo type="min"/>
        <cfvo type="percentile" val="50"/>
        <cfvo type="max"/>
        <color rgb="FFF8696B"/>
        <color rgb="FFFFEB84"/>
        <color rgb="FF63BE7B"/>
      </colorScale>
    </cfRule>
  </conditionalFormatting>
  <conditionalFormatting sqref="Q25:S81">
    <cfRule type="colorScale" priority="974">
      <colorScale>
        <cfvo type="min"/>
        <cfvo type="percentile" val="50"/>
        <cfvo type="max"/>
        <color rgb="FFF8696B"/>
        <color rgb="FFFFEB84"/>
        <color rgb="FF63BE7B"/>
      </colorScale>
    </cfRule>
  </conditionalFormatting>
  <conditionalFormatting sqref="T12:U92">
    <cfRule type="colorScale" priority="976">
      <colorScale>
        <cfvo type="min"/>
        <cfvo type="percentile" val="50"/>
        <cfvo type="max"/>
        <color rgb="FFF8696B"/>
        <color rgb="FFFFEB84"/>
        <color rgb="FF63BE7B"/>
      </colorScale>
    </cfRule>
  </conditionalFormatting>
  <conditionalFormatting sqref="P15:P92">
    <cfRule type="colorScale" priority="978">
      <colorScale>
        <cfvo type="min"/>
        <cfvo type="percentile" val="50"/>
        <cfvo type="max"/>
        <color rgb="FFF8696B"/>
        <color rgb="FFFFEB84"/>
        <color rgb="FF63BE7B"/>
      </colorScale>
    </cfRule>
  </conditionalFormatting>
  <conditionalFormatting sqref="Z15:Z92 AH15:AH92">
    <cfRule type="colorScale" priority="980">
      <colorScale>
        <cfvo type="min"/>
        <cfvo type="percentile" val="50"/>
        <cfvo type="max"/>
        <color rgb="FFF8696B"/>
        <color rgb="FFFFEB84"/>
        <color rgb="FF63BE7B"/>
      </colorScale>
    </cfRule>
  </conditionalFormatting>
  <conditionalFormatting sqref="AG15:AG92">
    <cfRule type="colorScale" priority="984">
      <colorScale>
        <cfvo type="min"/>
        <cfvo type="percentile" val="50"/>
        <cfvo type="max"/>
        <color rgb="FFF8696B"/>
        <color rgb="FFFFEB84"/>
        <color rgb="FF63BE7B"/>
      </colorScale>
    </cfRule>
  </conditionalFormatting>
  <conditionalFormatting sqref="AF15:AF92">
    <cfRule type="colorScale" priority="986">
      <colorScale>
        <cfvo type="min"/>
        <cfvo type="percentile" val="50"/>
        <cfvo type="max"/>
        <color rgb="FFF8696B"/>
        <color rgb="FFFFEB84"/>
        <color rgb="FF63BE7B"/>
      </colorScale>
    </cfRule>
  </conditionalFormatting>
  <conditionalFormatting sqref="AA25:AC81">
    <cfRule type="colorScale" priority="988">
      <colorScale>
        <cfvo type="min"/>
        <cfvo type="percentile" val="50"/>
        <cfvo type="max"/>
        <color rgb="FFF8696B"/>
        <color rgb="FFFFEB84"/>
        <color rgb="FF63BE7B"/>
      </colorScale>
    </cfRule>
  </conditionalFormatting>
  <conditionalFormatting sqref="AD12:AE92">
    <cfRule type="colorScale" priority="990">
      <colorScale>
        <cfvo type="min"/>
        <cfvo type="percentile" val="50"/>
        <cfvo type="max"/>
        <color rgb="FFF8696B"/>
        <color rgb="FFFFEB84"/>
        <color rgb="FF63BE7B"/>
      </colorScale>
    </cfRule>
  </conditionalFormatting>
  <conditionalFormatting sqref="Z15:Z92">
    <cfRule type="colorScale" priority="992">
      <colorScale>
        <cfvo type="min"/>
        <cfvo type="percentile" val="50"/>
        <cfvo type="max"/>
        <color rgb="FFF8696B"/>
        <color rgb="FFFFEB84"/>
        <color rgb="FF63BE7B"/>
      </colorScale>
    </cfRule>
  </conditionalFormatting>
  <conditionalFormatting sqref="AK15:AK92 AS15:AS92">
    <cfRule type="colorScale" priority="994">
      <colorScale>
        <cfvo type="min"/>
        <cfvo type="percentile" val="50"/>
        <cfvo type="max"/>
        <color rgb="FFF8696B"/>
        <color rgb="FFFFEB84"/>
        <color rgb="FF63BE7B"/>
      </colorScale>
    </cfRule>
  </conditionalFormatting>
  <conditionalFormatting sqref="AR15:AR92">
    <cfRule type="colorScale" priority="998">
      <colorScale>
        <cfvo type="min"/>
        <cfvo type="percentile" val="50"/>
        <cfvo type="max"/>
        <color rgb="FFF8696B"/>
        <color rgb="FFFFEB84"/>
        <color rgb="FF63BE7B"/>
      </colorScale>
    </cfRule>
  </conditionalFormatting>
  <conditionalFormatting sqref="AQ15:AQ92">
    <cfRule type="colorScale" priority="1000">
      <colorScale>
        <cfvo type="min"/>
        <cfvo type="percentile" val="50"/>
        <cfvo type="max"/>
        <color rgb="FFF8696B"/>
        <color rgb="FFFFEB84"/>
        <color rgb="FF63BE7B"/>
      </colorScale>
    </cfRule>
  </conditionalFormatting>
  <conditionalFormatting sqref="AL25:AN81">
    <cfRule type="colorScale" priority="1002">
      <colorScale>
        <cfvo type="min"/>
        <cfvo type="percentile" val="50"/>
        <cfvo type="max"/>
        <color rgb="FFF8696B"/>
        <color rgb="FFFFEB84"/>
        <color rgb="FF63BE7B"/>
      </colorScale>
    </cfRule>
  </conditionalFormatting>
  <conditionalFormatting sqref="AO12:AP92">
    <cfRule type="colorScale" priority="1004">
      <colorScale>
        <cfvo type="min"/>
        <cfvo type="percentile" val="50"/>
        <cfvo type="max"/>
        <color rgb="FFF8696B"/>
        <color rgb="FFFFEB84"/>
        <color rgb="FF63BE7B"/>
      </colorScale>
    </cfRule>
  </conditionalFormatting>
  <conditionalFormatting sqref="AK15:AK92">
    <cfRule type="colorScale" priority="1006">
      <colorScale>
        <cfvo type="min"/>
        <cfvo type="percentile" val="50"/>
        <cfvo type="max"/>
        <color rgb="FFF8696B"/>
        <color rgb="FFFFEB84"/>
        <color rgb="FF63BE7B"/>
      </colorScale>
    </cfRule>
  </conditionalFormatting>
  <conditionalFormatting sqref="AV15:AV92 BD15:BD92">
    <cfRule type="colorScale" priority="1008">
      <colorScale>
        <cfvo type="min"/>
        <cfvo type="percentile" val="50"/>
        <cfvo type="max"/>
        <color rgb="FFF8696B"/>
        <color rgb="FFFFEB84"/>
        <color rgb="FF63BE7B"/>
      </colorScale>
    </cfRule>
  </conditionalFormatting>
  <conditionalFormatting sqref="BC15:BC92">
    <cfRule type="colorScale" priority="1012">
      <colorScale>
        <cfvo type="min"/>
        <cfvo type="percentile" val="50"/>
        <cfvo type="max"/>
        <color rgb="FFF8696B"/>
        <color rgb="FFFFEB84"/>
        <color rgb="FF63BE7B"/>
      </colorScale>
    </cfRule>
  </conditionalFormatting>
  <conditionalFormatting sqref="BB15:BB92">
    <cfRule type="colorScale" priority="1014">
      <colorScale>
        <cfvo type="min"/>
        <cfvo type="percentile" val="50"/>
        <cfvo type="max"/>
        <color rgb="FFF8696B"/>
        <color rgb="FFFFEB84"/>
        <color rgb="FF63BE7B"/>
      </colorScale>
    </cfRule>
  </conditionalFormatting>
  <conditionalFormatting sqref="AW25:AY81 AX24:AX80">
    <cfRule type="colorScale" priority="1016">
      <colorScale>
        <cfvo type="min"/>
        <cfvo type="percentile" val="50"/>
        <cfvo type="max"/>
        <color rgb="FFF8696B"/>
        <color rgb="FFFFEB84"/>
        <color rgb="FF63BE7B"/>
      </colorScale>
    </cfRule>
  </conditionalFormatting>
  <conditionalFormatting sqref="AZ12:BA92">
    <cfRule type="colorScale" priority="1018">
      <colorScale>
        <cfvo type="min"/>
        <cfvo type="percentile" val="50"/>
        <cfvo type="max"/>
        <color rgb="FFF8696B"/>
        <color rgb="FFFFEB84"/>
        <color rgb="FF63BE7B"/>
      </colorScale>
    </cfRule>
  </conditionalFormatting>
  <conditionalFormatting sqref="AV15:AV92">
    <cfRule type="colorScale" priority="1020">
      <colorScale>
        <cfvo type="min"/>
        <cfvo type="percentile" val="50"/>
        <cfvo type="max"/>
        <color rgb="FFF8696B"/>
        <color rgb="FFFFEB84"/>
        <color rgb="FF63BE7B"/>
      </colorScale>
    </cfRule>
  </conditionalFormatting>
  <conditionalFormatting sqref="BG14:BG92 BP14:BP92">
    <cfRule type="colorScale" priority="1022">
      <colorScale>
        <cfvo type="min"/>
        <cfvo type="percentile" val="50"/>
        <cfvo type="max"/>
        <color rgb="FFF8696B"/>
        <color rgb="FFFFEB84"/>
        <color rgb="FF63BE7B"/>
      </colorScale>
    </cfRule>
  </conditionalFormatting>
  <conditionalFormatting sqref="BN14:BN92">
    <cfRule type="colorScale" priority="1028">
      <colorScale>
        <cfvo type="min"/>
        <cfvo type="percentile" val="50"/>
        <cfvo type="max"/>
        <color rgb="FFF8696B"/>
        <color rgb="FFFFEB84"/>
        <color rgb="FF63BE7B"/>
      </colorScale>
    </cfRule>
  </conditionalFormatting>
  <conditionalFormatting sqref="BH25:BI81 BK25:BK81">
    <cfRule type="colorScale" priority="1030">
      <colorScale>
        <cfvo type="min"/>
        <cfvo type="percentile" val="50"/>
        <cfvo type="max"/>
        <color rgb="FFF8696B"/>
        <color rgb="FFFFEB84"/>
        <color rgb="FF63BE7B"/>
      </colorScale>
    </cfRule>
  </conditionalFormatting>
  <conditionalFormatting sqref="BL12:BM92">
    <cfRule type="colorScale" priority="1032">
      <colorScale>
        <cfvo type="min"/>
        <cfvo type="percentile" val="50"/>
        <cfvo type="max"/>
        <color rgb="FFF8696B"/>
        <color rgb="FFFFEB84"/>
        <color rgb="FF63BE7B"/>
      </colorScale>
    </cfRule>
  </conditionalFormatting>
  <conditionalFormatting sqref="BG14:BG92">
    <cfRule type="colorScale" priority="1034">
      <colorScale>
        <cfvo type="min"/>
        <cfvo type="percentile" val="50"/>
        <cfvo type="max"/>
        <color rgb="FFF8696B"/>
        <color rgb="FFFFEB84"/>
        <color rgb="FF63BE7B"/>
      </colorScale>
    </cfRule>
  </conditionalFormatting>
  <conditionalFormatting sqref="BH14:BJ14 BJ15:BJ92">
    <cfRule type="colorScale" priority="411">
      <colorScale>
        <cfvo type="min"/>
        <cfvo type="percentile" val="50"/>
        <cfvo type="max"/>
        <color rgb="FFF8696B"/>
        <color rgb="FFFFEB84"/>
        <color rgb="FF63BE7B"/>
      </colorScale>
    </cfRule>
  </conditionalFormatting>
  <conditionalFormatting sqref="AY14:AY92">
    <cfRule type="colorScale" priority="410">
      <colorScale>
        <cfvo type="min"/>
        <cfvo type="percentile" val="50"/>
        <cfvo type="max"/>
        <color rgb="FFF8696B"/>
        <color rgb="FFFFEB84"/>
        <color rgb="FF63BE7B"/>
      </colorScale>
    </cfRule>
  </conditionalFormatting>
  <conditionalFormatting sqref="BK14:BK92">
    <cfRule type="colorScale" priority="409">
      <colorScale>
        <cfvo type="min"/>
        <cfvo type="percentile" val="50"/>
        <cfvo type="max"/>
        <color rgb="FFF8696B"/>
        <color rgb="FFFFEB84"/>
        <color rgb="FF63BE7B"/>
      </colorScale>
    </cfRule>
  </conditionalFormatting>
  <conditionalFormatting sqref="CC96:CC123">
    <cfRule type="colorScale" priority="383">
      <colorScale>
        <cfvo type="min"/>
        <cfvo type="percentile" val="50"/>
        <cfvo type="max"/>
        <color rgb="FFF8696B"/>
        <color rgb="FFFFEB84"/>
        <color rgb="FF63BE7B"/>
      </colorScale>
    </cfRule>
  </conditionalFormatting>
  <conditionalFormatting sqref="BX14:BX92">
    <cfRule type="colorScale" priority="373">
      <colorScale>
        <cfvo type="min"/>
        <cfvo type="percentile" val="50"/>
        <cfvo type="max"/>
        <color rgb="FFF8696B"/>
        <color rgb="FFFFEB84"/>
        <color rgb="FF63BE7B"/>
      </colorScale>
    </cfRule>
  </conditionalFormatting>
  <conditionalFormatting sqref="BW96:BW123 BU96:BU123 BZ96:BZ123">
    <cfRule type="colorScale" priority="386">
      <colorScale>
        <cfvo type="min"/>
        <cfvo type="percentile" val="50"/>
        <cfvo type="max"/>
        <color rgb="FFF8696B"/>
        <color rgb="FFFFEB84"/>
        <color rgb="FF63BE7B"/>
      </colorScale>
    </cfRule>
  </conditionalFormatting>
  <conditionalFormatting sqref="CA96:CB123">
    <cfRule type="colorScale" priority="385">
      <colorScale>
        <cfvo type="min"/>
        <cfvo type="percentile" val="50"/>
        <cfvo type="max"/>
        <color rgb="FFF8696B"/>
        <color rgb="FFFFEB84"/>
        <color rgb="FF63BE7B"/>
      </colorScale>
    </cfRule>
  </conditionalFormatting>
  <conditionalFormatting sqref="CA94:CB95">
    <cfRule type="colorScale" priority="384">
      <colorScale>
        <cfvo type="min"/>
        <cfvo type="percentile" val="50"/>
        <cfvo type="max"/>
        <color rgb="FFF8696B"/>
        <color rgb="FFFFEB84"/>
        <color rgb="FF63BE7B"/>
      </colorScale>
    </cfRule>
  </conditionalFormatting>
  <conditionalFormatting sqref="BZ15:BZ24 BU82:BU92 BU15:BU24 BZ82:BZ92 BW15:BW24 BW82:BW92">
    <cfRule type="colorScale" priority="382">
      <colorScale>
        <cfvo type="min"/>
        <cfvo type="percentile" val="50"/>
        <cfvo type="max"/>
        <color rgb="FFF8696B"/>
        <color rgb="FFFFEB84"/>
        <color rgb="FF63BE7B"/>
      </colorScale>
    </cfRule>
  </conditionalFormatting>
  <conditionalFormatting sqref="BT96:BT123">
    <cfRule type="colorScale" priority="381">
      <colorScale>
        <cfvo type="min"/>
        <cfvo type="percentile" val="50"/>
        <cfvo type="max"/>
        <color rgb="FFF8696B"/>
        <color rgb="FFFFEB84"/>
        <color rgb="FF63BE7B"/>
      </colorScale>
    </cfRule>
  </conditionalFormatting>
  <conditionalFormatting sqref="CC14:CC92">
    <cfRule type="colorScale" priority="389">
      <colorScale>
        <cfvo type="min"/>
        <cfvo type="percentile" val="50"/>
        <cfvo type="max"/>
        <color rgb="FFF8696B"/>
        <color rgb="FFFFEB84"/>
        <color rgb="FF63BE7B"/>
      </colorScale>
    </cfRule>
  </conditionalFormatting>
  <conditionalFormatting sqref="BZ25:BZ81 BU25:BU81 BW25:BW81">
    <cfRule type="colorScale" priority="390">
      <colorScale>
        <cfvo type="min"/>
        <cfvo type="percentile" val="50"/>
        <cfvo type="max"/>
        <color rgb="FFF8696B"/>
        <color rgb="FFFFEB84"/>
        <color rgb="FF63BE7B"/>
      </colorScale>
    </cfRule>
  </conditionalFormatting>
  <conditionalFormatting sqref="CA12:CB92">
    <cfRule type="colorScale" priority="391">
      <colorScale>
        <cfvo type="min"/>
        <cfvo type="percentile" val="50"/>
        <cfvo type="max"/>
        <color rgb="FFF8696B"/>
        <color rgb="FFFFEB84"/>
        <color rgb="FF63BE7B"/>
      </colorScale>
    </cfRule>
  </conditionalFormatting>
  <conditionalFormatting sqref="BW14 BU14">
    <cfRule type="colorScale" priority="378">
      <colorScale>
        <cfvo type="min"/>
        <cfvo type="percentile" val="50"/>
        <cfvo type="max"/>
        <color rgb="FFF8696B"/>
        <color rgb="FFFFEB84"/>
        <color rgb="FF63BE7B"/>
      </colorScale>
    </cfRule>
  </conditionalFormatting>
  <conditionalFormatting sqref="BZ14:BZ92">
    <cfRule type="colorScale" priority="377">
      <colorScale>
        <cfvo type="min"/>
        <cfvo type="percentile" val="50"/>
        <cfvo type="max"/>
        <color rgb="FFF8696B"/>
        <color rgb="FFFFEB84"/>
        <color rgb="FF63BE7B"/>
      </colorScale>
    </cfRule>
  </conditionalFormatting>
  <conditionalFormatting sqref="BT82:BT92 BT15:BT24">
    <cfRule type="colorScale" priority="375">
      <colorScale>
        <cfvo type="min"/>
        <cfvo type="percentile" val="50"/>
        <cfvo type="max"/>
        <color rgb="FFF8696B"/>
        <color rgb="FFFFEB84"/>
        <color rgb="FF63BE7B"/>
      </colorScale>
    </cfRule>
  </conditionalFormatting>
  <conditionalFormatting sqref="BT25:BT81">
    <cfRule type="colorScale" priority="376">
      <colorScale>
        <cfvo type="min"/>
        <cfvo type="percentile" val="50"/>
        <cfvo type="max"/>
        <color rgb="FFF8696B"/>
        <color rgb="FFFFEB84"/>
        <color rgb="FF63BE7B"/>
      </colorScale>
    </cfRule>
  </conditionalFormatting>
  <conditionalFormatting sqref="BT14">
    <cfRule type="colorScale" priority="374">
      <colorScale>
        <cfvo type="min"/>
        <cfvo type="percentile" val="50"/>
        <cfvo type="max"/>
        <color rgb="FFF8696B"/>
        <color rgb="FFFFEB84"/>
        <color rgb="FF63BE7B"/>
      </colorScale>
    </cfRule>
  </conditionalFormatting>
  <conditionalFormatting sqref="BR14:BR92">
    <cfRule type="colorScale" priority="372">
      <colorScale>
        <cfvo type="min"/>
        <cfvo type="percentile" val="50"/>
        <cfvo type="max"/>
        <color rgb="FFF8696B"/>
        <color rgb="FFFFEB84"/>
        <color rgb="FF63BE7B"/>
      </colorScale>
    </cfRule>
  </conditionalFormatting>
  <conditionalFormatting sqref="CH14:CI92">
    <cfRule type="colorScale" priority="371">
      <colorScale>
        <cfvo type="min"/>
        <cfvo type="percentile" val="50"/>
        <cfvo type="max"/>
        <color rgb="FFF8696B"/>
        <color rgb="FFFFEB84"/>
        <color rgb="FF63BE7B"/>
      </colorScale>
    </cfRule>
  </conditionalFormatting>
  <conditionalFormatting sqref="CD96:CD123">
    <cfRule type="colorScale" priority="369">
      <colorScale>
        <cfvo type="min"/>
        <cfvo type="percentile" val="50"/>
        <cfvo type="max"/>
        <color rgb="FFF8696B"/>
        <color rgb="FFFFEB84"/>
        <color rgb="FF63BE7B"/>
      </colorScale>
    </cfRule>
  </conditionalFormatting>
  <conditionalFormatting sqref="CE96:CE123">
    <cfRule type="colorScale" priority="368">
      <colorScale>
        <cfvo type="min"/>
        <cfvo type="percentile" val="50"/>
        <cfvo type="max"/>
        <color rgb="FFF8696B"/>
        <color rgb="FFFFEB84"/>
        <color rgb="FF63BE7B"/>
      </colorScale>
    </cfRule>
  </conditionalFormatting>
  <conditionalFormatting sqref="CE14:CE92">
    <cfRule type="colorScale" priority="370">
      <colorScale>
        <cfvo type="min"/>
        <cfvo type="percentile" val="50"/>
        <cfvo type="max"/>
        <color rgb="FFF8696B"/>
        <color rgb="FFFFEB84"/>
        <color rgb="FF63BE7B"/>
      </colorScale>
    </cfRule>
  </conditionalFormatting>
  <conditionalFormatting sqref="CD14:CE92">
    <cfRule type="colorScale" priority="367">
      <colorScale>
        <cfvo type="min"/>
        <cfvo type="percentile" val="50"/>
        <cfvo type="max"/>
        <color rgb="FF63BE7B"/>
        <color rgb="FFFFEB84"/>
        <color rgb="FFF8696B"/>
      </colorScale>
    </cfRule>
  </conditionalFormatting>
  <conditionalFormatting sqref="BO14:BP92">
    <cfRule type="colorScale" priority="366">
      <colorScale>
        <cfvo type="min"/>
        <cfvo type="percentile" val="50"/>
        <cfvo type="max"/>
        <color rgb="FF63BE7B"/>
        <color rgb="FFFFEB84"/>
        <color rgb="FFF8696B"/>
      </colorScale>
    </cfRule>
  </conditionalFormatting>
  <conditionalFormatting sqref="CT96:CT123">
    <cfRule type="colorScale" priority="359">
      <colorScale>
        <cfvo type="min"/>
        <cfvo type="percentile" val="50"/>
        <cfvo type="max"/>
        <color rgb="FFF8696B"/>
        <color rgb="FFFFEB84"/>
        <color rgb="FF63BE7B"/>
      </colorScale>
    </cfRule>
  </conditionalFormatting>
  <conditionalFormatting sqref="CO14:CO92 CM14:CM92">
    <cfRule type="colorScale" priority="350">
      <colorScale>
        <cfvo type="min"/>
        <cfvo type="percentile" val="50"/>
        <cfvo type="max"/>
        <color rgb="FFF8696B"/>
        <color rgb="FFFFEB84"/>
        <color rgb="FF63BE7B"/>
      </colorScale>
    </cfRule>
  </conditionalFormatting>
  <conditionalFormatting sqref="CL96:CN123 CQ96:CQ123">
    <cfRule type="colorScale" priority="362">
      <colorScale>
        <cfvo type="min"/>
        <cfvo type="percentile" val="50"/>
        <cfvo type="max"/>
        <color rgb="FFF8696B"/>
        <color rgb="FFFFEB84"/>
        <color rgb="FF63BE7B"/>
      </colorScale>
    </cfRule>
  </conditionalFormatting>
  <conditionalFormatting sqref="CR96:CS123">
    <cfRule type="colorScale" priority="361">
      <colorScale>
        <cfvo type="min"/>
        <cfvo type="percentile" val="50"/>
        <cfvo type="max"/>
        <color rgb="FFF8696B"/>
        <color rgb="FFFFEB84"/>
        <color rgb="FF63BE7B"/>
      </colorScale>
    </cfRule>
  </conditionalFormatting>
  <conditionalFormatting sqref="CQ15:CQ24 CL82:CL92 CL15:CL24 CQ82:CQ92 CN15:CN24 CN82:CN92">
    <cfRule type="colorScale" priority="358">
      <colorScale>
        <cfvo type="min"/>
        <cfvo type="percentile" val="50"/>
        <cfvo type="max"/>
        <color rgb="FFF8696B"/>
        <color rgb="FFFFEB84"/>
        <color rgb="FF63BE7B"/>
      </colorScale>
    </cfRule>
  </conditionalFormatting>
  <conditionalFormatting sqref="CK96:CK123">
    <cfRule type="colorScale" priority="357">
      <colorScale>
        <cfvo type="min"/>
        <cfvo type="percentile" val="50"/>
        <cfvo type="max"/>
        <color rgb="FFF8696B"/>
        <color rgb="FFFFEB84"/>
        <color rgb="FF63BE7B"/>
      </colorScale>
    </cfRule>
  </conditionalFormatting>
  <conditionalFormatting sqref="CT14:CT92">
    <cfRule type="colorScale" priority="363">
      <colorScale>
        <cfvo type="min"/>
        <cfvo type="percentile" val="50"/>
        <cfvo type="max"/>
        <color rgb="FFF8696B"/>
        <color rgb="FFFFEB84"/>
        <color rgb="FF63BE7B"/>
      </colorScale>
    </cfRule>
  </conditionalFormatting>
  <conditionalFormatting sqref="CQ25:CQ81 CL25:CL81 CN25:CN81">
    <cfRule type="colorScale" priority="364">
      <colorScale>
        <cfvo type="min"/>
        <cfvo type="percentile" val="50"/>
        <cfvo type="max"/>
        <color rgb="FFF8696B"/>
        <color rgb="FFFFEB84"/>
        <color rgb="FF63BE7B"/>
      </colorScale>
    </cfRule>
  </conditionalFormatting>
  <conditionalFormatting sqref="CR12:CS92">
    <cfRule type="colorScale" priority="365">
      <colorScale>
        <cfvo type="min"/>
        <cfvo type="percentile" val="50"/>
        <cfvo type="max"/>
        <color rgb="FFF8696B"/>
        <color rgb="FFFFEB84"/>
        <color rgb="FF63BE7B"/>
      </colorScale>
    </cfRule>
  </conditionalFormatting>
  <conditionalFormatting sqref="CN14 CL14">
    <cfRule type="colorScale" priority="355">
      <colorScale>
        <cfvo type="min"/>
        <cfvo type="percentile" val="50"/>
        <cfvo type="max"/>
        <color rgb="FFF8696B"/>
        <color rgb="FFFFEB84"/>
        <color rgb="FF63BE7B"/>
      </colorScale>
    </cfRule>
  </conditionalFormatting>
  <conditionalFormatting sqref="CQ14:CQ92">
    <cfRule type="colorScale" priority="354">
      <colorScale>
        <cfvo type="min"/>
        <cfvo type="percentile" val="50"/>
        <cfvo type="max"/>
        <color rgb="FFF8696B"/>
        <color rgb="FFFFEB84"/>
        <color rgb="FF63BE7B"/>
      </colorScale>
    </cfRule>
  </conditionalFormatting>
  <conditionalFormatting sqref="CK82:CK92 CK15:CK24">
    <cfRule type="colorScale" priority="352">
      <colorScale>
        <cfvo type="min"/>
        <cfvo type="percentile" val="50"/>
        <cfvo type="max"/>
        <color rgb="FFF8696B"/>
        <color rgb="FFFFEB84"/>
        <color rgb="FF63BE7B"/>
      </colorScale>
    </cfRule>
  </conditionalFormatting>
  <conditionalFormatting sqref="CK25:CK81">
    <cfRule type="colorScale" priority="353">
      <colorScale>
        <cfvo type="min"/>
        <cfvo type="percentile" val="50"/>
        <cfvo type="max"/>
        <color rgb="FFF8696B"/>
        <color rgb="FFFFEB84"/>
        <color rgb="FF63BE7B"/>
      </colorScale>
    </cfRule>
  </conditionalFormatting>
  <conditionalFormatting sqref="CK14">
    <cfRule type="colorScale" priority="351">
      <colorScale>
        <cfvo type="min"/>
        <cfvo type="percentile" val="50"/>
        <cfvo type="max"/>
        <color rgb="FFF8696B"/>
        <color rgb="FFFFEB84"/>
        <color rgb="FF63BE7B"/>
      </colorScale>
    </cfRule>
  </conditionalFormatting>
  <conditionalFormatting sqref="CY14:CY92">
    <cfRule type="colorScale" priority="349">
      <colorScale>
        <cfvo type="min"/>
        <cfvo type="percentile" val="50"/>
        <cfvo type="max"/>
        <color rgb="FFF8696B"/>
        <color rgb="FFFFEB84"/>
        <color rgb="FF63BE7B"/>
      </colorScale>
    </cfRule>
  </conditionalFormatting>
  <conditionalFormatting sqref="CU96:CV123">
    <cfRule type="colorScale" priority="347">
      <colorScale>
        <cfvo type="min"/>
        <cfvo type="percentile" val="50"/>
        <cfvo type="max"/>
        <color rgb="FFF8696B"/>
        <color rgb="FFFFEB84"/>
        <color rgb="FF63BE7B"/>
      </colorScale>
    </cfRule>
  </conditionalFormatting>
  <conditionalFormatting sqref="CW96:CW123">
    <cfRule type="colorScale" priority="346">
      <colorScale>
        <cfvo type="min"/>
        <cfvo type="percentile" val="50"/>
        <cfvo type="max"/>
        <color rgb="FFF8696B"/>
        <color rgb="FFFFEB84"/>
        <color rgb="FF63BE7B"/>
      </colorScale>
    </cfRule>
  </conditionalFormatting>
  <conditionalFormatting sqref="CW14:CW92">
    <cfRule type="colorScale" priority="348">
      <colorScale>
        <cfvo type="min"/>
        <cfvo type="percentile" val="50"/>
        <cfvo type="max"/>
        <color rgb="FFF8696B"/>
        <color rgb="FFFFEB84"/>
        <color rgb="FF63BE7B"/>
      </colorScale>
    </cfRule>
  </conditionalFormatting>
  <conditionalFormatting sqref="CU14:CU92 CW14:CW92">
    <cfRule type="colorScale" priority="345">
      <colorScale>
        <cfvo type="min"/>
        <cfvo type="percentile" val="50"/>
        <cfvo type="max"/>
        <color rgb="FF63BE7B"/>
        <color rgb="FFFFEB84"/>
        <color rgb="FFF8696B"/>
      </colorScale>
    </cfRule>
  </conditionalFormatting>
  <conditionalFormatting sqref="BZ96:BZ123">
    <cfRule type="colorScale" priority="343">
      <colorScale>
        <cfvo type="min"/>
        <cfvo type="percentile" val="50"/>
        <cfvo type="max"/>
        <color rgb="FFF8696B"/>
        <color rgb="FFFFEB84"/>
        <color rgb="FF63BE7B"/>
      </colorScale>
    </cfRule>
  </conditionalFormatting>
  <conditionalFormatting sqref="BX96:BX123">
    <cfRule type="colorScale" priority="342">
      <colorScale>
        <cfvo type="min"/>
        <cfvo type="percentile" val="50"/>
        <cfvo type="max"/>
        <color rgb="FFF8696B"/>
        <color rgb="FFFFEB84"/>
        <color rgb="FF63BE7B"/>
      </colorScale>
    </cfRule>
  </conditionalFormatting>
  <conditionalFormatting sqref="CH96:CH123">
    <cfRule type="colorScale" priority="341">
      <colorScale>
        <cfvo type="min"/>
        <cfvo type="percentile" val="50"/>
        <cfvo type="max"/>
        <color rgb="FFF8696B"/>
        <color rgb="FFFFEB84"/>
        <color rgb="FF63BE7B"/>
      </colorScale>
    </cfRule>
  </conditionalFormatting>
  <conditionalFormatting sqref="CO96:CO123">
    <cfRule type="colorScale" priority="340">
      <colorScale>
        <cfvo type="min"/>
        <cfvo type="percentile" val="50"/>
        <cfvo type="max"/>
        <color rgb="FFF8696B"/>
        <color rgb="FFFFEB84"/>
        <color rgb="FF63BE7B"/>
      </colorScale>
    </cfRule>
  </conditionalFormatting>
  <conditionalFormatting sqref="CP96:CP123">
    <cfRule type="colorScale" priority="339">
      <colorScale>
        <cfvo type="min"/>
        <cfvo type="percentile" val="50"/>
        <cfvo type="max"/>
        <color rgb="FFF8696B"/>
        <color rgb="FFFFEB84"/>
        <color rgb="FF63BE7B"/>
      </colorScale>
    </cfRule>
  </conditionalFormatting>
  <conditionalFormatting sqref="CY96:CY123">
    <cfRule type="colorScale" priority="336">
      <colorScale>
        <cfvo type="min"/>
        <cfvo type="percentile" val="50"/>
        <cfvo type="max"/>
        <color rgb="FFF8696B"/>
        <color rgb="FFFFEB84"/>
        <color rgb="FF63BE7B"/>
      </colorScale>
    </cfRule>
  </conditionalFormatting>
  <conditionalFormatting sqref="CV14:CV92">
    <cfRule type="colorScale" priority="334">
      <colorScale>
        <cfvo type="min"/>
        <cfvo type="percentile" val="50"/>
        <cfvo type="max"/>
        <color rgb="FFF8696B"/>
        <color rgb="FFFFEB84"/>
        <color rgb="FF63BE7B"/>
      </colorScale>
    </cfRule>
  </conditionalFormatting>
  <conditionalFormatting sqref="CV14:CV92">
    <cfRule type="colorScale" priority="333">
      <colorScale>
        <cfvo type="min"/>
        <cfvo type="percentile" val="50"/>
        <cfvo type="max"/>
        <color rgb="FF63BE7B"/>
        <color rgb="FFFFEB84"/>
        <color rgb="FFF8696B"/>
      </colorScale>
    </cfRule>
  </conditionalFormatting>
  <conditionalFormatting sqref="CU96:CW123">
    <cfRule type="colorScale" priority="332">
      <colorScale>
        <cfvo type="min"/>
        <cfvo type="percentile" val="50"/>
        <cfvo type="max"/>
        <color rgb="FF63BE7B"/>
        <color rgb="FFFFEB84"/>
        <color rgb="FFF8696B"/>
      </colorScale>
    </cfRule>
  </conditionalFormatting>
  <conditionalFormatting sqref="BV14:BV92">
    <cfRule type="colorScale" priority="330">
      <colorScale>
        <cfvo type="min"/>
        <cfvo type="percentile" val="50"/>
        <cfvo type="max"/>
        <color rgb="FFF8696B"/>
        <color rgb="FFFFEB84"/>
        <color rgb="FF63BE7B"/>
      </colorScale>
    </cfRule>
  </conditionalFormatting>
  <conditionalFormatting sqref="BV96:BV123">
    <cfRule type="colorScale" priority="331">
      <colorScale>
        <cfvo type="min"/>
        <cfvo type="percentile" val="50"/>
        <cfvo type="max"/>
        <color rgb="FFF8696B"/>
        <color rgb="FFFFEB84"/>
        <color rgb="FF63BE7B"/>
      </colorScale>
    </cfRule>
  </conditionalFormatting>
  <conditionalFormatting sqref="BY14:BY92">
    <cfRule type="colorScale" priority="329">
      <colorScale>
        <cfvo type="min"/>
        <cfvo type="percentile" val="50"/>
        <cfvo type="max"/>
        <color rgb="FFF8696B"/>
        <color rgb="FFFFEB84"/>
        <color rgb="FF63BE7B"/>
      </colorScale>
    </cfRule>
  </conditionalFormatting>
  <conditionalFormatting sqref="BY96:BY123">
    <cfRule type="colorScale" priority="328">
      <colorScale>
        <cfvo type="min"/>
        <cfvo type="percentile" val="50"/>
        <cfvo type="max"/>
        <color rgb="FFF8696B"/>
        <color rgb="FFFFEB84"/>
        <color rgb="FF63BE7B"/>
      </colorScale>
    </cfRule>
  </conditionalFormatting>
  <conditionalFormatting sqref="CP14:CP92">
    <cfRule type="colorScale" priority="327">
      <colorScale>
        <cfvo type="min"/>
        <cfvo type="percentile" val="50"/>
        <cfvo type="max"/>
        <color rgb="FFF8696B"/>
        <color rgb="FFFFEB84"/>
        <color rgb="FF63BE7B"/>
      </colorScale>
    </cfRule>
  </conditionalFormatting>
  <conditionalFormatting sqref="CI96:CI123">
    <cfRule type="colorScale" priority="326">
      <colorScale>
        <cfvo type="min"/>
        <cfvo type="percentile" val="50"/>
        <cfvo type="max"/>
        <color rgb="FFF8696B"/>
        <color rgb="FFFFEB84"/>
        <color rgb="FF63BE7B"/>
      </colorScale>
    </cfRule>
  </conditionalFormatting>
  <conditionalFormatting sqref="CF96:CF123">
    <cfRule type="colorScale" priority="324">
      <colorScale>
        <cfvo type="min"/>
        <cfvo type="percentile" val="50"/>
        <cfvo type="max"/>
        <color rgb="FFF8696B"/>
        <color rgb="FFFFEB84"/>
        <color rgb="FF63BE7B"/>
      </colorScale>
    </cfRule>
  </conditionalFormatting>
  <conditionalFormatting sqref="CF14:CF92">
    <cfRule type="colorScale" priority="325">
      <colorScale>
        <cfvo type="min"/>
        <cfvo type="percentile" val="50"/>
        <cfvo type="max"/>
        <color rgb="FFF8696B"/>
        <color rgb="FFFFEB84"/>
        <color rgb="FF63BE7B"/>
      </colorScale>
    </cfRule>
  </conditionalFormatting>
  <conditionalFormatting sqref="CF14:CF92">
    <cfRule type="colorScale" priority="323">
      <colorScale>
        <cfvo type="min"/>
        <cfvo type="percentile" val="50"/>
        <cfvo type="max"/>
        <color rgb="FF63BE7B"/>
        <color rgb="FFFFEB84"/>
        <color rgb="FFF8696B"/>
      </colorScale>
    </cfRule>
  </conditionalFormatting>
  <conditionalFormatting sqref="CF96:CF123">
    <cfRule type="colorScale" priority="322">
      <colorScale>
        <cfvo type="min"/>
        <cfvo type="percentile" val="50"/>
        <cfvo type="max"/>
        <color rgb="FF63BE7B"/>
        <color rgb="FFFFEB84"/>
        <color rgb="FFF8696B"/>
      </colorScale>
    </cfRule>
  </conditionalFormatting>
  <conditionalFormatting sqref="CZ14:CZ92">
    <cfRule type="colorScale" priority="321">
      <colorScale>
        <cfvo type="min"/>
        <cfvo type="percentile" val="50"/>
        <cfvo type="max"/>
        <color rgb="FFF8696B"/>
        <color rgb="FFFFEB84"/>
        <color rgb="FF63BE7B"/>
      </colorScale>
    </cfRule>
  </conditionalFormatting>
  <conditionalFormatting sqref="CZ96:CZ123">
    <cfRule type="colorScale" priority="320">
      <colorScale>
        <cfvo type="min"/>
        <cfvo type="percentile" val="50"/>
        <cfvo type="max"/>
        <color rgb="FFF8696B"/>
        <color rgb="FFFFEB84"/>
        <color rgb="FF63BE7B"/>
      </colorScale>
    </cfRule>
  </conditionalFormatting>
  <conditionalFormatting sqref="CQ96:CQ123">
    <cfRule type="colorScale" priority="319">
      <colorScale>
        <cfvo type="min"/>
        <cfvo type="percentile" val="50"/>
        <cfvo type="max"/>
        <color rgb="FFF8696B"/>
        <color rgb="FFFFEB84"/>
        <color rgb="FF63BE7B"/>
      </colorScale>
    </cfRule>
  </conditionalFormatting>
  <conditionalFormatting sqref="DK96:DK123">
    <cfRule type="colorScale" priority="313">
      <colorScale>
        <cfvo type="min"/>
        <cfvo type="percentile" val="50"/>
        <cfvo type="max"/>
        <color rgb="FFF8696B"/>
        <color rgb="FFFFEB84"/>
        <color rgb="FF63BE7B"/>
      </colorScale>
    </cfRule>
  </conditionalFormatting>
  <conditionalFormatting sqref="DF14:DF92 DD14:DD92">
    <cfRule type="colorScale" priority="304">
      <colorScale>
        <cfvo type="min"/>
        <cfvo type="percentile" val="50"/>
        <cfvo type="max"/>
        <color rgb="FFF8696B"/>
        <color rgb="FFFFEB84"/>
        <color rgb="FF63BE7B"/>
      </colorScale>
    </cfRule>
  </conditionalFormatting>
  <conditionalFormatting sqref="DC96:DE123 DH96:DH123">
    <cfRule type="colorScale" priority="315">
      <colorScale>
        <cfvo type="min"/>
        <cfvo type="percentile" val="50"/>
        <cfvo type="max"/>
        <color rgb="FFF8696B"/>
        <color rgb="FFFFEB84"/>
        <color rgb="FF63BE7B"/>
      </colorScale>
    </cfRule>
  </conditionalFormatting>
  <conditionalFormatting sqref="DI96:DJ123">
    <cfRule type="colorScale" priority="314">
      <colorScale>
        <cfvo type="min"/>
        <cfvo type="percentile" val="50"/>
        <cfvo type="max"/>
        <color rgb="FFF8696B"/>
        <color rgb="FFFFEB84"/>
        <color rgb="FF63BE7B"/>
      </colorScale>
    </cfRule>
  </conditionalFormatting>
  <conditionalFormatting sqref="DH15:DH24 DC82:DC92 DC15:DC24 DH82:DH92 DE15:DE24 DE82:DE92">
    <cfRule type="colorScale" priority="312">
      <colorScale>
        <cfvo type="min"/>
        <cfvo type="percentile" val="50"/>
        <cfvo type="max"/>
        <color rgb="FFF8696B"/>
        <color rgb="FFFFEB84"/>
        <color rgb="FF63BE7B"/>
      </colorScale>
    </cfRule>
  </conditionalFormatting>
  <conditionalFormatting sqref="DB96:DB123">
    <cfRule type="colorScale" priority="311">
      <colorScale>
        <cfvo type="min"/>
        <cfvo type="percentile" val="50"/>
        <cfvo type="max"/>
        <color rgb="FFF8696B"/>
        <color rgb="FFFFEB84"/>
        <color rgb="FF63BE7B"/>
      </colorScale>
    </cfRule>
  </conditionalFormatting>
  <conditionalFormatting sqref="DK14:DK92">
    <cfRule type="colorScale" priority="316">
      <colorScale>
        <cfvo type="min"/>
        <cfvo type="percentile" val="50"/>
        <cfvo type="max"/>
        <color rgb="FFF8696B"/>
        <color rgb="FFFFEB84"/>
        <color rgb="FF63BE7B"/>
      </colorScale>
    </cfRule>
  </conditionalFormatting>
  <conditionalFormatting sqref="DH25:DH81 DC25:DC81 DE25:DE81">
    <cfRule type="colorScale" priority="317">
      <colorScale>
        <cfvo type="min"/>
        <cfvo type="percentile" val="50"/>
        <cfvo type="max"/>
        <color rgb="FFF8696B"/>
        <color rgb="FFFFEB84"/>
        <color rgb="FF63BE7B"/>
      </colorScale>
    </cfRule>
  </conditionalFormatting>
  <conditionalFormatting sqref="DI12:DJ92">
    <cfRule type="colorScale" priority="318">
      <colorScale>
        <cfvo type="min"/>
        <cfvo type="percentile" val="50"/>
        <cfvo type="max"/>
        <color rgb="FFF8696B"/>
        <color rgb="FFFFEB84"/>
        <color rgb="FF63BE7B"/>
      </colorScale>
    </cfRule>
  </conditionalFormatting>
  <conditionalFormatting sqref="DE14 DC14">
    <cfRule type="colorScale" priority="309">
      <colorScale>
        <cfvo type="min"/>
        <cfvo type="percentile" val="50"/>
        <cfvo type="max"/>
        <color rgb="FFF8696B"/>
        <color rgb="FFFFEB84"/>
        <color rgb="FF63BE7B"/>
      </colorScale>
    </cfRule>
  </conditionalFormatting>
  <conditionalFormatting sqref="DH14:DH92">
    <cfRule type="colorScale" priority="308">
      <colorScale>
        <cfvo type="min"/>
        <cfvo type="percentile" val="50"/>
        <cfvo type="max"/>
        <color rgb="FFF8696B"/>
        <color rgb="FFFFEB84"/>
        <color rgb="FF63BE7B"/>
      </colorScale>
    </cfRule>
  </conditionalFormatting>
  <conditionalFormatting sqref="DB82:DB92 DB15:DB24">
    <cfRule type="colorScale" priority="306">
      <colorScale>
        <cfvo type="min"/>
        <cfvo type="percentile" val="50"/>
        <cfvo type="max"/>
        <color rgb="FFF8696B"/>
        <color rgb="FFFFEB84"/>
        <color rgb="FF63BE7B"/>
      </colorScale>
    </cfRule>
  </conditionalFormatting>
  <conditionalFormatting sqref="DB25:DB81">
    <cfRule type="colorScale" priority="307">
      <colorScale>
        <cfvo type="min"/>
        <cfvo type="percentile" val="50"/>
        <cfvo type="max"/>
        <color rgb="FFF8696B"/>
        <color rgb="FFFFEB84"/>
        <color rgb="FF63BE7B"/>
      </colorScale>
    </cfRule>
  </conditionalFormatting>
  <conditionalFormatting sqref="DB14">
    <cfRule type="colorScale" priority="305">
      <colorScale>
        <cfvo type="min"/>
        <cfvo type="percentile" val="50"/>
        <cfvo type="max"/>
        <color rgb="FFF8696B"/>
        <color rgb="FFFFEB84"/>
        <color rgb="FF63BE7B"/>
      </colorScale>
    </cfRule>
  </conditionalFormatting>
  <conditionalFormatting sqref="DL96:DM123">
    <cfRule type="colorScale" priority="301">
      <colorScale>
        <cfvo type="min"/>
        <cfvo type="percentile" val="50"/>
        <cfvo type="max"/>
        <color rgb="FFF8696B"/>
        <color rgb="FFFFEB84"/>
        <color rgb="FF63BE7B"/>
      </colorScale>
    </cfRule>
  </conditionalFormatting>
  <conditionalFormatting sqref="DL14:DL92">
    <cfRule type="colorScale" priority="299">
      <colorScale>
        <cfvo type="min"/>
        <cfvo type="percentile" val="50"/>
        <cfvo type="max"/>
        <color rgb="FF63BE7B"/>
        <color rgb="FFFFEB84"/>
        <color rgb="FFF8696B"/>
      </colorScale>
    </cfRule>
  </conditionalFormatting>
  <conditionalFormatting sqref="DF96:DF123">
    <cfRule type="colorScale" priority="298">
      <colorScale>
        <cfvo type="min"/>
        <cfvo type="percentile" val="50"/>
        <cfvo type="max"/>
        <color rgb="FFF8696B"/>
        <color rgb="FFFFEB84"/>
        <color rgb="FF63BE7B"/>
      </colorScale>
    </cfRule>
  </conditionalFormatting>
  <conditionalFormatting sqref="DG96:DG123">
    <cfRule type="colorScale" priority="297">
      <colorScale>
        <cfvo type="min"/>
        <cfvo type="percentile" val="50"/>
        <cfvo type="max"/>
        <color rgb="FFF8696B"/>
        <color rgb="FFFFEB84"/>
        <color rgb="FF63BE7B"/>
      </colorScale>
    </cfRule>
  </conditionalFormatting>
  <conditionalFormatting sqref="DM14:DM92">
    <cfRule type="colorScale" priority="295">
      <colorScale>
        <cfvo type="min"/>
        <cfvo type="percentile" val="50"/>
        <cfvo type="max"/>
        <color rgb="FFF8696B"/>
        <color rgb="FFFFEB84"/>
        <color rgb="FF63BE7B"/>
      </colorScale>
    </cfRule>
  </conditionalFormatting>
  <conditionalFormatting sqref="DM14:DM92">
    <cfRule type="colorScale" priority="294">
      <colorScale>
        <cfvo type="min"/>
        <cfvo type="percentile" val="50"/>
        <cfvo type="max"/>
        <color rgb="FF63BE7B"/>
        <color rgb="FFFFEB84"/>
        <color rgb="FFF8696B"/>
      </colorScale>
    </cfRule>
  </conditionalFormatting>
  <conditionalFormatting sqref="DL96:DM123">
    <cfRule type="colorScale" priority="293">
      <colorScale>
        <cfvo type="min"/>
        <cfvo type="percentile" val="50"/>
        <cfvo type="max"/>
        <color rgb="FF63BE7B"/>
        <color rgb="FFFFEB84"/>
        <color rgb="FFF8696B"/>
      </colorScale>
    </cfRule>
  </conditionalFormatting>
  <conditionalFormatting sqref="DG14:DG92">
    <cfRule type="colorScale" priority="292">
      <colorScale>
        <cfvo type="min"/>
        <cfvo type="percentile" val="50"/>
        <cfvo type="max"/>
        <color rgb="FFF8696B"/>
        <color rgb="FFFFEB84"/>
        <color rgb="FF63BE7B"/>
      </colorScale>
    </cfRule>
  </conditionalFormatting>
  <conditionalFormatting sqref="DH96:DH123">
    <cfRule type="colorScale" priority="289">
      <colorScale>
        <cfvo type="min"/>
        <cfvo type="percentile" val="50"/>
        <cfvo type="max"/>
        <color rgb="FFF8696B"/>
        <color rgb="FFFFEB84"/>
        <color rgb="FF63BE7B"/>
      </colorScale>
    </cfRule>
  </conditionalFormatting>
  <conditionalFormatting sqref="DP14:DP92">
    <cfRule type="colorScale" priority="288">
      <colorScale>
        <cfvo type="min"/>
        <cfvo type="percentile" val="50"/>
        <cfvo type="max"/>
        <color rgb="FFF8696B"/>
        <color rgb="FFFFEB84"/>
        <color rgb="FF63BE7B"/>
      </colorScale>
    </cfRule>
  </conditionalFormatting>
  <conditionalFormatting sqref="DP96:DP123">
    <cfRule type="colorScale" priority="287">
      <colorScale>
        <cfvo type="min"/>
        <cfvo type="percentile" val="50"/>
        <cfvo type="max"/>
        <color rgb="FFF8696B"/>
        <color rgb="FFFFEB84"/>
        <color rgb="FF63BE7B"/>
      </colorScale>
    </cfRule>
  </conditionalFormatting>
  <conditionalFormatting sqref="DQ14:DQ92">
    <cfRule type="colorScale" priority="286">
      <colorScale>
        <cfvo type="min"/>
        <cfvo type="percentile" val="50"/>
        <cfvo type="max"/>
        <color rgb="FFF8696B"/>
        <color rgb="FFFFEB84"/>
        <color rgb="FF63BE7B"/>
      </colorScale>
    </cfRule>
  </conditionalFormatting>
  <conditionalFormatting sqref="DQ96:DQ123">
    <cfRule type="colorScale" priority="285">
      <colorScale>
        <cfvo type="min"/>
        <cfvo type="percentile" val="50"/>
        <cfvo type="max"/>
        <color rgb="FFF8696B"/>
        <color rgb="FFFFEB84"/>
        <color rgb="FF63BE7B"/>
      </colorScale>
    </cfRule>
  </conditionalFormatting>
  <conditionalFormatting sqref="EB96:EB123">
    <cfRule type="colorScale" priority="279">
      <colorScale>
        <cfvo type="min"/>
        <cfvo type="percentile" val="50"/>
        <cfvo type="max"/>
        <color rgb="FFF8696B"/>
        <color rgb="FFFFEB84"/>
        <color rgb="FF63BE7B"/>
      </colorScale>
    </cfRule>
  </conditionalFormatting>
  <conditionalFormatting sqref="DW14:DW92">
    <cfRule type="colorScale" priority="270">
      <colorScale>
        <cfvo type="min"/>
        <cfvo type="percentile" val="50"/>
        <cfvo type="max"/>
        <color rgb="FFF8696B"/>
        <color rgb="FFFFEB84"/>
        <color rgb="FF63BE7B"/>
      </colorScale>
    </cfRule>
  </conditionalFormatting>
  <conditionalFormatting sqref="DT96:DV123 DY96:DY123">
    <cfRule type="colorScale" priority="281">
      <colorScale>
        <cfvo type="min"/>
        <cfvo type="percentile" val="50"/>
        <cfvo type="max"/>
        <color rgb="FFF8696B"/>
        <color rgb="FFFFEB84"/>
        <color rgb="FF63BE7B"/>
      </colorScale>
    </cfRule>
  </conditionalFormatting>
  <conditionalFormatting sqref="DZ96:EA123">
    <cfRule type="colorScale" priority="280">
      <colorScale>
        <cfvo type="min"/>
        <cfvo type="percentile" val="50"/>
        <cfvo type="max"/>
        <color rgb="FFF8696B"/>
        <color rgb="FFFFEB84"/>
        <color rgb="FF63BE7B"/>
      </colorScale>
    </cfRule>
  </conditionalFormatting>
  <conditionalFormatting sqref="DY15:DY24 DT82:DT92 DT15:DT24 DY82:DY92 DV15:DV24 DV82:DV92">
    <cfRule type="colorScale" priority="278">
      <colorScale>
        <cfvo type="min"/>
        <cfvo type="percentile" val="50"/>
        <cfvo type="max"/>
        <color rgb="FFF8696B"/>
        <color rgb="FFFFEB84"/>
        <color rgb="FF63BE7B"/>
      </colorScale>
    </cfRule>
  </conditionalFormatting>
  <conditionalFormatting sqref="DS96:DS123">
    <cfRule type="colorScale" priority="277">
      <colorScale>
        <cfvo type="min"/>
        <cfvo type="percentile" val="50"/>
        <cfvo type="max"/>
        <color rgb="FFF8696B"/>
        <color rgb="FFFFEB84"/>
        <color rgb="FF63BE7B"/>
      </colorScale>
    </cfRule>
  </conditionalFormatting>
  <conditionalFormatting sqref="EB14:EB92">
    <cfRule type="colorScale" priority="282">
      <colorScale>
        <cfvo type="min"/>
        <cfvo type="percentile" val="50"/>
        <cfvo type="max"/>
        <color rgb="FFF8696B"/>
        <color rgb="FFFFEB84"/>
        <color rgb="FF63BE7B"/>
      </colorScale>
    </cfRule>
  </conditionalFormatting>
  <conditionalFormatting sqref="DY25:DY81 DT25:DT81 DV25:DV81">
    <cfRule type="colorScale" priority="283">
      <colorScale>
        <cfvo type="min"/>
        <cfvo type="percentile" val="50"/>
        <cfvo type="max"/>
        <color rgb="FFF8696B"/>
        <color rgb="FFFFEB84"/>
        <color rgb="FF63BE7B"/>
      </colorScale>
    </cfRule>
  </conditionalFormatting>
  <conditionalFormatting sqref="DZ12:EA92">
    <cfRule type="colorScale" priority="284">
      <colorScale>
        <cfvo type="min"/>
        <cfvo type="percentile" val="50"/>
        <cfvo type="max"/>
        <color rgb="FFF8696B"/>
        <color rgb="FFFFEB84"/>
        <color rgb="FF63BE7B"/>
      </colorScale>
    </cfRule>
  </conditionalFormatting>
  <conditionalFormatting sqref="DV14 DT14">
    <cfRule type="colorScale" priority="275">
      <colorScale>
        <cfvo type="min"/>
        <cfvo type="percentile" val="50"/>
        <cfvo type="max"/>
        <color rgb="FFF8696B"/>
        <color rgb="FFFFEB84"/>
        <color rgb="FF63BE7B"/>
      </colorScale>
    </cfRule>
  </conditionalFormatting>
  <conditionalFormatting sqref="DY14:DY92">
    <cfRule type="colorScale" priority="274">
      <colorScale>
        <cfvo type="min"/>
        <cfvo type="percentile" val="50"/>
        <cfvo type="max"/>
        <color rgb="FFF8696B"/>
        <color rgb="FFFFEB84"/>
        <color rgb="FF63BE7B"/>
      </colorScale>
    </cfRule>
  </conditionalFormatting>
  <conditionalFormatting sqref="DS82:DS92 DS15:DS24">
    <cfRule type="colorScale" priority="272">
      <colorScale>
        <cfvo type="min"/>
        <cfvo type="percentile" val="50"/>
        <cfvo type="max"/>
        <color rgb="FFF8696B"/>
        <color rgb="FFFFEB84"/>
        <color rgb="FF63BE7B"/>
      </colorScale>
    </cfRule>
  </conditionalFormatting>
  <conditionalFormatting sqref="DS25:DS81">
    <cfRule type="colorScale" priority="273">
      <colorScale>
        <cfvo type="min"/>
        <cfvo type="percentile" val="50"/>
        <cfvo type="max"/>
        <color rgb="FFF8696B"/>
        <color rgb="FFFFEB84"/>
        <color rgb="FF63BE7B"/>
      </colorScale>
    </cfRule>
  </conditionalFormatting>
  <conditionalFormatting sqref="DS14">
    <cfRule type="colorScale" priority="271">
      <colorScale>
        <cfvo type="min"/>
        <cfvo type="percentile" val="50"/>
        <cfvo type="max"/>
        <color rgb="FFF8696B"/>
        <color rgb="FFFFEB84"/>
        <color rgb="FF63BE7B"/>
      </colorScale>
    </cfRule>
  </conditionalFormatting>
  <conditionalFormatting sqref="EC96:ED123">
    <cfRule type="colorScale" priority="269">
      <colorScale>
        <cfvo type="min"/>
        <cfvo type="percentile" val="50"/>
        <cfvo type="max"/>
        <color rgb="FFF8696B"/>
        <color rgb="FFFFEB84"/>
        <color rgb="FF63BE7B"/>
      </colorScale>
    </cfRule>
  </conditionalFormatting>
  <conditionalFormatting sqref="EC14:EC92">
    <cfRule type="colorScale" priority="268">
      <colorScale>
        <cfvo type="min"/>
        <cfvo type="percentile" val="50"/>
        <cfvo type="max"/>
        <color rgb="FF63BE7B"/>
        <color rgb="FFFFEB84"/>
        <color rgb="FFF8696B"/>
      </colorScale>
    </cfRule>
  </conditionalFormatting>
  <conditionalFormatting sqref="DW96:DW123">
    <cfRule type="colorScale" priority="267">
      <colorScale>
        <cfvo type="min"/>
        <cfvo type="percentile" val="50"/>
        <cfvo type="max"/>
        <color rgb="FFF8696B"/>
        <color rgb="FFFFEB84"/>
        <color rgb="FF63BE7B"/>
      </colorScale>
    </cfRule>
  </conditionalFormatting>
  <conditionalFormatting sqref="DX96:DX123">
    <cfRule type="colorScale" priority="266">
      <colorScale>
        <cfvo type="min"/>
        <cfvo type="percentile" val="50"/>
        <cfvo type="max"/>
        <color rgb="FFF8696B"/>
        <color rgb="FFFFEB84"/>
        <color rgb="FF63BE7B"/>
      </colorScale>
    </cfRule>
  </conditionalFormatting>
  <conditionalFormatting sqref="EC96:ED123">
    <cfRule type="colorScale" priority="263">
      <colorScale>
        <cfvo type="min"/>
        <cfvo type="percentile" val="50"/>
        <cfvo type="max"/>
        <color rgb="FF63BE7B"/>
        <color rgb="FFFFEB84"/>
        <color rgb="FFF8696B"/>
      </colorScale>
    </cfRule>
  </conditionalFormatting>
  <conditionalFormatting sqref="DX14:DX92">
    <cfRule type="colorScale" priority="262">
      <colorScale>
        <cfvo type="min"/>
        <cfvo type="percentile" val="50"/>
        <cfvo type="max"/>
        <color rgb="FFF8696B"/>
        <color rgb="FFFFEB84"/>
        <color rgb="FF63BE7B"/>
      </colorScale>
    </cfRule>
  </conditionalFormatting>
  <conditionalFormatting sqref="DY96:DY123">
    <cfRule type="colorScale" priority="261">
      <colorScale>
        <cfvo type="min"/>
        <cfvo type="percentile" val="50"/>
        <cfvo type="max"/>
        <color rgb="FFF8696B"/>
        <color rgb="FFFFEB84"/>
        <color rgb="FF63BE7B"/>
      </colorScale>
    </cfRule>
  </conditionalFormatting>
  <conditionalFormatting sqref="EG14:EG92">
    <cfRule type="colorScale" priority="260">
      <colorScale>
        <cfvo type="min"/>
        <cfvo type="percentile" val="50"/>
        <cfvo type="max"/>
        <color rgb="FFF8696B"/>
        <color rgb="FFFFEB84"/>
        <color rgb="FF63BE7B"/>
      </colorScale>
    </cfRule>
  </conditionalFormatting>
  <conditionalFormatting sqref="EG96:EG123">
    <cfRule type="colorScale" priority="259">
      <colorScale>
        <cfvo type="min"/>
        <cfvo type="percentile" val="50"/>
        <cfvo type="max"/>
        <color rgb="FFF8696B"/>
        <color rgb="FFFFEB84"/>
        <color rgb="FF63BE7B"/>
      </colorScale>
    </cfRule>
  </conditionalFormatting>
  <conditionalFormatting sqref="EH14:EH92">
    <cfRule type="colorScale" priority="258">
      <colorScale>
        <cfvo type="min"/>
        <cfvo type="percentile" val="50"/>
        <cfvo type="max"/>
        <color rgb="FFF8696B"/>
        <color rgb="FFFFEB84"/>
        <color rgb="FF63BE7B"/>
      </colorScale>
    </cfRule>
  </conditionalFormatting>
  <conditionalFormatting sqref="EH96:EH123">
    <cfRule type="colorScale" priority="257">
      <colorScale>
        <cfvo type="min"/>
        <cfvo type="percentile" val="50"/>
        <cfvo type="max"/>
        <color rgb="FFF8696B"/>
        <color rgb="FFFFEB84"/>
        <color rgb="FF63BE7B"/>
      </colorScale>
    </cfRule>
  </conditionalFormatting>
  <conditionalFormatting sqref="DH2:DH10 DD2:DD10">
    <cfRule type="colorScale" priority="255">
      <colorScale>
        <cfvo type="min"/>
        <cfvo type="percentile" val="50"/>
        <cfvo type="max"/>
        <color rgb="FFF8696B"/>
        <color rgb="FFFFEB84"/>
        <color rgb="FF63BE7B"/>
      </colorScale>
    </cfRule>
  </conditionalFormatting>
  <conditionalFormatting sqref="DE2:DE10">
    <cfRule type="colorScale" priority="253">
      <colorScale>
        <cfvo type="min"/>
        <cfvo type="percentile" val="50"/>
        <cfvo type="max"/>
        <color rgb="FFF8696B"/>
        <color rgb="FFFFEB84"/>
        <color rgb="FF63BE7B"/>
      </colorScale>
    </cfRule>
  </conditionalFormatting>
  <conditionalFormatting sqref="DI2:DI10">
    <cfRule type="colorScale" priority="252">
      <colorScale>
        <cfvo type="min"/>
        <cfvo type="percentile" val="50"/>
        <cfvo type="max"/>
        <color rgb="FFF8696B"/>
        <color rgb="FFFFEB84"/>
        <color rgb="FF63BE7B"/>
      </colorScale>
    </cfRule>
  </conditionalFormatting>
  <conditionalFormatting sqref="DY2:DY10 DU2:DU10">
    <cfRule type="colorScale" priority="251">
      <colorScale>
        <cfvo type="min"/>
        <cfvo type="percentile" val="50"/>
        <cfvo type="max"/>
        <color rgb="FFF8696B"/>
        <color rgb="FFFFEB84"/>
        <color rgb="FF63BE7B"/>
      </colorScale>
    </cfRule>
  </conditionalFormatting>
  <conditionalFormatting sqref="DV2:DV10">
    <cfRule type="colorScale" priority="250">
      <colorScale>
        <cfvo type="min"/>
        <cfvo type="percentile" val="50"/>
        <cfvo type="max"/>
        <color rgb="FFF8696B"/>
        <color rgb="FFFFEB84"/>
        <color rgb="FF63BE7B"/>
      </colorScale>
    </cfRule>
  </conditionalFormatting>
  <conditionalFormatting sqref="DZ2:DZ10">
    <cfRule type="colorScale" priority="249">
      <colorScale>
        <cfvo type="min"/>
        <cfvo type="percentile" val="50"/>
        <cfvo type="max"/>
        <color rgb="FFF8696B"/>
        <color rgb="FFFFEB84"/>
        <color rgb="FF63BE7B"/>
      </colorScale>
    </cfRule>
  </conditionalFormatting>
  <conditionalFormatting sqref="EU96:EU123">
    <cfRule type="colorScale" priority="243">
      <colorScale>
        <cfvo type="min"/>
        <cfvo type="percentile" val="50"/>
        <cfvo type="max"/>
        <color rgb="FFF8696B"/>
        <color rgb="FFFFEB84"/>
        <color rgb="FF63BE7B"/>
      </colorScale>
    </cfRule>
  </conditionalFormatting>
  <conditionalFormatting sqref="EO14:EO92">
    <cfRule type="colorScale" priority="235">
      <colorScale>
        <cfvo type="min"/>
        <cfvo type="percentile" val="50"/>
        <cfvo type="max"/>
        <color rgb="FFF8696B"/>
        <color rgb="FFFFEB84"/>
        <color rgb="FF63BE7B"/>
      </colorScale>
    </cfRule>
  </conditionalFormatting>
  <conditionalFormatting sqref="ER96:ER123 EK96:EN123">
    <cfRule type="colorScale" priority="245">
      <colorScale>
        <cfvo type="min"/>
        <cfvo type="percentile" val="50"/>
        <cfvo type="max"/>
        <color rgb="FFF8696B"/>
        <color rgb="FFFFEB84"/>
        <color rgb="FF63BE7B"/>
      </colorScale>
    </cfRule>
  </conditionalFormatting>
  <conditionalFormatting sqref="ES96:ET123">
    <cfRule type="colorScale" priority="244">
      <colorScale>
        <cfvo type="min"/>
        <cfvo type="percentile" val="50"/>
        <cfvo type="max"/>
        <color rgb="FFF8696B"/>
        <color rgb="FFFFEB84"/>
        <color rgb="FF63BE7B"/>
      </colorScale>
    </cfRule>
  </conditionalFormatting>
  <conditionalFormatting sqref="ER15:ER24 EK82:EK92 EK15:EK24 ER82:ER92 EN15:EN24 EN82:EN92">
    <cfRule type="colorScale" priority="242">
      <colorScale>
        <cfvo type="min"/>
        <cfvo type="percentile" val="50"/>
        <cfvo type="max"/>
        <color rgb="FFF8696B"/>
        <color rgb="FFFFEB84"/>
        <color rgb="FF63BE7B"/>
      </colorScale>
    </cfRule>
  </conditionalFormatting>
  <conditionalFormatting sqref="EJ96:EJ123">
    <cfRule type="colorScale" priority="241">
      <colorScale>
        <cfvo type="min"/>
        <cfvo type="percentile" val="50"/>
        <cfvo type="max"/>
        <color rgb="FFF8696B"/>
        <color rgb="FFFFEB84"/>
        <color rgb="FF63BE7B"/>
      </colorScale>
    </cfRule>
  </conditionalFormatting>
  <conditionalFormatting sqref="EU14:EU92">
    <cfRule type="colorScale" priority="246">
      <colorScale>
        <cfvo type="min"/>
        <cfvo type="percentile" val="50"/>
        <cfvo type="max"/>
        <color rgb="FFF8696B"/>
        <color rgb="FFFFEB84"/>
        <color rgb="FF63BE7B"/>
      </colorScale>
    </cfRule>
  </conditionalFormatting>
  <conditionalFormatting sqref="ER25:ER81 EK25:EK81 EN25:EN81">
    <cfRule type="colorScale" priority="247">
      <colorScale>
        <cfvo type="min"/>
        <cfvo type="percentile" val="50"/>
        <cfvo type="max"/>
        <color rgb="FFF8696B"/>
        <color rgb="FFFFEB84"/>
        <color rgb="FF63BE7B"/>
      </colorScale>
    </cfRule>
  </conditionalFormatting>
  <conditionalFormatting sqref="ES12:ET92">
    <cfRule type="colorScale" priority="248">
      <colorScale>
        <cfvo type="min"/>
        <cfvo type="percentile" val="50"/>
        <cfvo type="max"/>
        <color rgb="FFF8696B"/>
        <color rgb="FFFFEB84"/>
        <color rgb="FF63BE7B"/>
      </colorScale>
    </cfRule>
  </conditionalFormatting>
  <conditionalFormatting sqref="EN14 EK14">
    <cfRule type="colorScale" priority="240">
      <colorScale>
        <cfvo type="min"/>
        <cfvo type="percentile" val="50"/>
        <cfvo type="max"/>
        <color rgb="FFF8696B"/>
        <color rgb="FFFFEB84"/>
        <color rgb="FF63BE7B"/>
      </colorScale>
    </cfRule>
  </conditionalFormatting>
  <conditionalFormatting sqref="ER14:ER92">
    <cfRule type="colorScale" priority="239">
      <colorScale>
        <cfvo type="min"/>
        <cfvo type="percentile" val="50"/>
        <cfvo type="max"/>
        <color rgb="FFF8696B"/>
        <color rgb="FFFFEB84"/>
        <color rgb="FF63BE7B"/>
      </colorScale>
    </cfRule>
  </conditionalFormatting>
  <conditionalFormatting sqref="EJ14:EJ92">
    <cfRule type="colorScale" priority="236">
      <colorScale>
        <cfvo type="min"/>
        <cfvo type="percentile" val="50"/>
        <cfvo type="max"/>
        <color rgb="FFF8696B"/>
        <color rgb="FFFFEB84"/>
        <color rgb="FF63BE7B"/>
      </colorScale>
    </cfRule>
  </conditionalFormatting>
  <conditionalFormatting sqref="EV96:EW123">
    <cfRule type="colorScale" priority="234">
      <colorScale>
        <cfvo type="min"/>
        <cfvo type="percentile" val="50"/>
        <cfvo type="max"/>
        <color rgb="FFF8696B"/>
        <color rgb="FFFFEB84"/>
        <color rgb="FF63BE7B"/>
      </colorScale>
    </cfRule>
  </conditionalFormatting>
  <conditionalFormatting sqref="EV14:EV92">
    <cfRule type="colorScale" priority="233">
      <colorScale>
        <cfvo type="min"/>
        <cfvo type="percentile" val="50"/>
        <cfvo type="max"/>
        <color rgb="FF63BE7B"/>
        <color rgb="FFFFEB84"/>
        <color rgb="FFF8696B"/>
      </colorScale>
    </cfRule>
  </conditionalFormatting>
  <conditionalFormatting sqref="EO96:EP123">
    <cfRule type="colorScale" priority="232">
      <colorScale>
        <cfvo type="min"/>
        <cfvo type="percentile" val="50"/>
        <cfvo type="max"/>
        <color rgb="FFF8696B"/>
        <color rgb="FFFFEB84"/>
        <color rgb="FF63BE7B"/>
      </colorScale>
    </cfRule>
  </conditionalFormatting>
  <conditionalFormatting sqref="EQ96:EQ123">
    <cfRule type="colorScale" priority="231">
      <colorScale>
        <cfvo type="min"/>
        <cfvo type="percentile" val="50"/>
        <cfvo type="max"/>
        <color rgb="FFF8696B"/>
        <color rgb="FFFFEB84"/>
        <color rgb="FF63BE7B"/>
      </colorScale>
    </cfRule>
  </conditionalFormatting>
  <conditionalFormatting sqref="EV96:EW123">
    <cfRule type="colorScale" priority="230">
      <colorScale>
        <cfvo type="min"/>
        <cfvo type="percentile" val="50"/>
        <cfvo type="max"/>
        <color rgb="FF63BE7B"/>
        <color rgb="FFFFEB84"/>
        <color rgb="FFF8696B"/>
      </colorScale>
    </cfRule>
  </conditionalFormatting>
  <conditionalFormatting sqref="EQ14:EQ92">
    <cfRule type="colorScale" priority="229">
      <colorScale>
        <cfvo type="min"/>
        <cfvo type="percentile" val="50"/>
        <cfvo type="max"/>
        <color rgb="FFF8696B"/>
        <color rgb="FFFFEB84"/>
        <color rgb="FF63BE7B"/>
      </colorScale>
    </cfRule>
  </conditionalFormatting>
  <conditionalFormatting sqref="ER96:ER123">
    <cfRule type="colorScale" priority="228">
      <colorScale>
        <cfvo type="min"/>
        <cfvo type="percentile" val="50"/>
        <cfvo type="max"/>
        <color rgb="FFF8696B"/>
        <color rgb="FFFFEB84"/>
        <color rgb="FF63BE7B"/>
      </colorScale>
    </cfRule>
  </conditionalFormatting>
  <conditionalFormatting sqref="EZ14:EZ92">
    <cfRule type="colorScale" priority="227">
      <colorScale>
        <cfvo type="min"/>
        <cfvo type="percentile" val="50"/>
        <cfvo type="max"/>
        <color rgb="FFF8696B"/>
        <color rgb="FFFFEB84"/>
        <color rgb="FF63BE7B"/>
      </colorScale>
    </cfRule>
  </conditionalFormatting>
  <conditionalFormatting sqref="EZ96:FA123">
    <cfRule type="colorScale" priority="226">
      <colorScale>
        <cfvo type="min"/>
        <cfvo type="percentile" val="50"/>
        <cfvo type="max"/>
        <color rgb="FFF8696B"/>
        <color rgb="FFFFEB84"/>
        <color rgb="FF63BE7B"/>
      </colorScale>
    </cfRule>
  </conditionalFormatting>
  <conditionalFormatting sqref="FB14:FB92">
    <cfRule type="colorScale" priority="225">
      <colorScale>
        <cfvo type="min"/>
        <cfvo type="percentile" val="50"/>
        <cfvo type="max"/>
        <color rgb="FFF8696B"/>
        <color rgb="FFFFEB84"/>
        <color rgb="FF63BE7B"/>
      </colorScale>
    </cfRule>
  </conditionalFormatting>
  <conditionalFormatting sqref="FB96:FB123">
    <cfRule type="colorScale" priority="224">
      <colorScale>
        <cfvo type="min"/>
        <cfvo type="percentile" val="50"/>
        <cfvo type="max"/>
        <color rgb="FFF8696B"/>
        <color rgb="FFFFEB84"/>
        <color rgb="FF63BE7B"/>
      </colorScale>
    </cfRule>
  </conditionalFormatting>
  <conditionalFormatting sqref="ER2:ER10 EN2:EN10">
    <cfRule type="colorScale" priority="223">
      <colorScale>
        <cfvo type="min"/>
        <cfvo type="percentile" val="50"/>
        <cfvo type="max"/>
        <color rgb="FFF8696B"/>
        <color rgb="FFFFEB84"/>
        <color rgb="FF63BE7B"/>
      </colorScale>
    </cfRule>
  </conditionalFormatting>
  <conditionalFormatting sqref="EO2:EP10">
    <cfRule type="colorScale" priority="222">
      <colorScale>
        <cfvo type="min"/>
        <cfvo type="percentile" val="50"/>
        <cfvo type="max"/>
        <color rgb="FFF8696B"/>
        <color rgb="FFFFEB84"/>
        <color rgb="FF63BE7B"/>
      </colorScale>
    </cfRule>
  </conditionalFormatting>
  <conditionalFormatting sqref="ES2:ES10">
    <cfRule type="colorScale" priority="221">
      <colorScale>
        <cfvo type="min"/>
        <cfvo type="percentile" val="50"/>
        <cfvo type="max"/>
        <color rgb="FFF8696B"/>
        <color rgb="FFFFEB84"/>
        <color rgb="FF63BE7B"/>
      </colorScale>
    </cfRule>
  </conditionalFormatting>
  <conditionalFormatting sqref="DU14:DU92">
    <cfRule type="colorScale" priority="220">
      <colorScale>
        <cfvo type="min"/>
        <cfvo type="percentile" val="50"/>
        <cfvo type="max"/>
        <color rgb="FFF8696B"/>
        <color rgb="FFFFEB84"/>
        <color rgb="FF63BE7B"/>
      </colorScale>
    </cfRule>
  </conditionalFormatting>
  <conditionalFormatting sqref="EM14:EM92">
    <cfRule type="colorScale" priority="219">
      <colorScale>
        <cfvo type="min"/>
        <cfvo type="percentile" val="50"/>
        <cfvo type="max"/>
        <color rgb="FFF8696B"/>
        <color rgb="FFFFEB84"/>
        <color rgb="FF63BE7B"/>
      </colorScale>
    </cfRule>
  </conditionalFormatting>
  <conditionalFormatting sqref="EL14:EL92">
    <cfRule type="colorScale" priority="218">
      <colorScale>
        <cfvo type="min"/>
        <cfvo type="percentile" val="50"/>
        <cfvo type="max"/>
        <color rgb="FFF8696B"/>
        <color rgb="FFFFEB84"/>
        <color rgb="FF63BE7B"/>
      </colorScale>
    </cfRule>
  </conditionalFormatting>
  <conditionalFormatting sqref="EP14:EP92">
    <cfRule type="colorScale" priority="189">
      <colorScale>
        <cfvo type="min"/>
        <cfvo type="percentile" val="50"/>
        <cfvo type="max"/>
        <color rgb="FFF8696B"/>
        <color rgb="FFFFEB84"/>
        <color rgb="FF63BE7B"/>
      </colorScale>
    </cfRule>
  </conditionalFormatting>
  <conditionalFormatting sqref="FA14:FA92">
    <cfRule type="colorScale" priority="187">
      <colorScale>
        <cfvo type="min"/>
        <cfvo type="percentile" val="50"/>
        <cfvo type="max"/>
        <color rgb="FFF8696B"/>
        <color rgb="FFFFEB84"/>
        <color rgb="FF63BE7B"/>
      </colorScale>
    </cfRule>
  </conditionalFormatting>
  <conditionalFormatting sqref="FO96:FO123">
    <cfRule type="colorScale" priority="174">
      <colorScale>
        <cfvo type="min"/>
        <cfvo type="percentile" val="50"/>
        <cfvo type="max"/>
        <color rgb="FFF8696B"/>
        <color rgb="FFFFEB84"/>
        <color rgb="FF63BE7B"/>
      </colorScale>
    </cfRule>
  </conditionalFormatting>
  <conditionalFormatting sqref="FI14:FI92">
    <cfRule type="colorScale" priority="168">
      <colorScale>
        <cfvo type="min"/>
        <cfvo type="percentile" val="50"/>
        <cfvo type="max"/>
        <color rgb="FFF8696B"/>
        <color rgb="FFFFEB84"/>
        <color rgb="FF63BE7B"/>
      </colorScale>
    </cfRule>
  </conditionalFormatting>
  <conditionalFormatting sqref="FL96:FL123 FE96:FH123">
    <cfRule type="colorScale" priority="176">
      <colorScale>
        <cfvo type="min"/>
        <cfvo type="percentile" val="50"/>
        <cfvo type="max"/>
        <color rgb="FFF8696B"/>
        <color rgb="FFFFEB84"/>
        <color rgb="FF63BE7B"/>
      </colorScale>
    </cfRule>
  </conditionalFormatting>
  <conditionalFormatting sqref="FM96:FN123">
    <cfRule type="colorScale" priority="175">
      <colorScale>
        <cfvo type="min"/>
        <cfvo type="percentile" val="50"/>
        <cfvo type="max"/>
        <color rgb="FFF8696B"/>
        <color rgb="FFFFEB84"/>
        <color rgb="FF63BE7B"/>
      </colorScale>
    </cfRule>
  </conditionalFormatting>
  <conditionalFormatting sqref="FL15:FL24 FE82:FE92 FE15:FE24 FL82:FL92 FH15:FH24 FH82:FH92">
    <cfRule type="colorScale" priority="173">
      <colorScale>
        <cfvo type="min"/>
        <cfvo type="percentile" val="50"/>
        <cfvo type="max"/>
        <color rgb="FFF8696B"/>
        <color rgb="FFFFEB84"/>
        <color rgb="FF63BE7B"/>
      </colorScale>
    </cfRule>
  </conditionalFormatting>
  <conditionalFormatting sqref="FD96:FD123">
    <cfRule type="colorScale" priority="172">
      <colorScale>
        <cfvo type="min"/>
        <cfvo type="percentile" val="50"/>
        <cfvo type="max"/>
        <color rgb="FFF8696B"/>
        <color rgb="FFFFEB84"/>
        <color rgb="FF63BE7B"/>
      </colorScale>
    </cfRule>
  </conditionalFormatting>
  <conditionalFormatting sqref="FO14:FO92">
    <cfRule type="colorScale" priority="177">
      <colorScale>
        <cfvo type="min"/>
        <cfvo type="percentile" val="50"/>
        <cfvo type="max"/>
        <color rgb="FFF8696B"/>
        <color rgb="FFFFEB84"/>
        <color rgb="FF63BE7B"/>
      </colorScale>
    </cfRule>
  </conditionalFormatting>
  <conditionalFormatting sqref="FL25:FL81 FE25:FE81 FH25:FH81">
    <cfRule type="colorScale" priority="178">
      <colorScale>
        <cfvo type="min"/>
        <cfvo type="percentile" val="50"/>
        <cfvo type="max"/>
        <color rgb="FFF8696B"/>
        <color rgb="FFFFEB84"/>
        <color rgb="FF63BE7B"/>
      </colorScale>
    </cfRule>
  </conditionalFormatting>
  <conditionalFormatting sqref="FM12:FN92">
    <cfRule type="colorScale" priority="179">
      <colorScale>
        <cfvo type="min"/>
        <cfvo type="percentile" val="50"/>
        <cfvo type="max"/>
        <color rgb="FFF8696B"/>
        <color rgb="FFFFEB84"/>
        <color rgb="FF63BE7B"/>
      </colorScale>
    </cfRule>
  </conditionalFormatting>
  <conditionalFormatting sqref="FH14 FE14">
    <cfRule type="colorScale" priority="171">
      <colorScale>
        <cfvo type="min"/>
        <cfvo type="percentile" val="50"/>
        <cfvo type="max"/>
        <color rgb="FFF8696B"/>
        <color rgb="FFFFEB84"/>
        <color rgb="FF63BE7B"/>
      </colorScale>
    </cfRule>
  </conditionalFormatting>
  <conditionalFormatting sqref="FL14:FL92">
    <cfRule type="colorScale" priority="170">
      <colorScale>
        <cfvo type="min"/>
        <cfvo type="percentile" val="50"/>
        <cfvo type="max"/>
        <color rgb="FFF8696B"/>
        <color rgb="FFFFEB84"/>
        <color rgb="FF63BE7B"/>
      </colorScale>
    </cfRule>
  </conditionalFormatting>
  <conditionalFormatting sqref="FD14:FD92">
    <cfRule type="colorScale" priority="169">
      <colorScale>
        <cfvo type="min"/>
        <cfvo type="percentile" val="50"/>
        <cfvo type="max"/>
        <color rgb="FFF8696B"/>
        <color rgb="FFFFEB84"/>
        <color rgb="FF63BE7B"/>
      </colorScale>
    </cfRule>
  </conditionalFormatting>
  <conditionalFormatting sqref="FP96:FQ123">
    <cfRule type="colorScale" priority="167">
      <colorScale>
        <cfvo type="min"/>
        <cfvo type="percentile" val="50"/>
        <cfvo type="max"/>
        <color rgb="FFF8696B"/>
        <color rgb="FFFFEB84"/>
        <color rgb="FF63BE7B"/>
      </colorScale>
    </cfRule>
  </conditionalFormatting>
  <conditionalFormatting sqref="FP14:FP92">
    <cfRule type="colorScale" priority="166">
      <colorScale>
        <cfvo type="min"/>
        <cfvo type="percentile" val="50"/>
        <cfvo type="max"/>
        <color rgb="FF63BE7B"/>
        <color rgb="FFFFEB84"/>
        <color rgb="FFF8696B"/>
      </colorScale>
    </cfRule>
  </conditionalFormatting>
  <conditionalFormatting sqref="FI96:FJ123">
    <cfRule type="colorScale" priority="165">
      <colorScale>
        <cfvo type="min"/>
        <cfvo type="percentile" val="50"/>
        <cfvo type="max"/>
        <color rgb="FFF8696B"/>
        <color rgb="FFFFEB84"/>
        <color rgb="FF63BE7B"/>
      </colorScale>
    </cfRule>
  </conditionalFormatting>
  <conditionalFormatting sqref="FK96:FK123">
    <cfRule type="colorScale" priority="164">
      <colorScale>
        <cfvo type="min"/>
        <cfvo type="percentile" val="50"/>
        <cfvo type="max"/>
        <color rgb="FFF8696B"/>
        <color rgb="FFFFEB84"/>
        <color rgb="FF63BE7B"/>
      </colorScale>
    </cfRule>
  </conditionalFormatting>
  <conditionalFormatting sqref="FP96:FQ123">
    <cfRule type="colorScale" priority="163">
      <colorScale>
        <cfvo type="min"/>
        <cfvo type="percentile" val="50"/>
        <cfvo type="max"/>
        <color rgb="FF63BE7B"/>
        <color rgb="FFFFEB84"/>
        <color rgb="FFF8696B"/>
      </colorScale>
    </cfRule>
  </conditionalFormatting>
  <conditionalFormatting sqref="FK14:FK92">
    <cfRule type="colorScale" priority="162">
      <colorScale>
        <cfvo type="min"/>
        <cfvo type="percentile" val="50"/>
        <cfvo type="max"/>
        <color rgb="FFF8696B"/>
        <color rgb="FFFFEB84"/>
        <color rgb="FF63BE7B"/>
      </colorScale>
    </cfRule>
  </conditionalFormatting>
  <conditionalFormatting sqref="FL96:FL123">
    <cfRule type="colorScale" priority="161">
      <colorScale>
        <cfvo type="min"/>
        <cfvo type="percentile" val="50"/>
        <cfvo type="max"/>
        <color rgb="FFF8696B"/>
        <color rgb="FFFFEB84"/>
        <color rgb="FF63BE7B"/>
      </colorScale>
    </cfRule>
  </conditionalFormatting>
  <conditionalFormatting sqref="FT14:FT92">
    <cfRule type="colorScale" priority="160">
      <colorScale>
        <cfvo type="min"/>
        <cfvo type="percentile" val="50"/>
        <cfvo type="max"/>
        <color rgb="FFF8696B"/>
        <color rgb="FFFFEB84"/>
        <color rgb="FF63BE7B"/>
      </colorScale>
    </cfRule>
  </conditionalFormatting>
  <conditionalFormatting sqref="FT96:FU123">
    <cfRule type="colorScale" priority="159">
      <colorScale>
        <cfvo type="min"/>
        <cfvo type="percentile" val="50"/>
        <cfvo type="max"/>
        <color rgb="FFF8696B"/>
        <color rgb="FFFFEB84"/>
        <color rgb="FF63BE7B"/>
      </colorScale>
    </cfRule>
  </conditionalFormatting>
  <conditionalFormatting sqref="FV14:FV92">
    <cfRule type="colorScale" priority="158">
      <colorScale>
        <cfvo type="min"/>
        <cfvo type="percentile" val="50"/>
        <cfvo type="max"/>
        <color rgb="FFF8696B"/>
        <color rgb="FFFFEB84"/>
        <color rgb="FF63BE7B"/>
      </colorScale>
    </cfRule>
  </conditionalFormatting>
  <conditionalFormatting sqref="FV96:FV123">
    <cfRule type="colorScale" priority="157">
      <colorScale>
        <cfvo type="min"/>
        <cfvo type="percentile" val="50"/>
        <cfvo type="max"/>
        <color rgb="FFF8696B"/>
        <color rgb="FFFFEB84"/>
        <color rgb="FF63BE7B"/>
      </colorScale>
    </cfRule>
  </conditionalFormatting>
  <conditionalFormatting sqref="FL2:FL10 FH2:FH10">
    <cfRule type="colorScale" priority="156">
      <colorScale>
        <cfvo type="min"/>
        <cfvo type="percentile" val="50"/>
        <cfvo type="max"/>
        <color rgb="FFF8696B"/>
        <color rgb="FFFFEB84"/>
        <color rgb="FF63BE7B"/>
      </colorScale>
    </cfRule>
  </conditionalFormatting>
  <conditionalFormatting sqref="FI2:FJ10">
    <cfRule type="colorScale" priority="155">
      <colorScale>
        <cfvo type="min"/>
        <cfvo type="percentile" val="50"/>
        <cfvo type="max"/>
        <color rgb="FFF8696B"/>
        <color rgb="FFFFEB84"/>
        <color rgb="FF63BE7B"/>
      </colorScale>
    </cfRule>
  </conditionalFormatting>
  <conditionalFormatting sqref="FM2:FM10">
    <cfRule type="colorScale" priority="154">
      <colorScale>
        <cfvo type="min"/>
        <cfvo type="percentile" val="50"/>
        <cfvo type="max"/>
        <color rgb="FFF8696B"/>
        <color rgb="FFFFEB84"/>
        <color rgb="FF63BE7B"/>
      </colorScale>
    </cfRule>
  </conditionalFormatting>
  <conditionalFormatting sqref="FG14:FG92">
    <cfRule type="colorScale" priority="153">
      <colorScale>
        <cfvo type="min"/>
        <cfvo type="percentile" val="50"/>
        <cfvo type="max"/>
        <color rgb="FFF8696B"/>
        <color rgb="FFFFEB84"/>
        <color rgb="FF63BE7B"/>
      </colorScale>
    </cfRule>
  </conditionalFormatting>
  <conditionalFormatting sqref="FF14:FF92">
    <cfRule type="colorScale" priority="152">
      <colorScale>
        <cfvo type="min"/>
        <cfvo type="percentile" val="50"/>
        <cfvo type="max"/>
        <color rgb="FFF8696B"/>
        <color rgb="FFFFEB84"/>
        <color rgb="FF63BE7B"/>
      </colorScale>
    </cfRule>
  </conditionalFormatting>
  <conditionalFormatting sqref="FJ14:FJ92">
    <cfRule type="colorScale" priority="151">
      <colorScale>
        <cfvo type="min"/>
        <cfvo type="percentile" val="50"/>
        <cfvo type="max"/>
        <color rgb="FFF8696B"/>
        <color rgb="FFFFEB84"/>
        <color rgb="FF63BE7B"/>
      </colorScale>
    </cfRule>
  </conditionalFormatting>
  <conditionalFormatting sqref="FU14:FU92">
    <cfRule type="colorScale" priority="150">
      <colorScale>
        <cfvo type="min"/>
        <cfvo type="percentile" val="50"/>
        <cfvo type="max"/>
        <color rgb="FFF8696B"/>
        <color rgb="FFFFEB84"/>
        <color rgb="FF63BE7B"/>
      </colorScale>
    </cfRule>
  </conditionalFormatting>
  <conditionalFormatting sqref="GL96:GL123">
    <cfRule type="colorScale" priority="144">
      <colorScale>
        <cfvo type="min"/>
        <cfvo type="percentile" val="50"/>
        <cfvo type="max"/>
        <color rgb="FFF8696B"/>
        <color rgb="FFFFEB84"/>
        <color rgb="FF63BE7B"/>
      </colorScale>
    </cfRule>
  </conditionalFormatting>
  <conditionalFormatting sqref="GE14:GE92">
    <cfRule type="colorScale" priority="138">
      <colorScale>
        <cfvo type="min"/>
        <cfvo type="percentile" val="50"/>
        <cfvo type="max"/>
        <color rgb="FFF8696B"/>
        <color rgb="FFFFEB84"/>
        <color rgb="FF63BE7B"/>
      </colorScale>
    </cfRule>
  </conditionalFormatting>
  <conditionalFormatting sqref="GI96:GI123 FY96:GD123">
    <cfRule type="colorScale" priority="146">
      <colorScale>
        <cfvo type="min"/>
        <cfvo type="percentile" val="50"/>
        <cfvo type="max"/>
        <color rgb="FFF8696B"/>
        <color rgb="FFFFEB84"/>
        <color rgb="FF63BE7B"/>
      </colorScale>
    </cfRule>
  </conditionalFormatting>
  <conditionalFormatting sqref="GJ96:GK123">
    <cfRule type="colorScale" priority="145">
      <colorScale>
        <cfvo type="min"/>
        <cfvo type="percentile" val="50"/>
        <cfvo type="max"/>
        <color rgb="FFF8696B"/>
        <color rgb="FFFFEB84"/>
        <color rgb="FF63BE7B"/>
      </colorScale>
    </cfRule>
  </conditionalFormatting>
  <conditionalFormatting sqref="GI15:GI24 FY82:FY92 FY15:FY24 GI82:GI92 GD15:GD24 GD82:GD92">
    <cfRule type="colorScale" priority="143">
      <colorScale>
        <cfvo type="min"/>
        <cfvo type="percentile" val="50"/>
        <cfvo type="max"/>
        <color rgb="FFF8696B"/>
        <color rgb="FFFFEB84"/>
        <color rgb="FF63BE7B"/>
      </colorScale>
    </cfRule>
  </conditionalFormatting>
  <conditionalFormatting sqref="FX96:FX123">
    <cfRule type="colorScale" priority="142">
      <colorScale>
        <cfvo type="min"/>
        <cfvo type="percentile" val="50"/>
        <cfvo type="max"/>
        <color rgb="FFF8696B"/>
        <color rgb="FFFFEB84"/>
        <color rgb="FF63BE7B"/>
      </colorScale>
    </cfRule>
  </conditionalFormatting>
  <conditionalFormatting sqref="GL14:GL92">
    <cfRule type="colorScale" priority="147">
      <colorScale>
        <cfvo type="min"/>
        <cfvo type="percentile" val="50"/>
        <cfvo type="max"/>
        <color rgb="FFF8696B"/>
        <color rgb="FFFFEB84"/>
        <color rgb="FF63BE7B"/>
      </colorScale>
    </cfRule>
  </conditionalFormatting>
  <conditionalFormatting sqref="GI25:GI81 FY25:FY81 GD25:GD81">
    <cfRule type="colorScale" priority="148">
      <colorScale>
        <cfvo type="min"/>
        <cfvo type="percentile" val="50"/>
        <cfvo type="max"/>
        <color rgb="FFF8696B"/>
        <color rgb="FFFFEB84"/>
        <color rgb="FF63BE7B"/>
      </colorScale>
    </cfRule>
  </conditionalFormatting>
  <conditionalFormatting sqref="GJ12:GK92">
    <cfRule type="colorScale" priority="149">
      <colorScale>
        <cfvo type="min"/>
        <cfvo type="percentile" val="50"/>
        <cfvo type="max"/>
        <color rgb="FFF8696B"/>
        <color rgb="FFFFEB84"/>
        <color rgb="FF63BE7B"/>
      </colorScale>
    </cfRule>
  </conditionalFormatting>
  <conditionalFormatting sqref="GD14 FY14">
    <cfRule type="colorScale" priority="141">
      <colorScale>
        <cfvo type="min"/>
        <cfvo type="percentile" val="50"/>
        <cfvo type="max"/>
        <color rgb="FFF8696B"/>
        <color rgb="FFFFEB84"/>
        <color rgb="FF63BE7B"/>
      </colorScale>
    </cfRule>
  </conditionalFormatting>
  <conditionalFormatting sqref="GI14:GI92">
    <cfRule type="colorScale" priority="140">
      <colorScale>
        <cfvo type="min"/>
        <cfvo type="percentile" val="50"/>
        <cfvo type="max"/>
        <color rgb="FFF8696B"/>
        <color rgb="FFFFEB84"/>
        <color rgb="FF63BE7B"/>
      </colorScale>
    </cfRule>
  </conditionalFormatting>
  <conditionalFormatting sqref="FX14:FX92">
    <cfRule type="colorScale" priority="139">
      <colorScale>
        <cfvo type="min"/>
        <cfvo type="percentile" val="50"/>
        <cfvo type="max"/>
        <color rgb="FFF8696B"/>
        <color rgb="FFFFEB84"/>
        <color rgb="FF63BE7B"/>
      </colorScale>
    </cfRule>
  </conditionalFormatting>
  <conditionalFormatting sqref="GM96:GN123">
    <cfRule type="colorScale" priority="137">
      <colorScale>
        <cfvo type="min"/>
        <cfvo type="percentile" val="50"/>
        <cfvo type="max"/>
        <color rgb="FFF8696B"/>
        <color rgb="FFFFEB84"/>
        <color rgb="FF63BE7B"/>
      </colorScale>
    </cfRule>
  </conditionalFormatting>
  <conditionalFormatting sqref="GM14:GM92">
    <cfRule type="colorScale" priority="136">
      <colorScale>
        <cfvo type="min"/>
        <cfvo type="percentile" val="50"/>
        <cfvo type="max"/>
        <color rgb="FF63BE7B"/>
        <color rgb="FFFFEB84"/>
        <color rgb="FFF8696B"/>
      </colorScale>
    </cfRule>
  </conditionalFormatting>
  <conditionalFormatting sqref="GE96:GF123">
    <cfRule type="colorScale" priority="135">
      <colorScale>
        <cfvo type="min"/>
        <cfvo type="percentile" val="50"/>
        <cfvo type="max"/>
        <color rgb="FFF8696B"/>
        <color rgb="FFFFEB84"/>
        <color rgb="FF63BE7B"/>
      </colorScale>
    </cfRule>
  </conditionalFormatting>
  <conditionalFormatting sqref="GG96:GH123">
    <cfRule type="colorScale" priority="134">
      <colorScale>
        <cfvo type="min"/>
        <cfvo type="percentile" val="50"/>
        <cfvo type="max"/>
        <color rgb="FFF8696B"/>
        <color rgb="FFFFEB84"/>
        <color rgb="FF63BE7B"/>
      </colorScale>
    </cfRule>
  </conditionalFormatting>
  <conditionalFormatting sqref="GM96:GN123">
    <cfRule type="colorScale" priority="133">
      <colorScale>
        <cfvo type="min"/>
        <cfvo type="percentile" val="50"/>
        <cfvo type="max"/>
        <color rgb="FF63BE7B"/>
        <color rgb="FFFFEB84"/>
        <color rgb="FFF8696B"/>
      </colorScale>
    </cfRule>
  </conditionalFormatting>
  <conditionalFormatting sqref="GG14:GH92">
    <cfRule type="colorScale" priority="132">
      <colorScale>
        <cfvo type="min"/>
        <cfvo type="percentile" val="50"/>
        <cfvo type="max"/>
        <color rgb="FFF8696B"/>
        <color rgb="FFFFEB84"/>
        <color rgb="FF63BE7B"/>
      </colorScale>
    </cfRule>
  </conditionalFormatting>
  <conditionalFormatting sqref="GI96:GI123">
    <cfRule type="colorScale" priority="131">
      <colorScale>
        <cfvo type="min"/>
        <cfvo type="percentile" val="50"/>
        <cfvo type="max"/>
        <color rgb="FFF8696B"/>
        <color rgb="FFFFEB84"/>
        <color rgb="FF63BE7B"/>
      </colorScale>
    </cfRule>
  </conditionalFormatting>
  <conditionalFormatting sqref="GQ14:GQ92">
    <cfRule type="colorScale" priority="130">
      <colorScale>
        <cfvo type="min"/>
        <cfvo type="percentile" val="50"/>
        <cfvo type="max"/>
        <color rgb="FFF8696B"/>
        <color rgb="FFFFEB84"/>
        <color rgb="FF63BE7B"/>
      </colorScale>
    </cfRule>
  </conditionalFormatting>
  <conditionalFormatting sqref="GQ96:GR123">
    <cfRule type="colorScale" priority="129">
      <colorScale>
        <cfvo type="min"/>
        <cfvo type="percentile" val="50"/>
        <cfvo type="max"/>
        <color rgb="FFF8696B"/>
        <color rgb="FFFFEB84"/>
        <color rgb="FF63BE7B"/>
      </colorScale>
    </cfRule>
  </conditionalFormatting>
  <conditionalFormatting sqref="GS14:GS92">
    <cfRule type="colorScale" priority="128">
      <colorScale>
        <cfvo type="min"/>
        <cfvo type="percentile" val="50"/>
        <cfvo type="max"/>
        <color rgb="FFF8696B"/>
        <color rgb="FFFFEB84"/>
        <color rgb="FF63BE7B"/>
      </colorScale>
    </cfRule>
  </conditionalFormatting>
  <conditionalFormatting sqref="GS96:GS123">
    <cfRule type="colorScale" priority="127">
      <colorScale>
        <cfvo type="min"/>
        <cfvo type="percentile" val="50"/>
        <cfvo type="max"/>
        <color rgb="FFF8696B"/>
        <color rgb="FFFFEB84"/>
        <color rgb="FF63BE7B"/>
      </colorScale>
    </cfRule>
  </conditionalFormatting>
  <conditionalFormatting sqref="GH2:GH10 GD2:GD10">
    <cfRule type="colorScale" priority="126">
      <colorScale>
        <cfvo type="min"/>
        <cfvo type="percentile" val="50"/>
        <cfvo type="max"/>
        <color rgb="FFF8696B"/>
        <color rgb="FFFFEB84"/>
        <color rgb="FF63BE7B"/>
      </colorScale>
    </cfRule>
  </conditionalFormatting>
  <conditionalFormatting sqref="GE2:GF10">
    <cfRule type="colorScale" priority="125">
      <colorScale>
        <cfvo type="min"/>
        <cfvo type="percentile" val="50"/>
        <cfvo type="max"/>
        <color rgb="FFF8696B"/>
        <color rgb="FFFFEB84"/>
        <color rgb="FF63BE7B"/>
      </colorScale>
    </cfRule>
  </conditionalFormatting>
  <conditionalFormatting sqref="GI2:GI10">
    <cfRule type="colorScale" priority="124">
      <colorScale>
        <cfvo type="min"/>
        <cfvo type="percentile" val="50"/>
        <cfvo type="max"/>
        <color rgb="FFF8696B"/>
        <color rgb="FFFFEB84"/>
        <color rgb="FF63BE7B"/>
      </colorScale>
    </cfRule>
  </conditionalFormatting>
  <conditionalFormatting sqref="GB14:GC92">
    <cfRule type="colorScale" priority="123">
      <colorScale>
        <cfvo type="min"/>
        <cfvo type="percentile" val="50"/>
        <cfvo type="max"/>
        <color rgb="FFF8696B"/>
        <color rgb="FFFFEB84"/>
        <color rgb="FF63BE7B"/>
      </colorScale>
    </cfRule>
  </conditionalFormatting>
  <conditionalFormatting sqref="FZ14:GA92">
    <cfRule type="colorScale" priority="122">
      <colorScale>
        <cfvo type="min"/>
        <cfvo type="percentile" val="50"/>
        <cfvo type="max"/>
        <color rgb="FFF8696B"/>
        <color rgb="FFFFEB84"/>
        <color rgb="FF63BE7B"/>
      </colorScale>
    </cfRule>
  </conditionalFormatting>
  <conditionalFormatting sqref="GF14:GF92">
    <cfRule type="colorScale" priority="121">
      <colorScale>
        <cfvo type="min"/>
        <cfvo type="percentile" val="50"/>
        <cfvo type="max"/>
        <color rgb="FFF8696B"/>
        <color rgb="FFFFEB84"/>
        <color rgb="FF63BE7B"/>
      </colorScale>
    </cfRule>
  </conditionalFormatting>
  <conditionalFormatting sqref="GR14:GR92">
    <cfRule type="colorScale" priority="120">
      <colorScale>
        <cfvo type="min"/>
        <cfvo type="percentile" val="50"/>
        <cfvo type="max"/>
        <color rgb="FFF8696B"/>
        <color rgb="FFFFEB84"/>
        <color rgb="FF63BE7B"/>
      </colorScale>
    </cfRule>
  </conditionalFormatting>
  <conditionalFormatting sqref="FZ14:FZ92">
    <cfRule type="colorScale" priority="119">
      <colorScale>
        <cfvo type="min"/>
        <cfvo type="percentile" val="50"/>
        <cfvo type="max"/>
        <color rgb="FFF8696B"/>
        <color rgb="FFFFEB84"/>
        <color rgb="FF63BE7B"/>
      </colorScale>
    </cfRule>
  </conditionalFormatting>
  <conditionalFormatting sqref="FY14:FY92">
    <cfRule type="colorScale" priority="118">
      <colorScale>
        <cfvo type="min"/>
        <cfvo type="percentile" val="50"/>
        <cfvo type="max"/>
        <color rgb="FFF8696B"/>
        <color rgb="FFFFEB84"/>
        <color rgb="FF63BE7B"/>
      </colorScale>
    </cfRule>
  </conditionalFormatting>
  <conditionalFormatting sqref="GT14:GT92">
    <cfRule type="colorScale" priority="117">
      <colorScale>
        <cfvo type="min"/>
        <cfvo type="percentile" val="50"/>
        <cfvo type="max"/>
        <color rgb="FFF8696B"/>
        <color rgb="FFFFEB84"/>
        <color rgb="FF63BE7B"/>
      </colorScale>
    </cfRule>
  </conditionalFormatting>
  <conditionalFormatting sqref="GT96:GT123">
    <cfRule type="colorScale" priority="116">
      <colorScale>
        <cfvo type="min"/>
        <cfvo type="percentile" val="50"/>
        <cfvo type="max"/>
        <color rgb="FFF8696B"/>
        <color rgb="FFFFEB84"/>
        <color rgb="FF63BE7B"/>
      </colorScale>
    </cfRule>
  </conditionalFormatting>
  <conditionalFormatting sqref="HJ96:HJ123">
    <cfRule type="colorScale" priority="110">
      <colorScale>
        <cfvo type="min"/>
        <cfvo type="percentile" val="50"/>
        <cfvo type="max"/>
        <color rgb="FFF8696B"/>
        <color rgb="FFFFEB84"/>
        <color rgb="FF63BE7B"/>
      </colorScale>
    </cfRule>
  </conditionalFormatting>
  <conditionalFormatting sqref="HC14:HC92">
    <cfRule type="colorScale" priority="104">
      <colorScale>
        <cfvo type="min"/>
        <cfvo type="percentile" val="50"/>
        <cfvo type="max"/>
        <color rgb="FFF8696B"/>
        <color rgb="FFFFEB84"/>
        <color rgb="FF63BE7B"/>
      </colorScale>
    </cfRule>
  </conditionalFormatting>
  <conditionalFormatting sqref="HG96:HG123 GW96:HB123">
    <cfRule type="colorScale" priority="112">
      <colorScale>
        <cfvo type="min"/>
        <cfvo type="percentile" val="50"/>
        <cfvo type="max"/>
        <color rgb="FFF8696B"/>
        <color rgb="FFFFEB84"/>
        <color rgb="FF63BE7B"/>
      </colorScale>
    </cfRule>
  </conditionalFormatting>
  <conditionalFormatting sqref="HH96:HI123">
    <cfRule type="colorScale" priority="111">
      <colorScale>
        <cfvo type="min"/>
        <cfvo type="percentile" val="50"/>
        <cfvo type="max"/>
        <color rgb="FFF8696B"/>
        <color rgb="FFFFEB84"/>
        <color rgb="FF63BE7B"/>
      </colorScale>
    </cfRule>
  </conditionalFormatting>
  <conditionalFormatting sqref="HG15:HG24 GW82:GW92 GW15:GW24 HG82:HG92 HB15:HB24 HB82:HB92">
    <cfRule type="colorScale" priority="109">
      <colorScale>
        <cfvo type="min"/>
        <cfvo type="percentile" val="50"/>
        <cfvo type="max"/>
        <color rgb="FFF8696B"/>
        <color rgb="FFFFEB84"/>
        <color rgb="FF63BE7B"/>
      </colorScale>
    </cfRule>
  </conditionalFormatting>
  <conditionalFormatting sqref="GV96:GV123">
    <cfRule type="colorScale" priority="108">
      <colorScale>
        <cfvo type="min"/>
        <cfvo type="percentile" val="50"/>
        <cfvo type="max"/>
        <color rgb="FFF8696B"/>
        <color rgb="FFFFEB84"/>
        <color rgb="FF63BE7B"/>
      </colorScale>
    </cfRule>
  </conditionalFormatting>
  <conditionalFormatting sqref="HJ14:HJ92">
    <cfRule type="colorScale" priority="113">
      <colorScale>
        <cfvo type="min"/>
        <cfvo type="percentile" val="50"/>
        <cfvo type="max"/>
        <color rgb="FFF8696B"/>
        <color rgb="FFFFEB84"/>
        <color rgb="FF63BE7B"/>
      </colorScale>
    </cfRule>
  </conditionalFormatting>
  <conditionalFormatting sqref="HG25:HG81 GW25:GW81 HB25:HB81">
    <cfRule type="colorScale" priority="114">
      <colorScale>
        <cfvo type="min"/>
        <cfvo type="percentile" val="50"/>
        <cfvo type="max"/>
        <color rgb="FFF8696B"/>
        <color rgb="FFFFEB84"/>
        <color rgb="FF63BE7B"/>
      </colorScale>
    </cfRule>
  </conditionalFormatting>
  <conditionalFormatting sqref="HH12:HI92">
    <cfRule type="colorScale" priority="115">
      <colorScale>
        <cfvo type="min"/>
        <cfvo type="percentile" val="50"/>
        <cfvo type="max"/>
        <color rgb="FFF8696B"/>
        <color rgb="FFFFEB84"/>
        <color rgb="FF63BE7B"/>
      </colorScale>
    </cfRule>
  </conditionalFormatting>
  <conditionalFormatting sqref="HB14 GW14">
    <cfRule type="colorScale" priority="107">
      <colorScale>
        <cfvo type="min"/>
        <cfvo type="percentile" val="50"/>
        <cfvo type="max"/>
        <color rgb="FFF8696B"/>
        <color rgb="FFFFEB84"/>
        <color rgb="FF63BE7B"/>
      </colorScale>
    </cfRule>
  </conditionalFormatting>
  <conditionalFormatting sqref="HG14:HG92">
    <cfRule type="colorScale" priority="106">
      <colorScale>
        <cfvo type="min"/>
        <cfvo type="percentile" val="50"/>
        <cfvo type="max"/>
        <color rgb="FFF8696B"/>
        <color rgb="FFFFEB84"/>
        <color rgb="FF63BE7B"/>
      </colorScale>
    </cfRule>
  </conditionalFormatting>
  <conditionalFormatting sqref="GV14:GV92">
    <cfRule type="colorScale" priority="105">
      <colorScale>
        <cfvo type="min"/>
        <cfvo type="percentile" val="50"/>
        <cfvo type="max"/>
        <color rgb="FFF8696B"/>
        <color rgb="FFFFEB84"/>
        <color rgb="FF63BE7B"/>
      </colorScale>
    </cfRule>
  </conditionalFormatting>
  <conditionalFormatting sqref="HK96:HL123">
    <cfRule type="colorScale" priority="103">
      <colorScale>
        <cfvo type="min"/>
        <cfvo type="percentile" val="50"/>
        <cfvo type="max"/>
        <color rgb="FFF8696B"/>
        <color rgb="FFFFEB84"/>
        <color rgb="FF63BE7B"/>
      </colorScale>
    </cfRule>
  </conditionalFormatting>
  <conditionalFormatting sqref="HK14:HK92">
    <cfRule type="colorScale" priority="102">
      <colorScale>
        <cfvo type="min"/>
        <cfvo type="percentile" val="50"/>
        <cfvo type="max"/>
        <color rgb="FF63BE7B"/>
        <color rgb="FFFFEB84"/>
        <color rgb="FFF8696B"/>
      </colorScale>
    </cfRule>
  </conditionalFormatting>
  <conditionalFormatting sqref="HC96:HD123">
    <cfRule type="colorScale" priority="101">
      <colorScale>
        <cfvo type="min"/>
        <cfvo type="percentile" val="50"/>
        <cfvo type="max"/>
        <color rgb="FFF8696B"/>
        <color rgb="FFFFEB84"/>
        <color rgb="FF63BE7B"/>
      </colorScale>
    </cfRule>
  </conditionalFormatting>
  <conditionalFormatting sqref="HE96:HF123">
    <cfRule type="colorScale" priority="100">
      <colorScale>
        <cfvo type="min"/>
        <cfvo type="percentile" val="50"/>
        <cfvo type="max"/>
        <color rgb="FFF8696B"/>
        <color rgb="FFFFEB84"/>
        <color rgb="FF63BE7B"/>
      </colorScale>
    </cfRule>
  </conditionalFormatting>
  <conditionalFormatting sqref="HK96:HL123">
    <cfRule type="colorScale" priority="99">
      <colorScale>
        <cfvo type="min"/>
        <cfvo type="percentile" val="50"/>
        <cfvo type="max"/>
        <color rgb="FF63BE7B"/>
        <color rgb="FFFFEB84"/>
        <color rgb="FFF8696B"/>
      </colorScale>
    </cfRule>
  </conditionalFormatting>
  <conditionalFormatting sqref="HE14:HF92">
    <cfRule type="colorScale" priority="98">
      <colorScale>
        <cfvo type="min"/>
        <cfvo type="percentile" val="50"/>
        <cfvo type="max"/>
        <color rgb="FFF8696B"/>
        <color rgb="FFFFEB84"/>
        <color rgb="FF63BE7B"/>
      </colorScale>
    </cfRule>
  </conditionalFormatting>
  <conditionalFormatting sqref="HG96:HG123">
    <cfRule type="colorScale" priority="97">
      <colorScale>
        <cfvo type="min"/>
        <cfvo type="percentile" val="50"/>
        <cfvo type="max"/>
        <color rgb="FFF8696B"/>
        <color rgb="FFFFEB84"/>
        <color rgb="FF63BE7B"/>
      </colorScale>
    </cfRule>
  </conditionalFormatting>
  <conditionalFormatting sqref="HO14:HO92">
    <cfRule type="colorScale" priority="96">
      <colorScale>
        <cfvo type="min"/>
        <cfvo type="percentile" val="50"/>
        <cfvo type="max"/>
        <color rgb="FFF8696B"/>
        <color rgb="FFFFEB84"/>
        <color rgb="FF63BE7B"/>
      </colorScale>
    </cfRule>
  </conditionalFormatting>
  <conditionalFormatting sqref="HO96:HP123">
    <cfRule type="colorScale" priority="95">
      <colorScale>
        <cfvo type="min"/>
        <cfvo type="percentile" val="50"/>
        <cfvo type="max"/>
        <color rgb="FFF8696B"/>
        <color rgb="FFFFEB84"/>
        <color rgb="FF63BE7B"/>
      </colorScale>
    </cfRule>
  </conditionalFormatting>
  <conditionalFormatting sqref="HQ14:HQ92">
    <cfRule type="colorScale" priority="94">
      <colorScale>
        <cfvo type="min"/>
        <cfvo type="percentile" val="50"/>
        <cfvo type="max"/>
        <color rgb="FFF8696B"/>
        <color rgb="FFFFEB84"/>
        <color rgb="FF63BE7B"/>
      </colorScale>
    </cfRule>
  </conditionalFormatting>
  <conditionalFormatting sqref="HQ96:HQ123">
    <cfRule type="colorScale" priority="93">
      <colorScale>
        <cfvo type="min"/>
        <cfvo type="percentile" val="50"/>
        <cfvo type="max"/>
        <color rgb="FFF8696B"/>
        <color rgb="FFFFEB84"/>
        <color rgb="FF63BE7B"/>
      </colorScale>
    </cfRule>
  </conditionalFormatting>
  <conditionalFormatting sqref="HF2:HF10 HB2:HB10">
    <cfRule type="colorScale" priority="92">
      <colorScale>
        <cfvo type="min"/>
        <cfvo type="percentile" val="50"/>
        <cfvo type="max"/>
        <color rgb="FFF8696B"/>
        <color rgb="FFFFEB84"/>
        <color rgb="FF63BE7B"/>
      </colorScale>
    </cfRule>
  </conditionalFormatting>
  <conditionalFormatting sqref="HC2:HD10">
    <cfRule type="colorScale" priority="91">
      <colorScale>
        <cfvo type="min"/>
        <cfvo type="percentile" val="50"/>
        <cfvo type="max"/>
        <color rgb="FFF8696B"/>
        <color rgb="FFFFEB84"/>
        <color rgb="FF63BE7B"/>
      </colorScale>
    </cfRule>
  </conditionalFormatting>
  <conditionalFormatting sqref="HG2:HG10">
    <cfRule type="colorScale" priority="90">
      <colorScale>
        <cfvo type="min"/>
        <cfvo type="percentile" val="50"/>
        <cfvo type="max"/>
        <color rgb="FFF8696B"/>
        <color rgb="FFFFEB84"/>
        <color rgb="FF63BE7B"/>
      </colorScale>
    </cfRule>
  </conditionalFormatting>
  <conditionalFormatting sqref="GZ14:HA92">
    <cfRule type="colorScale" priority="89">
      <colorScale>
        <cfvo type="min"/>
        <cfvo type="percentile" val="50"/>
        <cfvo type="max"/>
        <color rgb="FFF8696B"/>
        <color rgb="FFFFEB84"/>
        <color rgb="FF63BE7B"/>
      </colorScale>
    </cfRule>
  </conditionalFormatting>
  <conditionalFormatting sqref="GX14:GY92">
    <cfRule type="colorScale" priority="88">
      <colorScale>
        <cfvo type="min"/>
        <cfvo type="percentile" val="50"/>
        <cfvo type="max"/>
        <color rgb="FFF8696B"/>
        <color rgb="FFFFEB84"/>
        <color rgb="FF63BE7B"/>
      </colorScale>
    </cfRule>
  </conditionalFormatting>
  <conditionalFormatting sqref="HD14:HD92">
    <cfRule type="colorScale" priority="87">
      <colorScale>
        <cfvo type="min"/>
        <cfvo type="percentile" val="50"/>
        <cfvo type="max"/>
        <color rgb="FFF8696B"/>
        <color rgb="FFFFEB84"/>
        <color rgb="FF63BE7B"/>
      </colorScale>
    </cfRule>
  </conditionalFormatting>
  <conditionalFormatting sqref="HP14:HP92">
    <cfRule type="colorScale" priority="86">
      <colorScale>
        <cfvo type="min"/>
        <cfvo type="percentile" val="50"/>
        <cfvo type="max"/>
        <color rgb="FFF8696B"/>
        <color rgb="FFFFEB84"/>
        <color rgb="FF63BE7B"/>
      </colorScale>
    </cfRule>
  </conditionalFormatting>
  <conditionalFormatting sqref="GX14:GX92">
    <cfRule type="colorScale" priority="85">
      <colorScale>
        <cfvo type="min"/>
        <cfvo type="percentile" val="50"/>
        <cfvo type="max"/>
        <color rgb="FFF8696B"/>
        <color rgb="FFFFEB84"/>
        <color rgb="FF63BE7B"/>
      </colorScale>
    </cfRule>
  </conditionalFormatting>
  <conditionalFormatting sqref="GW14:GW92">
    <cfRule type="colorScale" priority="84">
      <colorScale>
        <cfvo type="min"/>
        <cfvo type="percentile" val="50"/>
        <cfvo type="max"/>
        <color rgb="FFF8696B"/>
        <color rgb="FFFFEB84"/>
        <color rgb="FF63BE7B"/>
      </colorScale>
    </cfRule>
  </conditionalFormatting>
  <conditionalFormatting sqref="HR14:HR92">
    <cfRule type="colorScale" priority="83">
      <colorScale>
        <cfvo type="min"/>
        <cfvo type="percentile" val="50"/>
        <cfvo type="max"/>
        <color rgb="FFF8696B"/>
        <color rgb="FFFFEB84"/>
        <color rgb="FF63BE7B"/>
      </colorScale>
    </cfRule>
  </conditionalFormatting>
  <conditionalFormatting sqref="HR96:HR123">
    <cfRule type="colorScale" priority="82">
      <colorScale>
        <cfvo type="min"/>
        <cfvo type="percentile" val="50"/>
        <cfvo type="max"/>
        <color rgb="FFF8696B"/>
        <color rgb="FFFFEB84"/>
        <color rgb="FF63BE7B"/>
      </colorScale>
    </cfRule>
  </conditionalFormatting>
  <conditionalFormatting sqref="GN2:GN9">
    <cfRule type="colorScale" priority="81">
      <colorScale>
        <cfvo type="min"/>
        <cfvo type="percentile" val="50"/>
        <cfvo type="max"/>
        <color rgb="FFF8696B"/>
        <color rgb="FFFFEB84"/>
        <color rgb="FF63BE7B"/>
      </colorScale>
    </cfRule>
  </conditionalFormatting>
  <conditionalFormatting sqref="GP2:GP9">
    <cfRule type="colorScale" priority="80">
      <colorScale>
        <cfvo type="min"/>
        <cfvo type="percentile" val="50"/>
        <cfvo type="max"/>
        <color rgb="FFF8696B"/>
        <color rgb="FFFFEB84"/>
        <color rgb="FF63BE7B"/>
      </colorScale>
    </cfRule>
  </conditionalFormatting>
  <conditionalFormatting sqref="HL2:HL9">
    <cfRule type="colorScale" priority="79">
      <colorScale>
        <cfvo type="min"/>
        <cfvo type="percentile" val="50"/>
        <cfvo type="max"/>
        <color rgb="FFF8696B"/>
        <color rgb="FFFFEB84"/>
        <color rgb="FF63BE7B"/>
      </colorScale>
    </cfRule>
  </conditionalFormatting>
  <conditionalFormatting sqref="HN2:HN9">
    <cfRule type="colorScale" priority="78">
      <colorScale>
        <cfvo type="min"/>
        <cfvo type="percentile" val="50"/>
        <cfvo type="max"/>
        <color rgb="FFF8696B"/>
        <color rgb="FFFFEB84"/>
        <color rgb="FF63BE7B"/>
      </colorScale>
    </cfRule>
  </conditionalFormatting>
  <conditionalFormatting sqref="IH96:IH123">
    <cfRule type="colorScale" priority="72">
      <colorScale>
        <cfvo type="min"/>
        <cfvo type="percentile" val="50"/>
        <cfvo type="max"/>
        <color rgb="FFF8696B"/>
        <color rgb="FFFFEB84"/>
        <color rgb="FF63BE7B"/>
      </colorScale>
    </cfRule>
  </conditionalFormatting>
  <conditionalFormatting sqref="IA14:IA92">
    <cfRule type="colorScale" priority="66">
      <colorScale>
        <cfvo type="min"/>
        <cfvo type="percentile" val="50"/>
        <cfvo type="max"/>
        <color rgb="FFF8696B"/>
        <color rgb="FFFFEB84"/>
        <color rgb="FF63BE7B"/>
      </colorScale>
    </cfRule>
  </conditionalFormatting>
  <conditionalFormatting sqref="IE96:IE123 HU96:HZ123">
    <cfRule type="colorScale" priority="74">
      <colorScale>
        <cfvo type="min"/>
        <cfvo type="percentile" val="50"/>
        <cfvo type="max"/>
        <color rgb="FFF8696B"/>
        <color rgb="FFFFEB84"/>
        <color rgb="FF63BE7B"/>
      </colorScale>
    </cfRule>
  </conditionalFormatting>
  <conditionalFormatting sqref="IF96:IG123">
    <cfRule type="colorScale" priority="73">
      <colorScale>
        <cfvo type="min"/>
        <cfvo type="percentile" val="50"/>
        <cfvo type="max"/>
        <color rgb="FFF8696B"/>
        <color rgb="FFFFEB84"/>
        <color rgb="FF63BE7B"/>
      </colorScale>
    </cfRule>
  </conditionalFormatting>
  <conditionalFormatting sqref="IE15:IE24 HU82:HU92 HU15:HU24 IE82:IE92 HZ15:HZ24 HZ82:HZ92">
    <cfRule type="colorScale" priority="71">
      <colorScale>
        <cfvo type="min"/>
        <cfvo type="percentile" val="50"/>
        <cfvo type="max"/>
        <color rgb="FFF8696B"/>
        <color rgb="FFFFEB84"/>
        <color rgb="FF63BE7B"/>
      </colorScale>
    </cfRule>
  </conditionalFormatting>
  <conditionalFormatting sqref="HT96:HT123">
    <cfRule type="colorScale" priority="70">
      <colorScale>
        <cfvo type="min"/>
        <cfvo type="percentile" val="50"/>
        <cfvo type="max"/>
        <color rgb="FFF8696B"/>
        <color rgb="FFFFEB84"/>
        <color rgb="FF63BE7B"/>
      </colorScale>
    </cfRule>
  </conditionalFormatting>
  <conditionalFormatting sqref="IH14:IH92">
    <cfRule type="colorScale" priority="75">
      <colorScale>
        <cfvo type="min"/>
        <cfvo type="percentile" val="50"/>
        <cfvo type="max"/>
        <color rgb="FFF8696B"/>
        <color rgb="FFFFEB84"/>
        <color rgb="FF63BE7B"/>
      </colorScale>
    </cfRule>
  </conditionalFormatting>
  <conditionalFormatting sqref="IE25:IE81 HU25:HU81 HZ25:HZ81">
    <cfRule type="colorScale" priority="76">
      <colorScale>
        <cfvo type="min"/>
        <cfvo type="percentile" val="50"/>
        <cfvo type="max"/>
        <color rgb="FFF8696B"/>
        <color rgb="FFFFEB84"/>
        <color rgb="FF63BE7B"/>
      </colorScale>
    </cfRule>
  </conditionalFormatting>
  <conditionalFormatting sqref="IF12:IG13 IG14:IG92">
    <cfRule type="colorScale" priority="77">
      <colorScale>
        <cfvo type="min"/>
        <cfvo type="percentile" val="50"/>
        <cfvo type="max"/>
        <color rgb="FFF8696B"/>
        <color rgb="FFFFEB84"/>
        <color rgb="FF63BE7B"/>
      </colorScale>
    </cfRule>
  </conditionalFormatting>
  <conditionalFormatting sqref="HZ14 HU14">
    <cfRule type="colorScale" priority="69">
      <colorScale>
        <cfvo type="min"/>
        <cfvo type="percentile" val="50"/>
        <cfvo type="max"/>
        <color rgb="FFF8696B"/>
        <color rgb="FFFFEB84"/>
        <color rgb="FF63BE7B"/>
      </colorScale>
    </cfRule>
  </conditionalFormatting>
  <conditionalFormatting sqref="IE14:IE92">
    <cfRule type="colorScale" priority="68">
      <colorScale>
        <cfvo type="min"/>
        <cfvo type="percentile" val="50"/>
        <cfvo type="max"/>
        <color rgb="FFF8696B"/>
        <color rgb="FFFFEB84"/>
        <color rgb="FF63BE7B"/>
      </colorScale>
    </cfRule>
  </conditionalFormatting>
  <conditionalFormatting sqref="HT14:HT92">
    <cfRule type="colorScale" priority="67">
      <colorScale>
        <cfvo type="min"/>
        <cfvo type="percentile" val="50"/>
        <cfvo type="max"/>
        <color rgb="FFF8696B"/>
        <color rgb="FFFFEB84"/>
        <color rgb="FF63BE7B"/>
      </colorScale>
    </cfRule>
  </conditionalFormatting>
  <conditionalFormatting sqref="II96:IJ123">
    <cfRule type="colorScale" priority="65">
      <colorScale>
        <cfvo type="min"/>
        <cfvo type="percentile" val="50"/>
        <cfvo type="max"/>
        <color rgb="FFF8696B"/>
        <color rgb="FFFFEB84"/>
        <color rgb="FF63BE7B"/>
      </colorScale>
    </cfRule>
  </conditionalFormatting>
  <conditionalFormatting sqref="II14:II92">
    <cfRule type="colorScale" priority="64">
      <colorScale>
        <cfvo type="min"/>
        <cfvo type="percentile" val="50"/>
        <cfvo type="max"/>
        <color rgb="FF63BE7B"/>
        <color rgb="FFFFEB84"/>
        <color rgb="FFF8696B"/>
      </colorScale>
    </cfRule>
  </conditionalFormatting>
  <conditionalFormatting sqref="IA96:IB123">
    <cfRule type="colorScale" priority="63">
      <colorScale>
        <cfvo type="min"/>
        <cfvo type="percentile" val="50"/>
        <cfvo type="max"/>
        <color rgb="FFF8696B"/>
        <color rgb="FFFFEB84"/>
        <color rgb="FF63BE7B"/>
      </colorScale>
    </cfRule>
  </conditionalFormatting>
  <conditionalFormatting sqref="IC96:ID123">
    <cfRule type="colorScale" priority="62">
      <colorScale>
        <cfvo type="min"/>
        <cfvo type="percentile" val="50"/>
        <cfvo type="max"/>
        <color rgb="FFF8696B"/>
        <color rgb="FFFFEB84"/>
        <color rgb="FF63BE7B"/>
      </colorScale>
    </cfRule>
  </conditionalFormatting>
  <conditionalFormatting sqref="II96:IJ123">
    <cfRule type="colorScale" priority="61">
      <colorScale>
        <cfvo type="min"/>
        <cfvo type="percentile" val="50"/>
        <cfvo type="max"/>
        <color rgb="FF63BE7B"/>
        <color rgb="FFFFEB84"/>
        <color rgb="FFF8696B"/>
      </colorScale>
    </cfRule>
  </conditionalFormatting>
  <conditionalFormatting sqref="IC14:ID92">
    <cfRule type="colorScale" priority="60">
      <colorScale>
        <cfvo type="min"/>
        <cfvo type="percentile" val="50"/>
        <cfvo type="max"/>
        <color rgb="FFF8696B"/>
        <color rgb="FFFFEB84"/>
        <color rgb="FF63BE7B"/>
      </colorScale>
    </cfRule>
  </conditionalFormatting>
  <conditionalFormatting sqref="IE96:IE123">
    <cfRule type="colorScale" priority="59">
      <colorScale>
        <cfvo type="min"/>
        <cfvo type="percentile" val="50"/>
        <cfvo type="max"/>
        <color rgb="FFF8696B"/>
        <color rgb="FFFFEB84"/>
        <color rgb="FF63BE7B"/>
      </colorScale>
    </cfRule>
  </conditionalFormatting>
  <conditionalFormatting sqref="IM14:IM92">
    <cfRule type="colorScale" priority="58">
      <colorScale>
        <cfvo type="min"/>
        <cfvo type="percentile" val="50"/>
        <cfvo type="max"/>
        <color rgb="FFF8696B"/>
        <color rgb="FFFFEB84"/>
        <color rgb="FF63BE7B"/>
      </colorScale>
    </cfRule>
  </conditionalFormatting>
  <conditionalFormatting sqref="IM96:IN123">
    <cfRule type="colorScale" priority="57">
      <colorScale>
        <cfvo type="min"/>
        <cfvo type="percentile" val="50"/>
        <cfvo type="max"/>
        <color rgb="FFF8696B"/>
        <color rgb="FFFFEB84"/>
        <color rgb="FF63BE7B"/>
      </colorScale>
    </cfRule>
  </conditionalFormatting>
  <conditionalFormatting sqref="IO14:IO92">
    <cfRule type="colorScale" priority="56">
      <colorScale>
        <cfvo type="min"/>
        <cfvo type="percentile" val="50"/>
        <cfvo type="max"/>
        <color rgb="FFF8696B"/>
        <color rgb="FFFFEB84"/>
        <color rgb="FF63BE7B"/>
      </colorScale>
    </cfRule>
  </conditionalFormatting>
  <conditionalFormatting sqref="IO96:IO123">
    <cfRule type="colorScale" priority="55">
      <colorScale>
        <cfvo type="min"/>
        <cfvo type="percentile" val="50"/>
        <cfvo type="max"/>
        <color rgb="FFF8696B"/>
        <color rgb="FFFFEB84"/>
        <color rgb="FF63BE7B"/>
      </colorScale>
    </cfRule>
  </conditionalFormatting>
  <conditionalFormatting sqref="ID2:ID10 HZ2:HZ10">
    <cfRule type="colorScale" priority="54">
      <colorScale>
        <cfvo type="min"/>
        <cfvo type="percentile" val="50"/>
        <cfvo type="max"/>
        <color rgb="FFF8696B"/>
        <color rgb="FFFFEB84"/>
        <color rgb="FF63BE7B"/>
      </colorScale>
    </cfRule>
  </conditionalFormatting>
  <conditionalFormatting sqref="IA2:IB10">
    <cfRule type="colorScale" priority="53">
      <colorScale>
        <cfvo type="min"/>
        <cfvo type="percentile" val="50"/>
        <cfvo type="max"/>
        <color rgb="FFF8696B"/>
        <color rgb="FFFFEB84"/>
        <color rgb="FF63BE7B"/>
      </colorScale>
    </cfRule>
  </conditionalFormatting>
  <conditionalFormatting sqref="IE2:IE10">
    <cfRule type="colorScale" priority="52">
      <colorScale>
        <cfvo type="min"/>
        <cfvo type="percentile" val="50"/>
        <cfvo type="max"/>
        <color rgb="FFF8696B"/>
        <color rgb="FFFFEB84"/>
        <color rgb="FF63BE7B"/>
      </colorScale>
    </cfRule>
  </conditionalFormatting>
  <conditionalFormatting sqref="HX14:HY92">
    <cfRule type="colorScale" priority="51">
      <colorScale>
        <cfvo type="min"/>
        <cfvo type="percentile" val="50"/>
        <cfvo type="max"/>
        <color rgb="FFF8696B"/>
        <color rgb="FFFFEB84"/>
        <color rgb="FF63BE7B"/>
      </colorScale>
    </cfRule>
  </conditionalFormatting>
  <conditionalFormatting sqref="HV14:HW92">
    <cfRule type="colorScale" priority="50">
      <colorScale>
        <cfvo type="min"/>
        <cfvo type="percentile" val="50"/>
        <cfvo type="max"/>
        <color rgb="FFF8696B"/>
        <color rgb="FFFFEB84"/>
        <color rgb="FF63BE7B"/>
      </colorScale>
    </cfRule>
  </conditionalFormatting>
  <conditionalFormatting sqref="IB14:IB92">
    <cfRule type="colorScale" priority="49">
      <colorScale>
        <cfvo type="min"/>
        <cfvo type="percentile" val="50"/>
        <cfvo type="max"/>
        <color rgb="FFF8696B"/>
        <color rgb="FFFFEB84"/>
        <color rgb="FF63BE7B"/>
      </colorScale>
    </cfRule>
  </conditionalFormatting>
  <conditionalFormatting sqref="IN14:IN92">
    <cfRule type="colorScale" priority="48">
      <colorScale>
        <cfvo type="min"/>
        <cfvo type="percentile" val="50"/>
        <cfvo type="max"/>
        <color rgb="FFF8696B"/>
        <color rgb="FFFFEB84"/>
        <color rgb="FF63BE7B"/>
      </colorScale>
    </cfRule>
  </conditionalFormatting>
  <conditionalFormatting sqref="HV14:HV92">
    <cfRule type="colorScale" priority="47">
      <colorScale>
        <cfvo type="min"/>
        <cfvo type="percentile" val="50"/>
        <cfvo type="max"/>
        <color rgb="FFF8696B"/>
        <color rgb="FFFFEB84"/>
        <color rgb="FF63BE7B"/>
      </colorScale>
    </cfRule>
  </conditionalFormatting>
  <conditionalFormatting sqref="HU14:HU92">
    <cfRule type="colorScale" priority="46">
      <colorScale>
        <cfvo type="min"/>
        <cfvo type="percentile" val="50"/>
        <cfvo type="max"/>
        <color rgb="FFF8696B"/>
        <color rgb="FFFFEB84"/>
        <color rgb="FF63BE7B"/>
      </colorScale>
    </cfRule>
  </conditionalFormatting>
  <conditionalFormatting sqref="IP14:IP92">
    <cfRule type="colorScale" priority="45">
      <colorScale>
        <cfvo type="min"/>
        <cfvo type="percentile" val="50"/>
        <cfvo type="max"/>
        <color rgb="FFF8696B"/>
        <color rgb="FFFFEB84"/>
        <color rgb="FF63BE7B"/>
      </colorScale>
    </cfRule>
  </conditionalFormatting>
  <conditionalFormatting sqref="IP96:IP123">
    <cfRule type="colorScale" priority="44">
      <colorScale>
        <cfvo type="min"/>
        <cfvo type="percentile" val="50"/>
        <cfvo type="max"/>
        <color rgb="FFF8696B"/>
        <color rgb="FFFFEB84"/>
        <color rgb="FF63BE7B"/>
      </colorScale>
    </cfRule>
  </conditionalFormatting>
  <conditionalFormatting sqref="IJ2:IJ9">
    <cfRule type="colorScale" priority="43">
      <colorScale>
        <cfvo type="min"/>
        <cfvo type="percentile" val="50"/>
        <cfvo type="max"/>
        <color rgb="FFF8696B"/>
        <color rgb="FFFFEB84"/>
        <color rgb="FF63BE7B"/>
      </colorScale>
    </cfRule>
  </conditionalFormatting>
  <conditionalFormatting sqref="IL2:IL9">
    <cfRule type="colorScale" priority="42">
      <colorScale>
        <cfvo type="min"/>
        <cfvo type="percentile" val="50"/>
        <cfvo type="max"/>
        <color rgb="FFF8696B"/>
        <color rgb="FFFFEB84"/>
        <color rgb="FF63BE7B"/>
      </colorScale>
    </cfRule>
  </conditionalFormatting>
  <conditionalFormatting sqref="HH14:HH92">
    <cfRule type="colorScale" priority="41">
      <colorScale>
        <cfvo type="min"/>
        <cfvo type="percentile" val="50"/>
        <cfvo type="max"/>
        <color rgb="FFF8696B"/>
        <color rgb="FFFFEB84"/>
        <color rgb="FF63BE7B"/>
      </colorScale>
    </cfRule>
  </conditionalFormatting>
  <conditionalFormatting sqref="IF14:IF92">
    <cfRule type="colorScale" priority="40">
      <colorScale>
        <cfvo type="min"/>
        <cfvo type="percentile" val="50"/>
        <cfvo type="max"/>
        <color rgb="FFF8696B"/>
        <color rgb="FFFFEB84"/>
        <color rgb="FF63BE7B"/>
      </colorScale>
    </cfRule>
  </conditionalFormatting>
  <conditionalFormatting sqref="IF14:IF92">
    <cfRule type="colorScale" priority="39">
      <colorScale>
        <cfvo type="min"/>
        <cfvo type="percentile" val="50"/>
        <cfvo type="max"/>
        <color rgb="FFF8696B"/>
        <color rgb="FFFFEB84"/>
        <color rgb="FF63BE7B"/>
      </colorScale>
    </cfRule>
  </conditionalFormatting>
  <conditionalFormatting sqref="JF96:JF123">
    <cfRule type="colorScale" priority="33">
      <colorScale>
        <cfvo type="min"/>
        <cfvo type="percentile" val="50"/>
        <cfvo type="max"/>
        <color rgb="FFF8696B"/>
        <color rgb="FFFFEB84"/>
        <color rgb="FF63BE7B"/>
      </colorScale>
    </cfRule>
  </conditionalFormatting>
  <conditionalFormatting sqref="IY14:IY92">
    <cfRule type="colorScale" priority="27">
      <colorScale>
        <cfvo type="min"/>
        <cfvo type="percentile" val="50"/>
        <cfvo type="max"/>
        <color rgb="FFF8696B"/>
        <color rgb="FFFFEB84"/>
        <color rgb="FF63BE7B"/>
      </colorScale>
    </cfRule>
  </conditionalFormatting>
  <conditionalFormatting sqref="JC96:JC123 IS96:IX123">
    <cfRule type="colorScale" priority="35">
      <colorScale>
        <cfvo type="min"/>
        <cfvo type="percentile" val="50"/>
        <cfvo type="max"/>
        <color rgb="FFF8696B"/>
        <color rgb="FFFFEB84"/>
        <color rgb="FF63BE7B"/>
      </colorScale>
    </cfRule>
  </conditionalFormatting>
  <conditionalFormatting sqref="JD96:JE123">
    <cfRule type="colorScale" priority="34">
      <colorScale>
        <cfvo type="min"/>
        <cfvo type="percentile" val="50"/>
        <cfvo type="max"/>
        <color rgb="FFF8696B"/>
        <color rgb="FFFFEB84"/>
        <color rgb="FF63BE7B"/>
      </colorScale>
    </cfRule>
  </conditionalFormatting>
  <conditionalFormatting sqref="JC15:JC24 IS82:IS92 IS15:IS24 JC82:JC92 IX15:IX24 IX82:IX92">
    <cfRule type="colorScale" priority="32">
      <colorScale>
        <cfvo type="min"/>
        <cfvo type="percentile" val="50"/>
        <cfvo type="max"/>
        <color rgb="FFF8696B"/>
        <color rgb="FFFFEB84"/>
        <color rgb="FF63BE7B"/>
      </colorScale>
    </cfRule>
  </conditionalFormatting>
  <conditionalFormatting sqref="IR96:IR123">
    <cfRule type="colorScale" priority="31">
      <colorScale>
        <cfvo type="min"/>
        <cfvo type="percentile" val="50"/>
        <cfvo type="max"/>
        <color rgb="FFF8696B"/>
        <color rgb="FFFFEB84"/>
        <color rgb="FF63BE7B"/>
      </colorScale>
    </cfRule>
  </conditionalFormatting>
  <conditionalFormatting sqref="JF14:JF92">
    <cfRule type="colorScale" priority="36">
      <colorScale>
        <cfvo type="min"/>
        <cfvo type="percentile" val="50"/>
        <cfvo type="max"/>
        <color rgb="FFF8696B"/>
        <color rgb="FFFFEB84"/>
        <color rgb="FF63BE7B"/>
      </colorScale>
    </cfRule>
  </conditionalFormatting>
  <conditionalFormatting sqref="JC25:JC81 IS25:IS81 IX25:IX81">
    <cfRule type="colorScale" priority="37">
      <colorScale>
        <cfvo type="min"/>
        <cfvo type="percentile" val="50"/>
        <cfvo type="max"/>
        <color rgb="FFF8696B"/>
        <color rgb="FFFFEB84"/>
        <color rgb="FF63BE7B"/>
      </colorScale>
    </cfRule>
  </conditionalFormatting>
  <conditionalFormatting sqref="JD12:JE13 JE14:JE92">
    <cfRule type="colorScale" priority="38">
      <colorScale>
        <cfvo type="min"/>
        <cfvo type="percentile" val="50"/>
        <cfvo type="max"/>
        <color rgb="FFF8696B"/>
        <color rgb="FFFFEB84"/>
        <color rgb="FF63BE7B"/>
      </colorScale>
    </cfRule>
  </conditionalFormatting>
  <conditionalFormatting sqref="IS14 IX14">
    <cfRule type="colorScale" priority="30">
      <colorScale>
        <cfvo type="min"/>
        <cfvo type="percentile" val="50"/>
        <cfvo type="max"/>
        <color rgb="FFF8696B"/>
        <color rgb="FFFFEB84"/>
        <color rgb="FF63BE7B"/>
      </colorScale>
    </cfRule>
  </conditionalFormatting>
  <conditionalFormatting sqref="JC14:JC92">
    <cfRule type="colorScale" priority="29">
      <colorScale>
        <cfvo type="min"/>
        <cfvo type="percentile" val="50"/>
        <cfvo type="max"/>
        <color rgb="FFF8696B"/>
        <color rgb="FFFFEB84"/>
        <color rgb="FF63BE7B"/>
      </colorScale>
    </cfRule>
  </conditionalFormatting>
  <conditionalFormatting sqref="IR14:IR92">
    <cfRule type="colorScale" priority="28">
      <colorScale>
        <cfvo type="min"/>
        <cfvo type="percentile" val="50"/>
        <cfvo type="max"/>
        <color rgb="FFF8696B"/>
        <color rgb="FFFFEB84"/>
        <color rgb="FF63BE7B"/>
      </colorScale>
    </cfRule>
  </conditionalFormatting>
  <conditionalFormatting sqref="JG96:JH123">
    <cfRule type="colorScale" priority="26">
      <colorScale>
        <cfvo type="min"/>
        <cfvo type="percentile" val="50"/>
        <cfvo type="max"/>
        <color rgb="FFF8696B"/>
        <color rgb="FFFFEB84"/>
        <color rgb="FF63BE7B"/>
      </colorScale>
    </cfRule>
  </conditionalFormatting>
  <conditionalFormatting sqref="JG14:JG92">
    <cfRule type="colorScale" priority="25">
      <colorScale>
        <cfvo type="min"/>
        <cfvo type="percentile" val="50"/>
        <cfvo type="max"/>
        <color rgb="FF63BE7B"/>
        <color rgb="FFFFEB84"/>
        <color rgb="FFF8696B"/>
      </colorScale>
    </cfRule>
  </conditionalFormatting>
  <conditionalFormatting sqref="IY96:IZ123">
    <cfRule type="colorScale" priority="24">
      <colorScale>
        <cfvo type="min"/>
        <cfvo type="percentile" val="50"/>
        <cfvo type="max"/>
        <color rgb="FFF8696B"/>
        <color rgb="FFFFEB84"/>
        <color rgb="FF63BE7B"/>
      </colorScale>
    </cfRule>
  </conditionalFormatting>
  <conditionalFormatting sqref="JA96:JB123">
    <cfRule type="colorScale" priority="23">
      <colorScale>
        <cfvo type="min"/>
        <cfvo type="percentile" val="50"/>
        <cfvo type="max"/>
        <color rgb="FFF8696B"/>
        <color rgb="FFFFEB84"/>
        <color rgb="FF63BE7B"/>
      </colorScale>
    </cfRule>
  </conditionalFormatting>
  <conditionalFormatting sqref="JG96:JH123">
    <cfRule type="colorScale" priority="22">
      <colorScale>
        <cfvo type="min"/>
        <cfvo type="percentile" val="50"/>
        <cfvo type="max"/>
        <color rgb="FF63BE7B"/>
        <color rgb="FFFFEB84"/>
        <color rgb="FFF8696B"/>
      </colorScale>
    </cfRule>
  </conditionalFormatting>
  <conditionalFormatting sqref="JA14:JB92">
    <cfRule type="colorScale" priority="21">
      <colorScale>
        <cfvo type="min"/>
        <cfvo type="percentile" val="50"/>
        <cfvo type="max"/>
        <color rgb="FFF8696B"/>
        <color rgb="FFFFEB84"/>
        <color rgb="FF63BE7B"/>
      </colorScale>
    </cfRule>
  </conditionalFormatting>
  <conditionalFormatting sqref="JC96:JC123">
    <cfRule type="colorScale" priority="20">
      <colorScale>
        <cfvo type="min"/>
        <cfvo type="percentile" val="50"/>
        <cfvo type="max"/>
        <color rgb="FFF8696B"/>
        <color rgb="FFFFEB84"/>
        <color rgb="FF63BE7B"/>
      </colorScale>
    </cfRule>
  </conditionalFormatting>
  <conditionalFormatting sqref="JK14:JK92">
    <cfRule type="colorScale" priority="19">
      <colorScale>
        <cfvo type="min"/>
        <cfvo type="percentile" val="50"/>
        <cfvo type="max"/>
        <color rgb="FFF8696B"/>
        <color rgb="FFFFEB84"/>
        <color rgb="FF63BE7B"/>
      </colorScale>
    </cfRule>
  </conditionalFormatting>
  <conditionalFormatting sqref="JK96:JL123">
    <cfRule type="colorScale" priority="18">
      <colorScale>
        <cfvo type="min"/>
        <cfvo type="percentile" val="50"/>
        <cfvo type="max"/>
        <color rgb="FFF8696B"/>
        <color rgb="FFFFEB84"/>
        <color rgb="FF63BE7B"/>
      </colorScale>
    </cfRule>
  </conditionalFormatting>
  <conditionalFormatting sqref="JM14:JM92">
    <cfRule type="colorScale" priority="17">
      <colorScale>
        <cfvo type="min"/>
        <cfvo type="percentile" val="50"/>
        <cfvo type="max"/>
        <color rgb="FFF8696B"/>
        <color rgb="FFFFEB84"/>
        <color rgb="FF63BE7B"/>
      </colorScale>
    </cfRule>
  </conditionalFormatting>
  <conditionalFormatting sqref="JM96:JM123">
    <cfRule type="colorScale" priority="16">
      <colorScale>
        <cfvo type="min"/>
        <cfvo type="percentile" val="50"/>
        <cfvo type="max"/>
        <color rgb="FFF8696B"/>
        <color rgb="FFFFEB84"/>
        <color rgb="FF63BE7B"/>
      </colorScale>
    </cfRule>
  </conditionalFormatting>
  <conditionalFormatting sqref="JB2:JB10 IX2:IX10">
    <cfRule type="colorScale" priority="15">
      <colorScale>
        <cfvo type="min"/>
        <cfvo type="percentile" val="50"/>
        <cfvo type="max"/>
        <color rgb="FFF8696B"/>
        <color rgb="FFFFEB84"/>
        <color rgb="FF63BE7B"/>
      </colorScale>
    </cfRule>
  </conditionalFormatting>
  <conditionalFormatting sqref="IY2:IZ10">
    <cfRule type="colorScale" priority="14">
      <colorScale>
        <cfvo type="min"/>
        <cfvo type="percentile" val="50"/>
        <cfvo type="max"/>
        <color rgb="FFF8696B"/>
        <color rgb="FFFFEB84"/>
        <color rgb="FF63BE7B"/>
      </colorScale>
    </cfRule>
  </conditionalFormatting>
  <conditionalFormatting sqref="JC2:JC10">
    <cfRule type="colorScale" priority="13">
      <colorScale>
        <cfvo type="min"/>
        <cfvo type="percentile" val="50"/>
        <cfvo type="max"/>
        <color rgb="FFF8696B"/>
        <color rgb="FFFFEB84"/>
        <color rgb="FF63BE7B"/>
      </colorScale>
    </cfRule>
  </conditionalFormatting>
  <conditionalFormatting sqref="IV14:IW92">
    <cfRule type="colorScale" priority="12">
      <colorScale>
        <cfvo type="min"/>
        <cfvo type="percentile" val="50"/>
        <cfvo type="max"/>
        <color rgb="FFF8696B"/>
        <color rgb="FFFFEB84"/>
        <color rgb="FF63BE7B"/>
      </colorScale>
    </cfRule>
  </conditionalFormatting>
  <conditionalFormatting sqref="IT14:IU92">
    <cfRule type="colorScale" priority="11">
      <colorScale>
        <cfvo type="min"/>
        <cfvo type="percentile" val="50"/>
        <cfvo type="max"/>
        <color rgb="FFF8696B"/>
        <color rgb="FFFFEB84"/>
        <color rgb="FF63BE7B"/>
      </colorScale>
    </cfRule>
  </conditionalFormatting>
  <conditionalFormatting sqref="IZ14:IZ92">
    <cfRule type="colorScale" priority="10">
      <colorScale>
        <cfvo type="min"/>
        <cfvo type="percentile" val="50"/>
        <cfvo type="max"/>
        <color rgb="FFF8696B"/>
        <color rgb="FFFFEB84"/>
        <color rgb="FF63BE7B"/>
      </colorScale>
    </cfRule>
  </conditionalFormatting>
  <conditionalFormatting sqref="JL14:JL92">
    <cfRule type="colorScale" priority="9">
      <colorScale>
        <cfvo type="min"/>
        <cfvo type="percentile" val="50"/>
        <cfvo type="max"/>
        <color rgb="FFF8696B"/>
        <color rgb="FFFFEB84"/>
        <color rgb="FF63BE7B"/>
      </colorScale>
    </cfRule>
  </conditionalFormatting>
  <conditionalFormatting sqref="IT14:IT92">
    <cfRule type="colorScale" priority="8">
      <colorScale>
        <cfvo type="min"/>
        <cfvo type="percentile" val="50"/>
        <cfvo type="max"/>
        <color rgb="FFF8696B"/>
        <color rgb="FFFFEB84"/>
        <color rgb="FF63BE7B"/>
      </colorScale>
    </cfRule>
  </conditionalFormatting>
  <conditionalFormatting sqref="IS14:IS92">
    <cfRule type="colorScale" priority="7">
      <colorScale>
        <cfvo type="min"/>
        <cfvo type="percentile" val="50"/>
        <cfvo type="max"/>
        <color rgb="FFF8696B"/>
        <color rgb="FFFFEB84"/>
        <color rgb="FF63BE7B"/>
      </colorScale>
    </cfRule>
  </conditionalFormatting>
  <conditionalFormatting sqref="JN14:JN92">
    <cfRule type="colorScale" priority="6">
      <colorScale>
        <cfvo type="min"/>
        <cfvo type="percentile" val="50"/>
        <cfvo type="max"/>
        <color rgb="FFF8696B"/>
        <color rgb="FFFFEB84"/>
        <color rgb="FF63BE7B"/>
      </colorScale>
    </cfRule>
  </conditionalFormatting>
  <conditionalFormatting sqref="JN96:JN123">
    <cfRule type="colorScale" priority="5">
      <colorScale>
        <cfvo type="min"/>
        <cfvo type="percentile" val="50"/>
        <cfvo type="max"/>
        <color rgb="FFF8696B"/>
        <color rgb="FFFFEB84"/>
        <color rgb="FF63BE7B"/>
      </colorScale>
    </cfRule>
  </conditionalFormatting>
  <conditionalFormatting sqref="JH2:JH9">
    <cfRule type="colorScale" priority="4">
      <colorScale>
        <cfvo type="min"/>
        <cfvo type="percentile" val="50"/>
        <cfvo type="max"/>
        <color rgb="FFF8696B"/>
        <color rgb="FFFFEB84"/>
        <color rgb="FF63BE7B"/>
      </colorScale>
    </cfRule>
  </conditionalFormatting>
  <conditionalFormatting sqref="JJ2:JJ9">
    <cfRule type="colorScale" priority="3">
      <colorScale>
        <cfvo type="min"/>
        <cfvo type="percentile" val="50"/>
        <cfvo type="max"/>
        <color rgb="FFF8696B"/>
        <color rgb="FFFFEB84"/>
        <color rgb="FF63BE7B"/>
      </colorScale>
    </cfRule>
  </conditionalFormatting>
  <conditionalFormatting sqref="JD14:JD92">
    <cfRule type="colorScale" priority="2">
      <colorScale>
        <cfvo type="min"/>
        <cfvo type="percentile" val="50"/>
        <cfvo type="max"/>
        <color rgb="FFF8696B"/>
        <color rgb="FFFFEB84"/>
        <color rgb="FF63BE7B"/>
      </colorScale>
    </cfRule>
  </conditionalFormatting>
  <conditionalFormatting sqref="JD14:JD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PC2016-06-13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1.6950000000000001</v>
      </c>
      <c r="O2" s="156">
        <f>N2*I2/H2</f>
        <v>49155</v>
      </c>
      <c r="P2" s="203">
        <f>VLOOKUP($A2,[3]futuresATR!$A$2:$F$80,3)</f>
        <v>2.8138729000000001E-2</v>
      </c>
      <c r="Q2" s="155">
        <f t="shared" ref="Q2:Q11" si="0">P2*I2/H2</f>
        <v>816.02314100000001</v>
      </c>
      <c r="R2" s="145">
        <f>MAX(ROUND($R$1/Q2,0),1)</f>
        <v>3</v>
      </c>
      <c r="S2" s="140">
        <f t="shared" ref="S2:S33" si="1">R2*O2</f>
        <v>147465</v>
      </c>
      <c r="T2" s="111">
        <f>IF(R2&gt;$T$1,$T$1,R2)</f>
        <v>3</v>
      </c>
      <c r="U2" s="111">
        <f>T2*2*7</f>
        <v>42</v>
      </c>
      <c r="V2" s="163">
        <f>IF(ROUND(T2*Q2/$R$1,0)&lt;1,0,T2)</f>
        <v>3</v>
      </c>
      <c r="W2" s="163">
        <f>V2*Q2</f>
        <v>2448.0694229999999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0.73619999999999997</v>
      </c>
      <c r="O3" s="156">
        <f t="shared" ref="O3:O66" si="5">N3*I3/H3</f>
        <v>73620</v>
      </c>
      <c r="P3" s="203">
        <f>VLOOKUP($A3,[3]futuresATR!$A$2:$F$80,3)</f>
        <v>7.4279999999999997E-3</v>
      </c>
      <c r="Q3" s="155">
        <f t="shared" si="0"/>
        <v>742.8</v>
      </c>
      <c r="R3" s="145">
        <f t="shared" ref="R3:R66" si="6">MAX(ROUND($R$1/Q3,0),1)</f>
        <v>3</v>
      </c>
      <c r="S3" s="140">
        <f t="shared" si="1"/>
        <v>220860</v>
      </c>
      <c r="T3" s="111">
        <f t="shared" ref="T3:T66" si="7">IF(R3&gt;$T$1,$T$1,R3)</f>
        <v>3</v>
      </c>
      <c r="U3" s="111">
        <f t="shared" ref="U3:U66" si="8">T3*2*7</f>
        <v>42</v>
      </c>
      <c r="V3" s="163">
        <f t="shared" ref="V3:V66" si="9">IF(ROUND(T3*Q3/$R$1,0)&lt;1,0,T3)</f>
        <v>3</v>
      </c>
      <c r="W3" s="163">
        <f t="shared" ref="W3:W66" si="10">V3*Q3</f>
        <v>2228.3999999999996</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0.89235519306104605</v>
      </c>
      <c r="I4" s="113">
        <v>200</v>
      </c>
      <c r="J4" s="113">
        <v>0.01</v>
      </c>
      <c r="K4" s="113" t="s">
        <v>299</v>
      </c>
      <c r="L4" s="113" t="s">
        <v>793</v>
      </c>
      <c r="M4" s="149" t="s">
        <v>297</v>
      </c>
      <c r="N4" s="202">
        <f>VLOOKUP($A4,[3]futuresATR!$A$2:$F$80,2)</f>
        <v>428.15</v>
      </c>
      <c r="O4" s="156">
        <f t="shared" si="5"/>
        <v>95959.546900000001</v>
      </c>
      <c r="P4" s="203">
        <f>VLOOKUP($A4,[3]futuresATR!$A$2:$F$80,3)</f>
        <v>5.9522001290000004</v>
      </c>
      <c r="Q4" s="155">
        <f t="shared" si="0"/>
        <v>1334.0428061122541</v>
      </c>
      <c r="R4" s="145">
        <f t="shared" si="6"/>
        <v>2</v>
      </c>
      <c r="S4" s="140">
        <f t="shared" si="1"/>
        <v>191919.0938</v>
      </c>
      <c r="T4" s="111">
        <f t="shared" si="7"/>
        <v>2</v>
      </c>
      <c r="U4" s="111">
        <f t="shared" si="8"/>
        <v>28</v>
      </c>
      <c r="V4" s="163">
        <f t="shared" si="9"/>
        <v>2</v>
      </c>
      <c r="W4" s="163">
        <f t="shared" si="10"/>
        <v>2668.0856122245082</v>
      </c>
      <c r="X4" s="113" t="s">
        <v>911</v>
      </c>
      <c r="Y4" s="113">
        <v>4</v>
      </c>
      <c r="Z4" s="113">
        <v>445.6</v>
      </c>
      <c r="AA4" s="172">
        <v>0</v>
      </c>
      <c r="AB4" s="113" t="s">
        <v>915</v>
      </c>
      <c r="AC4" s="113">
        <v>449.35</v>
      </c>
      <c r="AD4" s="165">
        <v>-3344</v>
      </c>
      <c r="AE4" s="165">
        <v>0</v>
      </c>
      <c r="AF4" s="169">
        <f t="shared" si="2"/>
        <v>-3.75</v>
      </c>
      <c r="AG4" s="145">
        <f t="shared" si="3"/>
        <v>-3361.89</v>
      </c>
      <c r="AH4" s="142">
        <f t="shared" si="4"/>
        <v>17.889999999999873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32.51</v>
      </c>
      <c r="O5" s="156">
        <f t="shared" si="5"/>
        <v>19506</v>
      </c>
      <c r="P5" s="203">
        <f>VLOOKUP($A5,[3]futuresATR!$A$2:$F$80,3)</f>
        <v>0.6845</v>
      </c>
      <c r="Q5" s="155">
        <f t="shared" si="0"/>
        <v>410.7</v>
      </c>
      <c r="R5" s="145">
        <f t="shared" si="6"/>
        <v>5</v>
      </c>
      <c r="S5" s="140">
        <f t="shared" si="1"/>
        <v>97530</v>
      </c>
      <c r="T5" s="111">
        <f t="shared" si="7"/>
        <v>5</v>
      </c>
      <c r="U5" s="111">
        <f t="shared" si="8"/>
        <v>70</v>
      </c>
      <c r="V5" s="163">
        <f t="shared" si="9"/>
        <v>5</v>
      </c>
      <c r="W5" s="163">
        <f t="shared" si="10"/>
        <v>2053.5</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1.4233</v>
      </c>
      <c r="O6" s="156">
        <f t="shared" si="5"/>
        <v>88956.25</v>
      </c>
      <c r="P6" s="203">
        <f>VLOOKUP($A6,[3]futuresATR!$A$2:$F$80,3)</f>
        <v>1.45782545E-2</v>
      </c>
      <c r="Q6" s="155">
        <f t="shared" si="0"/>
        <v>911.14090625000006</v>
      </c>
      <c r="R6" s="145">
        <f t="shared" si="6"/>
        <v>2</v>
      </c>
      <c r="S6" s="140">
        <f t="shared" si="1"/>
        <v>177912.5</v>
      </c>
      <c r="T6" s="111">
        <f t="shared" si="7"/>
        <v>2</v>
      </c>
      <c r="U6" s="111">
        <f t="shared" si="8"/>
        <v>28</v>
      </c>
      <c r="V6" s="163">
        <f t="shared" si="9"/>
        <v>2</v>
      </c>
      <c r="W6" s="163">
        <f t="shared" si="10"/>
        <v>1822.2818125000001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430</v>
      </c>
      <c r="O7" s="156">
        <f t="shared" si="5"/>
        <v>21500</v>
      </c>
      <c r="P7" s="203">
        <f>VLOOKUP($A7,[3]futuresATR!$A$2:$F$80,3)</f>
        <v>9.1125000000000007</v>
      </c>
      <c r="Q7" s="155">
        <f t="shared" si="0"/>
        <v>455.62500000000006</v>
      </c>
      <c r="R7" s="145">
        <f t="shared" si="6"/>
        <v>5</v>
      </c>
      <c r="S7" s="140">
        <f t="shared" si="1"/>
        <v>107500</v>
      </c>
      <c r="T7" s="111">
        <f t="shared" si="7"/>
        <v>5</v>
      </c>
      <c r="U7" s="111">
        <f t="shared" si="8"/>
        <v>70</v>
      </c>
      <c r="V7" s="163">
        <f t="shared" si="9"/>
        <v>5</v>
      </c>
      <c r="W7" s="163">
        <f t="shared" si="10"/>
        <v>2278.1250000000005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3109</v>
      </c>
      <c r="O8" s="156">
        <f t="shared" si="5"/>
        <v>31090</v>
      </c>
      <c r="P8" s="203">
        <f>VLOOKUP($A8,[3]futuresATR!$A$2:$F$80,3)</f>
        <v>53.505072225500001</v>
      </c>
      <c r="Q8" s="155">
        <f t="shared" si="0"/>
        <v>535.05072225499998</v>
      </c>
      <c r="R8" s="145">
        <f t="shared" si="6"/>
        <v>4</v>
      </c>
      <c r="S8" s="140">
        <f t="shared" si="1"/>
        <v>124360</v>
      </c>
      <c r="T8" s="111">
        <f t="shared" si="7"/>
        <v>4</v>
      </c>
      <c r="U8" s="111">
        <f t="shared" si="8"/>
        <v>56</v>
      </c>
      <c r="V8" s="163">
        <f t="shared" si="9"/>
        <v>4</v>
      </c>
      <c r="W8" s="163">
        <f t="shared" si="10"/>
        <v>2140.2028890199999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0.78129999999999999</v>
      </c>
      <c r="O9" s="156">
        <f t="shared" si="5"/>
        <v>78130</v>
      </c>
      <c r="P9" s="203">
        <f>VLOOKUP($A9,[3]futuresATR!$A$2:$F$80,3)</f>
        <v>6.7158234999999998E-3</v>
      </c>
      <c r="Q9" s="155">
        <f t="shared" si="0"/>
        <v>671.58235000000002</v>
      </c>
      <c r="R9" s="145">
        <f t="shared" si="6"/>
        <v>3</v>
      </c>
      <c r="S9" s="140">
        <f t="shared" si="1"/>
        <v>234390</v>
      </c>
      <c r="T9" s="111">
        <f t="shared" si="7"/>
        <v>3</v>
      </c>
      <c r="U9" s="111">
        <f t="shared" si="8"/>
        <v>42</v>
      </c>
      <c r="V9" s="163">
        <f t="shared" si="9"/>
        <v>3</v>
      </c>
      <c r="W9" s="163">
        <f t="shared" si="10"/>
        <v>2014.7470499999999</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1.2870299999999999</v>
      </c>
      <c r="I10" s="148">
        <v>1000</v>
      </c>
      <c r="J10" s="113">
        <v>0.01</v>
      </c>
      <c r="K10" s="113" t="s">
        <v>1223</v>
      </c>
      <c r="L10" s="113" t="s">
        <v>312</v>
      </c>
      <c r="M10" s="149" t="s">
        <v>493</v>
      </c>
      <c r="N10" s="202">
        <f>VLOOKUP($A10,[3]futuresATR!$A$2:$F$80,2)</f>
        <v>147.29</v>
      </c>
      <c r="O10" s="156">
        <f t="shared" si="5"/>
        <v>114441.77680395951</v>
      </c>
      <c r="P10" s="203">
        <f>VLOOKUP($A10,[3]futuresATR!$A$2:$F$80,3)</f>
        <v>0.62267520899999995</v>
      </c>
      <c r="Q10" s="155">
        <f t="shared" si="0"/>
        <v>483.8078436400084</v>
      </c>
      <c r="R10" s="145">
        <f t="shared" si="6"/>
        <v>4</v>
      </c>
      <c r="S10" s="140">
        <f t="shared" si="1"/>
        <v>457767.10721583804</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48.88</v>
      </c>
      <c r="O11" s="156">
        <f t="shared" si="5"/>
        <v>48880</v>
      </c>
      <c r="P11" s="203">
        <f>VLOOKUP($A11,[3]futuresATR!$A$2:$F$80,3)</f>
        <v>1.2324999999999999</v>
      </c>
      <c r="Q11" s="155">
        <f t="shared" si="0"/>
        <v>1232.5</v>
      </c>
      <c r="R11" s="145">
        <f t="shared" si="6"/>
        <v>2</v>
      </c>
      <c r="S11" s="140">
        <f t="shared" si="1"/>
        <v>97760</v>
      </c>
      <c r="T11" s="111">
        <f t="shared" si="7"/>
        <v>2</v>
      </c>
      <c r="U11" s="111">
        <f t="shared" si="8"/>
        <v>28</v>
      </c>
      <c r="V11" s="163">
        <f t="shared" si="9"/>
        <v>2</v>
      </c>
      <c r="W11" s="163">
        <f t="shared" si="10"/>
        <v>2465</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64.08</v>
      </c>
      <c r="O12" s="176">
        <f>N12*I12/H12*100</f>
        <v>32039.999999999996</v>
      </c>
      <c r="P12" s="203">
        <f>VLOOKUP($A12,[3]futuresATR!$A$2:$F$80,3)</f>
        <v>1.2553776590000001</v>
      </c>
      <c r="Q12" s="160">
        <f>P12*I12/H12*100</f>
        <v>627.68882950000011</v>
      </c>
      <c r="R12" s="145">
        <f t="shared" si="6"/>
        <v>3</v>
      </c>
      <c r="S12" s="140">
        <f t="shared" si="1"/>
        <v>96119.999999999985</v>
      </c>
      <c r="T12" s="111">
        <f t="shared" si="7"/>
        <v>3</v>
      </c>
      <c r="U12" s="111">
        <f t="shared" si="8"/>
        <v>42</v>
      </c>
      <c r="V12" s="163">
        <f t="shared" si="9"/>
        <v>3</v>
      </c>
      <c r="W12" s="163">
        <f t="shared" si="10"/>
        <v>1883.0664885000003</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1.1332</v>
      </c>
      <c r="O13" s="156">
        <f t="shared" si="5"/>
        <v>141650</v>
      </c>
      <c r="P13" s="203">
        <f>VLOOKUP($A13,[3]futuresATR!$A$2:$F$80,3)</f>
        <v>7.5127874999999997E-3</v>
      </c>
      <c r="Q13" s="155">
        <f t="shared" ref="Q13:Q33" si="11">P13*I13/H13</f>
        <v>939.09843749999993</v>
      </c>
      <c r="R13" s="145">
        <f t="shared" si="6"/>
        <v>2</v>
      </c>
      <c r="S13" s="140">
        <f t="shared" si="1"/>
        <v>283300</v>
      </c>
      <c r="T13" s="111">
        <f t="shared" si="7"/>
        <v>2</v>
      </c>
      <c r="U13" s="111">
        <f t="shared" si="8"/>
        <v>28</v>
      </c>
      <c r="V13" s="163">
        <f t="shared" si="9"/>
        <v>2</v>
      </c>
      <c r="W13" s="163">
        <f t="shared" si="10"/>
        <v>1878.1968749999999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94.421000000000006</v>
      </c>
      <c r="O14" s="156">
        <f t="shared" si="5"/>
        <v>94421</v>
      </c>
      <c r="P14" s="203">
        <f>VLOOKUP($A14,[3]futuresATR!$A$2:$F$80,3)</f>
        <v>0.53911926649999997</v>
      </c>
      <c r="Q14" s="155">
        <f t="shared" si="11"/>
        <v>539.11926649999998</v>
      </c>
      <c r="R14" s="145">
        <f t="shared" si="6"/>
        <v>4</v>
      </c>
      <c r="S14" s="140">
        <f t="shared" si="1"/>
        <v>377684</v>
      </c>
      <c r="T14" s="111">
        <f t="shared" si="7"/>
        <v>4</v>
      </c>
      <c r="U14" s="111">
        <f t="shared" si="8"/>
        <v>56</v>
      </c>
      <c r="V14" s="163">
        <f t="shared" si="9"/>
        <v>4</v>
      </c>
      <c r="W14" s="163">
        <f t="shared" si="10"/>
        <v>2156.4770659999999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0.89235519306104605</v>
      </c>
      <c r="I15" s="132">
        <v>1000</v>
      </c>
      <c r="J15">
        <v>0.01</v>
      </c>
      <c r="K15" t="s">
        <v>1223</v>
      </c>
      <c r="L15" t="s">
        <v>812</v>
      </c>
      <c r="M15" s="134" t="s">
        <v>571</v>
      </c>
      <c r="N15" s="202">
        <f>VLOOKUP($A15,[3]futuresATR!$A$2:$F$80,2)</f>
        <v>164.7</v>
      </c>
      <c r="O15" s="156">
        <f t="shared" si="5"/>
        <v>184567.761</v>
      </c>
      <c r="P15" s="203">
        <f>VLOOKUP($A15,[3]futuresATR!$A$2:$F$80,3)</f>
        <v>0.55254172199999996</v>
      </c>
      <c r="Q15" s="155">
        <f t="shared" si="11"/>
        <v>619.19482992485996</v>
      </c>
      <c r="R15" s="145">
        <f t="shared" si="6"/>
        <v>3</v>
      </c>
      <c r="S15" s="140">
        <f t="shared" si="1"/>
        <v>553703.28300000005</v>
      </c>
      <c r="T15" s="111">
        <f t="shared" si="7"/>
        <v>3</v>
      </c>
      <c r="U15" s="111">
        <f t="shared" si="8"/>
        <v>42</v>
      </c>
      <c r="V15" s="163">
        <f t="shared" si="9"/>
        <v>3</v>
      </c>
      <c r="W15" s="163">
        <f t="shared" si="10"/>
        <v>1857.5844897745799</v>
      </c>
      <c r="X15" t="s">
        <v>912</v>
      </c>
      <c r="Y15">
        <v>2</v>
      </c>
      <c r="Z15">
        <v>162.88999999999999</v>
      </c>
      <c r="AA15" s="138">
        <v>0.01</v>
      </c>
      <c r="AB15" s="135">
        <v>1E-4</v>
      </c>
      <c r="AC15">
        <v>162.9</v>
      </c>
      <c r="AD15" s="109">
        <v>22</v>
      </c>
      <c r="AE15" s="109">
        <v>0</v>
      </c>
      <c r="AF15" s="169">
        <f t="shared" si="2"/>
        <v>-1.0000000000019327E-2</v>
      </c>
      <c r="AG15" s="145">
        <f t="shared" si="3"/>
        <v>-22.412600000043316</v>
      </c>
      <c r="AH15" s="142">
        <f t="shared" si="4"/>
        <v>0.41260000004331587</v>
      </c>
    </row>
    <row r="16" spans="1:34" ht="15.75" thickBot="1" x14ac:dyDescent="0.3">
      <c r="A16" s="5" t="s">
        <v>323</v>
      </c>
      <c r="B16" t="s">
        <v>324</v>
      </c>
      <c r="C16" s="158" t="s">
        <v>323</v>
      </c>
      <c r="D16" t="s">
        <v>535</v>
      </c>
      <c r="E16" t="s">
        <v>791</v>
      </c>
      <c r="F16" t="s">
        <v>811</v>
      </c>
      <c r="G16" t="s">
        <v>478</v>
      </c>
      <c r="H16">
        <f>VLOOKUP(G16,MARGIN!$E$1:$F$9,2)</f>
        <v>0.89235519306104605</v>
      </c>
      <c r="I16" s="132">
        <v>1000</v>
      </c>
      <c r="J16">
        <v>0.01</v>
      </c>
      <c r="K16" t="s">
        <v>1223</v>
      </c>
      <c r="L16" t="s">
        <v>813</v>
      </c>
      <c r="M16" s="134" t="s">
        <v>569</v>
      </c>
      <c r="N16" s="202">
        <f>VLOOKUP($A16,[3]futuresATR!$A$2:$F$80,2)</f>
        <v>132.72</v>
      </c>
      <c r="O16" s="156">
        <f t="shared" si="5"/>
        <v>148730.01360000001</v>
      </c>
      <c r="P16" s="203">
        <f>VLOOKUP($A16,[3]futuresATR!$A$2:$F$80,3)</f>
        <v>0.13519814799999999</v>
      </c>
      <c r="Q16" s="155">
        <f t="shared" si="11"/>
        <v>151.50710059324001</v>
      </c>
      <c r="R16" s="145">
        <f t="shared" si="6"/>
        <v>14</v>
      </c>
      <c r="S16" s="140">
        <f t="shared" si="1"/>
        <v>2082220.1904000002</v>
      </c>
      <c r="T16" s="111">
        <f t="shared" si="7"/>
        <v>14</v>
      </c>
      <c r="U16" s="111">
        <f t="shared" si="8"/>
        <v>196</v>
      </c>
      <c r="V16" s="163">
        <f t="shared" si="9"/>
        <v>14</v>
      </c>
      <c r="W16" s="163">
        <f t="shared" si="10"/>
        <v>2121.0994083053602</v>
      </c>
      <c r="X16" t="s">
        <v>911</v>
      </c>
      <c r="Y16">
        <v>7</v>
      </c>
      <c r="Z16">
        <v>132.27000000000001</v>
      </c>
      <c r="AA16" s="138">
        <v>0.02</v>
      </c>
      <c r="AB16" s="135">
        <v>2.0000000000000001E-4</v>
      </c>
      <c r="AC16">
        <v>132.29</v>
      </c>
      <c r="AD16" s="109">
        <v>-156</v>
      </c>
      <c r="AE16" s="109">
        <v>0</v>
      </c>
      <c r="AF16" s="169">
        <f t="shared" si="2"/>
        <v>-1.999999999998181E-2</v>
      </c>
      <c r="AG16" s="145">
        <f t="shared" si="3"/>
        <v>-156.88819999985731</v>
      </c>
      <c r="AH16" s="142">
        <f t="shared" si="4"/>
        <v>0.88819999985730647</v>
      </c>
    </row>
    <row r="17" spans="1:34" ht="15.75" thickBot="1" x14ac:dyDescent="0.3">
      <c r="A17" s="5" t="s">
        <v>325</v>
      </c>
      <c r="B17" t="s">
        <v>326</v>
      </c>
      <c r="C17" s="158" t="s">
        <v>325</v>
      </c>
      <c r="D17" t="s">
        <v>535</v>
      </c>
      <c r="E17" t="s">
        <v>791</v>
      </c>
      <c r="F17" t="s">
        <v>811</v>
      </c>
      <c r="G17" t="s">
        <v>478</v>
      </c>
      <c r="H17">
        <f>VLOOKUP(G17,MARGIN!$E$1:$F$9,2)</f>
        <v>0.89235519306104605</v>
      </c>
      <c r="I17" s="132">
        <v>1000</v>
      </c>
      <c r="J17">
        <v>1E-3</v>
      </c>
      <c r="K17" t="s">
        <v>1223</v>
      </c>
      <c r="L17" t="s">
        <v>814</v>
      </c>
      <c r="M17" s="134" t="s">
        <v>573</v>
      </c>
      <c r="N17" s="202">
        <f>VLOOKUP($A17,[3]futuresATR!$A$2:$F$80,2)</f>
        <v>111.85</v>
      </c>
      <c r="O17" s="156">
        <f t="shared" si="5"/>
        <v>125342.46549999999</v>
      </c>
      <c r="P17" s="203">
        <f>VLOOKUP($A17,[3]futuresATR!$A$2:$F$80,3)</f>
        <v>2.5737098E-2</v>
      </c>
      <c r="Q17" s="155">
        <f t="shared" si="11"/>
        <v>28.84176413174</v>
      </c>
      <c r="R17" s="145">
        <f t="shared" si="6"/>
        <v>73</v>
      </c>
      <c r="S17" s="140">
        <f t="shared" si="1"/>
        <v>9149999.9814999998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-403.42679999991975</v>
      </c>
      <c r="AH17" s="142">
        <f t="shared" si="4"/>
        <v>-3.5732000000802486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v>
      </c>
      <c r="O18" s="156">
        <f t="shared" si="5"/>
        <v>248000</v>
      </c>
      <c r="P18" s="203">
        <f>VLOOKUP($A18,[3]futuresATR!$A$2:$F$80,3)</f>
        <v>4.0750000000000001E-2</v>
      </c>
      <c r="Q18" s="155">
        <f t="shared" si="11"/>
        <v>101.875</v>
      </c>
      <c r="R18" s="145">
        <f t="shared" si="6"/>
        <v>21</v>
      </c>
      <c r="S18" s="140">
        <f t="shared" si="1"/>
        <v>5208000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1481</v>
      </c>
      <c r="O19" s="156">
        <f t="shared" si="5"/>
        <v>148100</v>
      </c>
      <c r="P19" s="203">
        <f>VLOOKUP($A19,[3]futuresATR!$A$2:$F$80,3)</f>
        <v>16.305</v>
      </c>
      <c r="Q19" s="155">
        <f t="shared" si="11"/>
        <v>1630.5</v>
      </c>
      <c r="R19" s="145">
        <f t="shared" si="6"/>
        <v>1</v>
      </c>
      <c r="S19" s="140">
        <f t="shared" si="1"/>
        <v>148100</v>
      </c>
      <c r="T19" s="111">
        <f t="shared" si="7"/>
        <v>1</v>
      </c>
      <c r="U19" s="111">
        <f t="shared" si="8"/>
        <v>14</v>
      </c>
      <c r="V19" s="163">
        <f t="shared" si="9"/>
        <v>1</v>
      </c>
      <c r="W19" s="163">
        <f t="shared" si="10"/>
        <v>1630.5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2078.75</v>
      </c>
      <c r="O20" s="156">
        <f t="shared" si="5"/>
        <v>103937.5</v>
      </c>
      <c r="P20" s="203">
        <f>VLOOKUP($A20,[3]futuresATR!$A$2:$F$80,3)</f>
        <v>18.337499999999999</v>
      </c>
      <c r="Q20" s="155">
        <f t="shared" si="11"/>
        <v>916.87499999999989</v>
      </c>
      <c r="R20" s="145">
        <f t="shared" si="6"/>
        <v>2</v>
      </c>
      <c r="S20" s="140">
        <f t="shared" si="1"/>
        <v>207875</v>
      </c>
      <c r="T20" s="111">
        <f t="shared" si="7"/>
        <v>2</v>
      </c>
      <c r="U20" s="111">
        <f t="shared" si="8"/>
        <v>28</v>
      </c>
      <c r="V20" s="163">
        <f t="shared" si="9"/>
        <v>2</v>
      </c>
      <c r="W20" s="163">
        <f t="shared" si="10"/>
        <v>1833.7499999999998</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141.05000000000001</v>
      </c>
      <c r="O21" s="156">
        <f t="shared" si="5"/>
        <v>70525</v>
      </c>
      <c r="P21" s="203">
        <f>VLOOKUP($A21,[3]futuresATR!$A$2:$F$80,3)</f>
        <v>2.76125</v>
      </c>
      <c r="Q21" s="155">
        <f t="shared" si="11"/>
        <v>1380.625</v>
      </c>
      <c r="R21" s="145">
        <f t="shared" si="6"/>
        <v>2</v>
      </c>
      <c r="S21" s="140">
        <f t="shared" si="1"/>
        <v>141050</v>
      </c>
      <c r="T21" s="111">
        <f t="shared" si="7"/>
        <v>2</v>
      </c>
      <c r="U21" s="111">
        <f t="shared" si="8"/>
        <v>28</v>
      </c>
      <c r="V21" s="163">
        <f t="shared" si="9"/>
        <v>2</v>
      </c>
      <c r="W21" s="163">
        <f t="shared" si="10"/>
        <v>2761.25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0.89235519306104605</v>
      </c>
      <c r="I22">
        <v>10</v>
      </c>
      <c r="J22">
        <v>0.1</v>
      </c>
      <c r="K22" t="s">
        <v>299</v>
      </c>
      <c r="L22" t="s">
        <v>491</v>
      </c>
      <c r="M22" s="134" t="s">
        <v>490</v>
      </c>
      <c r="N22" s="202">
        <f>VLOOKUP($A22,[3]futuresATR!$A$2:$F$80,2)</f>
        <v>4223</v>
      </c>
      <c r="O22" s="156">
        <f t="shared" si="5"/>
        <v>47324.204899999997</v>
      </c>
      <c r="P22" s="203">
        <f>VLOOKUP($A22,[3]futuresATR!$A$2:$F$80,3)</f>
        <v>59.274323701500002</v>
      </c>
      <c r="Q22" s="155">
        <f t="shared" si="11"/>
        <v>664.24585369611941</v>
      </c>
      <c r="R22" s="145">
        <f t="shared" si="6"/>
        <v>3</v>
      </c>
      <c r="S22" s="140">
        <f t="shared" si="1"/>
        <v>141972.61469999998</v>
      </c>
      <c r="T22" s="111">
        <f t="shared" si="7"/>
        <v>3</v>
      </c>
      <c r="U22" s="111">
        <f t="shared" si="8"/>
        <v>42</v>
      </c>
      <c r="V22" s="163">
        <f t="shared" si="9"/>
        <v>3</v>
      </c>
      <c r="W22" s="163">
        <f t="shared" si="10"/>
        <v>1992.7375610883582</v>
      </c>
      <c r="X22" t="s">
        <v>911</v>
      </c>
      <c r="Y22">
        <v>16</v>
      </c>
      <c r="Z22">
        <v>4440.5</v>
      </c>
      <c r="AA22" s="138">
        <v>-2</v>
      </c>
      <c r="AB22" t="s">
        <v>921</v>
      </c>
      <c r="AC22">
        <v>4438.5</v>
      </c>
      <c r="AD22" s="109">
        <v>358</v>
      </c>
      <c r="AE22" s="109">
        <v>0</v>
      </c>
      <c r="AF22" s="169">
        <f t="shared" si="2"/>
        <v>2</v>
      </c>
      <c r="AG22" s="145">
        <f t="shared" si="3"/>
        <v>358.60159999999996</v>
      </c>
      <c r="AH22" s="142">
        <f t="shared" si="4"/>
        <v>0.60159999999996217</v>
      </c>
    </row>
    <row r="23" spans="1:34" ht="15.75" thickBot="1" x14ac:dyDescent="0.3">
      <c r="A23" s="5" t="s">
        <v>338</v>
      </c>
      <c r="B23" s="186" t="s">
        <v>1202</v>
      </c>
      <c r="C23" s="158" t="s">
        <v>338</v>
      </c>
      <c r="D23" t="s">
        <v>535</v>
      </c>
      <c r="E23" t="s">
        <v>791</v>
      </c>
      <c r="F23" t="s">
        <v>1203</v>
      </c>
      <c r="G23" t="s">
        <v>478</v>
      </c>
      <c r="H23">
        <f>VLOOKUP(G23,MARGIN!$E$1:$F$9,2)</f>
        <v>0.89235519306104605</v>
      </c>
      <c r="I23">
        <v>5</v>
      </c>
      <c r="J23">
        <v>0.1</v>
      </c>
      <c r="K23" t="s">
        <v>299</v>
      </c>
      <c r="L23" t="s">
        <v>825</v>
      </c>
      <c r="M23" s="134" t="s">
        <v>672</v>
      </c>
      <c r="N23" s="202">
        <f>VLOOKUP($A23,[3]futuresATR!$A$2:$F$80,2)</f>
        <v>9684</v>
      </c>
      <c r="O23" s="156">
        <f t="shared" si="5"/>
        <v>54260.904600000002</v>
      </c>
      <c r="P23" s="203">
        <f>VLOOKUP($A23,[3]futuresATR!$A$2:$F$80,3)</f>
        <v>156.27500000000001</v>
      </c>
      <c r="Q23" s="155">
        <f t="shared" si="11"/>
        <v>875.63226624999993</v>
      </c>
      <c r="R23" s="145">
        <f t="shared" si="6"/>
        <v>2</v>
      </c>
      <c r="S23" s="140">
        <f t="shared" si="1"/>
        <v>108521.8092</v>
      </c>
      <c r="T23" s="111">
        <f t="shared" si="7"/>
        <v>2</v>
      </c>
      <c r="U23" s="111">
        <f t="shared" si="8"/>
        <v>28</v>
      </c>
      <c r="V23" s="163">
        <f t="shared" si="9"/>
        <v>2</v>
      </c>
      <c r="W23" s="163">
        <f t="shared" si="10"/>
        <v>1751.2645324999999</v>
      </c>
      <c r="X23" t="s">
        <v>911</v>
      </c>
      <c r="Y23">
        <v>1</v>
      </c>
      <c r="Z23">
        <v>10177</v>
      </c>
      <c r="AA23" s="138">
        <v>0</v>
      </c>
      <c r="AB23" s="141" t="s">
        <v>915</v>
      </c>
      <c r="AC23">
        <v>10255</v>
      </c>
      <c r="AD23" s="109">
        <v>-2174</v>
      </c>
      <c r="AE23" s="109">
        <v>0</v>
      </c>
      <c r="AF23" s="169">
        <f t="shared" si="2"/>
        <v>-78</v>
      </c>
      <c r="AG23" s="145">
        <f t="shared" si="3"/>
        <v>-437.04570000000001</v>
      </c>
      <c r="AH23" s="142">
        <f t="shared" si="4"/>
        <v>-1736.9542999999999</v>
      </c>
    </row>
    <row r="24" spans="1:34" s="1" customFormat="1" ht="15.75" thickBot="1" x14ac:dyDescent="0.3">
      <c r="A24" s="5" t="s">
        <v>340</v>
      </c>
      <c r="B24" s="113" t="s">
        <v>341</v>
      </c>
      <c r="C24" s="158" t="s">
        <v>340</v>
      </c>
      <c r="D24" s="113" t="s">
        <v>822</v>
      </c>
      <c r="E24" s="113" t="s">
        <v>791</v>
      </c>
      <c r="F24" s="113" t="s">
        <v>826</v>
      </c>
      <c r="G24" s="113" t="s">
        <v>478</v>
      </c>
      <c r="H24">
        <f>VLOOKUP(G24,MARGIN!$E$1:$F$9,2)</f>
        <v>0.89235519306104605</v>
      </c>
      <c r="I24" s="148">
        <v>2500</v>
      </c>
      <c r="J24" s="113">
        <v>1E-3</v>
      </c>
      <c r="K24" s="113" t="s">
        <v>1223</v>
      </c>
      <c r="L24" s="113" t="s">
        <v>827</v>
      </c>
      <c r="M24" s="149" t="s">
        <v>577</v>
      </c>
      <c r="N24" s="202">
        <f>VLOOKUP($A24,[3]futuresATR!$A$2:$F$80,2)</f>
        <v>100.28</v>
      </c>
      <c r="O24" s="156">
        <f t="shared" si="5"/>
        <v>280941.94099999999</v>
      </c>
      <c r="P24" s="203">
        <f>VLOOKUP($A24,[3]futuresATR!$A$2:$F$80,3)</f>
        <v>9.75E-3</v>
      </c>
      <c r="Q24" s="155">
        <f t="shared" si="11"/>
        <v>27.315356250000001</v>
      </c>
      <c r="R24" s="145">
        <f t="shared" si="6"/>
        <v>77</v>
      </c>
      <c r="S24" s="140">
        <f t="shared" si="1"/>
        <v>21632529.456999999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2101.1812500000792</v>
      </c>
      <c r="AH24" s="142">
        <f t="shared" si="4"/>
        <v>1.181250000079217</v>
      </c>
    </row>
    <row r="25" spans="1:34" x14ac:dyDescent="0.25">
      <c r="A25" s="5" t="s">
        <v>342</v>
      </c>
      <c r="B25" s="113" t="s">
        <v>343</v>
      </c>
      <c r="C25" s="158" t="s">
        <v>342</v>
      </c>
      <c r="D25" s="113" t="s">
        <v>822</v>
      </c>
      <c r="E25" s="113" t="s">
        <v>791</v>
      </c>
      <c r="F25" s="113" t="s">
        <v>828</v>
      </c>
      <c r="G25" s="113" t="s">
        <v>465</v>
      </c>
      <c r="H25">
        <f>VLOOKUP(G25,MARGIN!$E$1:$F$9,2)</f>
        <v>0.70877750056702205</v>
      </c>
      <c r="I25" s="113">
        <v>10</v>
      </c>
      <c r="J25" s="113">
        <v>0.1</v>
      </c>
      <c r="K25" s="113" t="s">
        <v>299</v>
      </c>
      <c r="L25" s="113" t="s">
        <v>829</v>
      </c>
      <c r="M25" s="149" t="s">
        <v>600</v>
      </c>
      <c r="N25" s="202">
        <f>VLOOKUP($A25,[3]futuresATR!$A$2:$F$80,2)</f>
        <v>6059.5</v>
      </c>
      <c r="O25" s="156">
        <f t="shared" si="5"/>
        <v>85492.2736</v>
      </c>
      <c r="P25" s="203">
        <f>VLOOKUP($A25,[3]futuresATR!$A$2:$F$80,3)</f>
        <v>75.25</v>
      </c>
      <c r="Q25" s="155">
        <f t="shared" si="11"/>
        <v>1061.6871999999998</v>
      </c>
      <c r="R25" s="145">
        <f t="shared" si="6"/>
        <v>2</v>
      </c>
      <c r="S25" s="140">
        <f t="shared" si="1"/>
        <v>170984.5472</v>
      </c>
      <c r="T25" s="111">
        <f t="shared" si="7"/>
        <v>2</v>
      </c>
      <c r="U25" s="111">
        <f t="shared" si="8"/>
        <v>28</v>
      </c>
      <c r="V25" s="163">
        <f t="shared" si="9"/>
        <v>2</v>
      </c>
      <c r="W25" s="163">
        <f t="shared" si="10"/>
        <v>2123.3743999999997</v>
      </c>
      <c r="X25" s="113" t="s">
        <v>911</v>
      </c>
      <c r="Y25" s="113">
        <v>3</v>
      </c>
      <c r="Z25" s="113">
        <v>6187</v>
      </c>
      <c r="AA25" s="113" t="s">
        <v>1150</v>
      </c>
      <c r="AB25" s="113" t="s">
        <v>915</v>
      </c>
      <c r="AC25" s="113">
        <v>6211.5</v>
      </c>
      <c r="AD25" s="165">
        <v>-1058</v>
      </c>
      <c r="AE25" s="165">
        <v>0</v>
      </c>
      <c r="AF25" s="169">
        <f t="shared" si="2"/>
        <v>-24.5</v>
      </c>
      <c r="AG25" s="145">
        <f t="shared" si="3"/>
        <v>-1036.9967999999999</v>
      </c>
      <c r="AH25" s="142">
        <f t="shared" si="4"/>
        <v>-21.003200000000106</v>
      </c>
    </row>
    <row r="26" spans="1:34" ht="15.75" thickBot="1" x14ac:dyDescent="0.3">
      <c r="A26" s="5" t="s">
        <v>344</v>
      </c>
      <c r="B26" s="113" t="s">
        <v>345</v>
      </c>
      <c r="C26" s="158" t="s">
        <v>344</v>
      </c>
      <c r="D26" s="113" t="s">
        <v>822</v>
      </c>
      <c r="E26" s="113" t="s">
        <v>791</v>
      </c>
      <c r="F26" s="113" t="s">
        <v>830</v>
      </c>
      <c r="G26" s="113" t="s">
        <v>465</v>
      </c>
      <c r="H26">
        <f>VLOOKUP(G26,MARGIN!$E$1:$F$9,2)</f>
        <v>0.70877750056702205</v>
      </c>
      <c r="I26" s="148">
        <v>1000</v>
      </c>
      <c r="J26" s="113">
        <v>0.01</v>
      </c>
      <c r="K26" s="113" t="s">
        <v>1223</v>
      </c>
      <c r="L26" s="113" t="s">
        <v>831</v>
      </c>
      <c r="M26" s="149" t="s">
        <v>605</v>
      </c>
      <c r="N26" s="202">
        <f>VLOOKUP($A26,[3]futuresATR!$A$2:$F$80,2)</f>
        <v>125.18</v>
      </c>
      <c r="O26" s="156">
        <f t="shared" si="5"/>
        <v>176613.9584</v>
      </c>
      <c r="P26" s="203">
        <f>VLOOKUP($A26,[3]futuresATR!$A$2:$F$80,3)</f>
        <v>0.54259264250000006</v>
      </c>
      <c r="Q26" s="155">
        <f t="shared" si="11"/>
        <v>765.53310745039994</v>
      </c>
      <c r="R26" s="145">
        <f t="shared" si="6"/>
        <v>3</v>
      </c>
      <c r="S26" s="140">
        <f t="shared" si="1"/>
        <v>529841.87520000001</v>
      </c>
      <c r="T26" s="111">
        <f t="shared" si="7"/>
        <v>3</v>
      </c>
      <c r="U26" s="111">
        <f t="shared" si="8"/>
        <v>42</v>
      </c>
      <c r="V26" s="163">
        <f t="shared" si="9"/>
        <v>3</v>
      </c>
      <c r="W26" s="163">
        <f t="shared" si="10"/>
        <v>2296.5993223511996</v>
      </c>
      <c r="X26" s="113" t="s">
        <v>912</v>
      </c>
      <c r="Y26" s="113">
        <v>3</v>
      </c>
      <c r="Z26" s="113">
        <v>123.47</v>
      </c>
      <c r="AA26" s="113" t="s">
        <v>1150</v>
      </c>
      <c r="AB26" s="113" t="s">
        <v>915</v>
      </c>
      <c r="AC26" s="113">
        <v>123.83</v>
      </c>
      <c r="AD26" s="165">
        <v>1557</v>
      </c>
      <c r="AE26" s="165">
        <v>0</v>
      </c>
      <c r="AF26" s="169">
        <f t="shared" si="2"/>
        <v>-0.35999999999999943</v>
      </c>
      <c r="AG26" s="145">
        <f t="shared" si="3"/>
        <v>-1523.7503999999974</v>
      </c>
      <c r="AH26" s="142">
        <f t="shared" si="4"/>
        <v>-33.249600000002602</v>
      </c>
    </row>
    <row r="27" spans="1:34" ht="15.75" thickBot="1" x14ac:dyDescent="0.3">
      <c r="A27" s="5" t="s">
        <v>346</v>
      </c>
      <c r="B27" s="113" t="s">
        <v>347</v>
      </c>
      <c r="C27" s="158" t="s">
        <v>346</v>
      </c>
      <c r="D27" s="113" t="s">
        <v>822</v>
      </c>
      <c r="E27" s="113" t="s">
        <v>791</v>
      </c>
      <c r="F27" s="113" t="s">
        <v>832</v>
      </c>
      <c r="G27" s="113" t="s">
        <v>465</v>
      </c>
      <c r="H27">
        <f>VLOOKUP(G27,MARGIN!$E$1:$F$9,2)</f>
        <v>0.70877750056702205</v>
      </c>
      <c r="I27" s="148">
        <v>1250</v>
      </c>
      <c r="J27" s="113">
        <v>0.01</v>
      </c>
      <c r="K27" s="113" t="s">
        <v>1223</v>
      </c>
      <c r="L27" s="113" t="s">
        <v>833</v>
      </c>
      <c r="M27" s="149" t="s">
        <v>462</v>
      </c>
      <c r="N27" s="202">
        <f>VLOOKUP($A27,[3]futuresATR!$A$2:$F$80,2)</f>
        <v>99.46</v>
      </c>
      <c r="O27" s="156">
        <f t="shared" si="5"/>
        <v>175407.65599999996</v>
      </c>
      <c r="P27" s="203">
        <f>VLOOKUP($A27,[3]futuresATR!$A$2:$F$80,3)</f>
        <v>2.4E-2</v>
      </c>
      <c r="Q27" s="155">
        <f t="shared" si="11"/>
        <v>42.3264</v>
      </c>
      <c r="R27" s="145">
        <f t="shared" si="6"/>
        <v>50</v>
      </c>
      <c r="S27" s="140">
        <f t="shared" si="1"/>
        <v>8770382.799999997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881.80000000045095</v>
      </c>
      <c r="AH27" s="142">
        <f t="shared" si="4"/>
        <v>-19.19999999954905</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121.3828125</v>
      </c>
      <c r="O28" s="156">
        <f t="shared" si="5"/>
        <v>121382.8125</v>
      </c>
      <c r="P28" s="203">
        <f>VLOOKUP($A28,[3]futuresATR!$A$2:$F$80,3)</f>
        <v>0.29530282699999999</v>
      </c>
      <c r="Q28" s="155">
        <f t="shared" si="11"/>
        <v>295.30282699999998</v>
      </c>
      <c r="R28" s="145">
        <f t="shared" si="6"/>
        <v>7</v>
      </c>
      <c r="S28" s="140">
        <f t="shared" si="1"/>
        <v>849679.6875</v>
      </c>
      <c r="T28" s="111">
        <f t="shared" si="7"/>
        <v>7</v>
      </c>
      <c r="U28" s="111">
        <f t="shared" si="8"/>
        <v>98</v>
      </c>
      <c r="V28" s="163">
        <f t="shared" si="9"/>
        <v>7</v>
      </c>
      <c r="W28" s="163">
        <f t="shared" si="10"/>
        <v>2067.1197889999999</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1286.9000000000001</v>
      </c>
      <c r="O29" s="156">
        <f t="shared" si="5"/>
        <v>128690.00000000001</v>
      </c>
      <c r="P29" s="203">
        <f>VLOOKUP($A29,[3]futuresATR!$A$2:$F$80,3)</f>
        <v>16.784025167999999</v>
      </c>
      <c r="Q29" s="155">
        <f t="shared" si="11"/>
        <v>1678.4025167999998</v>
      </c>
      <c r="R29" s="145">
        <f t="shared" si="6"/>
        <v>1</v>
      </c>
      <c r="S29" s="140">
        <f t="shared" si="1"/>
        <v>128690.00000000001</v>
      </c>
      <c r="T29" s="111">
        <f t="shared" si="7"/>
        <v>1</v>
      </c>
      <c r="U29" s="111">
        <f t="shared" si="8"/>
        <v>14</v>
      </c>
      <c r="V29" s="163">
        <f t="shared" si="9"/>
        <v>1</v>
      </c>
      <c r="W29" s="163">
        <f t="shared" si="10"/>
        <v>1678.4025167999998</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8396</v>
      </c>
      <c r="O30" s="156">
        <f t="shared" si="5"/>
        <v>54028.314028314031</v>
      </c>
      <c r="P30" s="203">
        <f>VLOOKUP($A30,[3]futuresATR!$A$2:$F$80,3)</f>
        <v>160.562598425</v>
      </c>
      <c r="Q30" s="155">
        <f t="shared" si="11"/>
        <v>1033.2213540862292</v>
      </c>
      <c r="R30" s="145">
        <f t="shared" si="6"/>
        <v>2</v>
      </c>
      <c r="S30" s="140">
        <f t="shared" si="1"/>
        <v>108056.62805662806</v>
      </c>
      <c r="T30" s="111">
        <f t="shared" si="7"/>
        <v>2</v>
      </c>
      <c r="U30" s="111">
        <f t="shared" si="8"/>
        <v>28</v>
      </c>
      <c r="V30" s="163">
        <f t="shared" si="9"/>
        <v>2</v>
      </c>
      <c r="W30" s="163">
        <f t="shared" si="10"/>
        <v>2066.4427081724584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205.35</v>
      </c>
      <c r="O31" s="156">
        <f t="shared" si="5"/>
        <v>51337.5</v>
      </c>
      <c r="P31" s="203">
        <f>VLOOKUP($A31,[3]futuresATR!$A$2:$F$80,3)</f>
        <v>4.0175000000000001</v>
      </c>
      <c r="Q31" s="155">
        <f t="shared" si="11"/>
        <v>1004.375</v>
      </c>
      <c r="R31" s="145">
        <f t="shared" si="6"/>
        <v>2</v>
      </c>
      <c r="S31" s="140">
        <f t="shared" si="1"/>
        <v>102675</v>
      </c>
      <c r="T31" s="111">
        <f t="shared" si="7"/>
        <v>2</v>
      </c>
      <c r="U31" s="111">
        <f t="shared" si="8"/>
        <v>28</v>
      </c>
      <c r="V31" s="163">
        <f t="shared" si="9"/>
        <v>2</v>
      </c>
      <c r="W31" s="163">
        <f t="shared" si="10"/>
        <v>2008.75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20378</v>
      </c>
      <c r="O32" s="156">
        <f t="shared" si="5"/>
        <v>131132.56113256115</v>
      </c>
      <c r="P32" s="203">
        <f>VLOOKUP($A32,[3]futuresATR!$A$2:$F$80,3)</f>
        <v>305.79622568500002</v>
      </c>
      <c r="Q32" s="155">
        <f t="shared" si="11"/>
        <v>1967.8006800836554</v>
      </c>
      <c r="R32" s="145">
        <f t="shared" si="6"/>
        <v>1</v>
      </c>
      <c r="S32" s="140">
        <f t="shared" si="1"/>
        <v>131132.56113256115</v>
      </c>
      <c r="T32" s="111">
        <f t="shared" si="7"/>
        <v>1</v>
      </c>
      <c r="U32" s="111">
        <f t="shared" si="8"/>
        <v>14</v>
      </c>
      <c r="V32" s="163">
        <f t="shared" si="9"/>
        <v>1</v>
      </c>
      <c r="W32" s="163">
        <f t="shared" si="10"/>
        <v>1967.8006800836554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1.5145</v>
      </c>
      <c r="O33" s="156">
        <f t="shared" si="5"/>
        <v>63609</v>
      </c>
      <c r="P33" s="203">
        <f>VLOOKUP($A33,[3]futuresATR!$A$2:$F$80,3)</f>
        <v>3.6964999999999998E-2</v>
      </c>
      <c r="Q33" s="155">
        <f t="shared" si="11"/>
        <v>1552.53</v>
      </c>
      <c r="R33" s="145">
        <f t="shared" si="6"/>
        <v>1</v>
      </c>
      <c r="S33" s="140">
        <f t="shared" si="1"/>
        <v>63609</v>
      </c>
      <c r="T33" s="111">
        <f t="shared" si="7"/>
        <v>1</v>
      </c>
      <c r="U33" s="111">
        <f t="shared" si="8"/>
        <v>14</v>
      </c>
      <c r="V33" s="163">
        <f t="shared" si="9"/>
        <v>1</v>
      </c>
      <c r="W33" s="163">
        <f t="shared" si="10"/>
        <v>1552.53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0.94510000000000005</v>
      </c>
      <c r="O34" s="176">
        <f>N34*I34/H34/100</f>
        <v>118137.5</v>
      </c>
      <c r="P34" s="203">
        <f>VLOOKUP($A34,[3]futuresATR!$A$2:$F$80,3)</f>
        <v>8.8616184999999997E-3</v>
      </c>
      <c r="Q34" s="162">
        <f>P34*I34/H34/100</f>
        <v>1107.7023125000001</v>
      </c>
      <c r="R34" s="145">
        <f t="shared" si="6"/>
        <v>2</v>
      </c>
      <c r="S34" s="140">
        <f t="shared" ref="S34:S65" si="12">R34*O34</f>
        <v>236275</v>
      </c>
      <c r="T34" s="111">
        <f t="shared" si="7"/>
        <v>2</v>
      </c>
      <c r="U34" s="111">
        <f t="shared" si="8"/>
        <v>28</v>
      </c>
      <c r="V34" s="163">
        <f t="shared" si="9"/>
        <v>2</v>
      </c>
      <c r="W34" s="163">
        <f t="shared" si="10"/>
        <v>2215.4046250000001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139.30000000000001</v>
      </c>
      <c r="O35" s="156">
        <f t="shared" si="5"/>
        <v>52237.500000000007</v>
      </c>
      <c r="P35" s="203">
        <f>VLOOKUP($A35,[3]futuresATR!$A$2:$F$80,3)</f>
        <v>3.9954709749999999</v>
      </c>
      <c r="Q35" s="155">
        <f t="shared" ref="Q35:Q51" si="14">P35*I35/H35</f>
        <v>1498.3016156250001</v>
      </c>
      <c r="R35" s="145">
        <f t="shared" si="6"/>
        <v>1</v>
      </c>
      <c r="S35" s="140">
        <f t="shared" si="12"/>
        <v>52237.500000000007</v>
      </c>
      <c r="T35" s="111">
        <f t="shared" si="7"/>
        <v>1</v>
      </c>
      <c r="U35" s="111">
        <f t="shared" si="8"/>
        <v>14</v>
      </c>
      <c r="V35" s="163">
        <f t="shared" si="9"/>
        <v>1</v>
      </c>
      <c r="W35" s="163">
        <f t="shared" si="10"/>
        <v>1498.3016156250001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460.75</v>
      </c>
      <c r="O36" s="156">
        <f t="shared" si="5"/>
        <v>23037.5</v>
      </c>
      <c r="P36" s="203">
        <f>VLOOKUP($A36,[3]futuresATR!$A$2:$F$80,3)</f>
        <v>11.3125</v>
      </c>
      <c r="Q36" s="155">
        <f t="shared" si="14"/>
        <v>565.625</v>
      </c>
      <c r="R36" s="145">
        <f t="shared" si="6"/>
        <v>4</v>
      </c>
      <c r="S36" s="140">
        <f t="shared" si="12"/>
        <v>92150</v>
      </c>
      <c r="T36" s="111">
        <f t="shared" si="7"/>
        <v>4</v>
      </c>
      <c r="U36" s="111">
        <f t="shared" si="8"/>
        <v>56</v>
      </c>
      <c r="V36" s="163">
        <f t="shared" si="9"/>
        <v>4</v>
      </c>
      <c r="W36" s="163">
        <f t="shared" si="10"/>
        <v>2262.5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302.10000000000002</v>
      </c>
      <c r="O37" s="156">
        <f t="shared" si="5"/>
        <v>33231</v>
      </c>
      <c r="P37" s="203">
        <f>VLOOKUP($A37,[3]futuresATR!$A$2:$F$80,3)</f>
        <v>7.35</v>
      </c>
      <c r="Q37" s="155">
        <f t="shared" si="14"/>
        <v>808.5</v>
      </c>
      <c r="R37" s="145">
        <f t="shared" si="6"/>
        <v>3</v>
      </c>
      <c r="S37" s="140">
        <f t="shared" si="12"/>
        <v>99693</v>
      </c>
      <c r="T37" s="111">
        <f t="shared" si="7"/>
        <v>3</v>
      </c>
      <c r="U37" s="111">
        <f t="shared" si="8"/>
        <v>42</v>
      </c>
      <c r="V37" s="163">
        <f t="shared" si="9"/>
        <v>3</v>
      </c>
      <c r="W37" s="163">
        <f t="shared" si="10"/>
        <v>2425.5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114.35</v>
      </c>
      <c r="O38" s="156">
        <f t="shared" si="5"/>
        <v>45740</v>
      </c>
      <c r="P38" s="203">
        <f>VLOOKUP($A38,[3]futuresATR!$A$2:$F$80,3)</f>
        <v>2.0150000000000001</v>
      </c>
      <c r="Q38" s="155">
        <f t="shared" si="14"/>
        <v>806</v>
      </c>
      <c r="R38" s="145">
        <f t="shared" si="6"/>
        <v>3</v>
      </c>
      <c r="S38" s="140">
        <f t="shared" si="12"/>
        <v>137220</v>
      </c>
      <c r="T38" s="111">
        <f t="shared" si="7"/>
        <v>3</v>
      </c>
      <c r="U38" s="111">
        <f t="shared" si="8"/>
        <v>42</v>
      </c>
      <c r="V38" s="163">
        <f t="shared" si="9"/>
        <v>3</v>
      </c>
      <c r="W38" s="163">
        <f t="shared" si="10"/>
        <v>2418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51.84</v>
      </c>
      <c r="O39" s="156">
        <f t="shared" si="5"/>
        <v>51840</v>
      </c>
      <c r="P39" s="203">
        <f>VLOOKUP($A39,[3]futuresATR!$A$2:$F$80,3)</f>
        <v>1.154880557</v>
      </c>
      <c r="Q39" s="155">
        <f t="shared" si="14"/>
        <v>1154.880557</v>
      </c>
      <c r="R39" s="145">
        <f t="shared" si="6"/>
        <v>2</v>
      </c>
      <c r="S39" s="140">
        <f t="shared" si="12"/>
        <v>103680</v>
      </c>
      <c r="T39" s="111">
        <f t="shared" si="7"/>
        <v>2</v>
      </c>
      <c r="U39" s="111">
        <f t="shared" si="8"/>
        <v>28</v>
      </c>
      <c r="V39" s="163">
        <f t="shared" si="9"/>
        <v>2</v>
      </c>
      <c r="W39" s="163">
        <f t="shared" si="10"/>
        <v>2309.7611139999999</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452.25</v>
      </c>
      <c r="O40" s="156">
        <f t="shared" si="5"/>
        <v>45225</v>
      </c>
      <c r="P40" s="203">
        <f>VLOOKUP($A40,[3]futuresATR!$A$2:$F$80,3)</f>
        <v>11.5165745055</v>
      </c>
      <c r="Q40" s="155">
        <f t="shared" si="14"/>
        <v>1151.65745055</v>
      </c>
      <c r="R40" s="145">
        <f t="shared" si="6"/>
        <v>2</v>
      </c>
      <c r="S40" s="140">
        <f t="shared" si="12"/>
        <v>90450</v>
      </c>
      <c r="T40" s="111">
        <f t="shared" si="7"/>
        <v>2</v>
      </c>
      <c r="U40" s="111">
        <f t="shared" si="8"/>
        <v>28</v>
      </c>
      <c r="V40" s="163">
        <f t="shared" si="9"/>
        <v>2</v>
      </c>
      <c r="W40" s="163">
        <f t="shared" si="10"/>
        <v>2303.3149011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87.825000000000003</v>
      </c>
      <c r="O41" s="156">
        <f t="shared" si="5"/>
        <v>35130</v>
      </c>
      <c r="P41" s="203">
        <f>VLOOKUP($A41,[3]futuresATR!$A$2:$F$80,3)</f>
        <v>1.3022705400000001</v>
      </c>
      <c r="Q41" s="155">
        <f t="shared" si="14"/>
        <v>520.90821600000004</v>
      </c>
      <c r="R41" s="145">
        <f t="shared" si="6"/>
        <v>4</v>
      </c>
      <c r="S41" s="140">
        <f t="shared" si="12"/>
        <v>140520</v>
      </c>
      <c r="T41" s="111">
        <f t="shared" si="7"/>
        <v>4</v>
      </c>
      <c r="U41" s="111">
        <f t="shared" si="8"/>
        <v>56</v>
      </c>
      <c r="V41" s="163">
        <f t="shared" si="9"/>
        <v>4</v>
      </c>
      <c r="W41" s="163">
        <f t="shared" si="10"/>
        <v>2083.6328640000002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1649</v>
      </c>
      <c r="O42" s="156">
        <f t="shared" si="5"/>
        <v>16490</v>
      </c>
      <c r="P42" s="203">
        <f>VLOOKUP($A42,[3]futuresATR!$A$2:$F$80,3)</f>
        <v>28.35</v>
      </c>
      <c r="Q42" s="155">
        <f>P42*I42/H42</f>
        <v>283.5</v>
      </c>
      <c r="R42" s="145">
        <f t="shared" si="6"/>
        <v>7</v>
      </c>
      <c r="S42" s="140">
        <f t="shared" si="12"/>
        <v>115430</v>
      </c>
      <c r="T42" s="111">
        <f t="shared" si="7"/>
        <v>7</v>
      </c>
      <c r="U42" s="111">
        <f t="shared" si="8"/>
        <v>98</v>
      </c>
      <c r="V42" s="163">
        <f>IF(ROUND(T42*Q42/$R$1,0)&lt;1,0,T42)</f>
        <v>7</v>
      </c>
      <c r="W42" s="163">
        <f t="shared" si="10"/>
        <v>1984.5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527.5</v>
      </c>
      <c r="O43" s="156">
        <f t="shared" si="5"/>
        <v>26375</v>
      </c>
      <c r="P43" s="203">
        <f>VLOOKUP($A43,[3]futuresATR!$A$2:$F$80,3)</f>
        <v>10.91</v>
      </c>
      <c r="Q43" s="155">
        <f t="shared" si="14"/>
        <v>545.5</v>
      </c>
      <c r="R43" s="145">
        <f t="shared" si="6"/>
        <v>4</v>
      </c>
      <c r="S43" s="140">
        <f t="shared" si="12"/>
        <v>105500</v>
      </c>
      <c r="T43" s="111">
        <f t="shared" si="7"/>
        <v>4</v>
      </c>
      <c r="U43" s="111">
        <f t="shared" si="8"/>
        <v>56</v>
      </c>
      <c r="V43" s="163">
        <f t="shared" si="9"/>
        <v>4</v>
      </c>
      <c r="W43" s="163">
        <f t="shared" si="10"/>
        <v>2182</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803.3</v>
      </c>
      <c r="O44" s="156">
        <f t="shared" si="5"/>
        <v>40165</v>
      </c>
      <c r="P44" s="203">
        <f>VLOOKUP($A44,[3]futuresATR!$A$2:$F$80,3)</f>
        <v>11.225</v>
      </c>
      <c r="Q44" s="155">
        <f t="shared" si="14"/>
        <v>561.25</v>
      </c>
      <c r="R44" s="145">
        <f t="shared" si="6"/>
        <v>4</v>
      </c>
      <c r="S44" s="140">
        <f t="shared" si="12"/>
        <v>160660</v>
      </c>
      <c r="T44" s="111">
        <f t="shared" si="7"/>
        <v>4</v>
      </c>
      <c r="U44" s="111">
        <f t="shared" si="8"/>
        <v>56</v>
      </c>
      <c r="V44" s="163">
        <f t="shared" si="9"/>
        <v>4</v>
      </c>
      <c r="W44" s="163">
        <f t="shared" si="10"/>
        <v>2245</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0.89235519306104605</v>
      </c>
      <c r="I45">
        <v>10</v>
      </c>
      <c r="J45">
        <v>0.1</v>
      </c>
      <c r="K45" t="s">
        <v>299</v>
      </c>
      <c r="M45" s="134" t="s">
        <v>629</v>
      </c>
      <c r="N45" s="202">
        <f>VLOOKUP($A45,[3]futuresATR!$A$2:$F$80,2)</f>
        <v>8322.4</v>
      </c>
      <c r="O45" s="156">
        <f t="shared" si="5"/>
        <v>93263.311119999998</v>
      </c>
      <c r="P45" s="203">
        <f>VLOOKUP($A45,[3]futuresATR!$A$2:$F$80,3)</f>
        <v>151.78680320300001</v>
      </c>
      <c r="Q45" s="155">
        <f t="shared" si="14"/>
        <v>1700.9684527337788</v>
      </c>
      <c r="R45" s="145">
        <f t="shared" si="6"/>
        <v>1</v>
      </c>
      <c r="S45" s="140">
        <f t="shared" si="12"/>
        <v>93263.311119999998</v>
      </c>
      <c r="T45" s="111">
        <f t="shared" si="7"/>
        <v>1</v>
      </c>
      <c r="U45" s="111">
        <f t="shared" si="8"/>
        <v>14</v>
      </c>
      <c r="V45" s="163">
        <f t="shared" si="9"/>
        <v>1</v>
      </c>
      <c r="W45" s="163">
        <f t="shared" si="10"/>
        <v>1700.9684527337788</v>
      </c>
      <c r="X45" t="s">
        <v>911</v>
      </c>
      <c r="Y45">
        <v>2</v>
      </c>
      <c r="Z45">
        <v>8908.6</v>
      </c>
      <c r="AA45" s="138">
        <v>0</v>
      </c>
      <c r="AB45" t="s">
        <v>915</v>
      </c>
      <c r="AC45">
        <v>8979</v>
      </c>
      <c r="AD45" s="109">
        <v>-1569</v>
      </c>
      <c r="AE45" s="109">
        <v>0</v>
      </c>
      <c r="AF45" s="169">
        <f t="shared" si="2"/>
        <v>-70.399999999999636</v>
      </c>
      <c r="AG45" s="145">
        <f t="shared" si="13"/>
        <v>-1577.8470399999917</v>
      </c>
      <c r="AH45" s="142">
        <f t="shared" si="4"/>
        <v>8.8470399999916935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5.2569999999999999E-2</v>
      </c>
      <c r="O46" s="156">
        <f t="shared" si="5"/>
        <v>26285</v>
      </c>
      <c r="P46" s="203">
        <f>VLOOKUP($A46,[3]futuresATR!$A$2:$F$80,3)</f>
        <v>6.0779849999999995E-4</v>
      </c>
      <c r="Q46" s="155">
        <f t="shared" si="14"/>
        <v>303.89924999999999</v>
      </c>
      <c r="R46" s="145">
        <f t="shared" si="6"/>
        <v>7</v>
      </c>
      <c r="S46" s="140">
        <f t="shared" si="12"/>
        <v>183995</v>
      </c>
      <c r="T46" s="111">
        <f t="shared" si="7"/>
        <v>7</v>
      </c>
      <c r="U46" s="111">
        <f t="shared" si="8"/>
        <v>98</v>
      </c>
      <c r="V46" s="163">
        <f t="shared" si="9"/>
        <v>7</v>
      </c>
      <c r="W46" s="163">
        <f t="shared" si="10"/>
        <v>2127.29475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540.25</v>
      </c>
      <c r="O47" s="156">
        <f t="shared" si="5"/>
        <v>27012.5</v>
      </c>
      <c r="P47" s="203">
        <f>VLOOKUP($A47,[3]futuresATR!$A$2:$F$80,3)</f>
        <v>9.15</v>
      </c>
      <c r="Q47" s="155">
        <f t="shared" si="14"/>
        <v>457.5</v>
      </c>
      <c r="R47" s="145">
        <f t="shared" si="6"/>
        <v>5</v>
      </c>
      <c r="S47" s="140">
        <f t="shared" si="12"/>
        <v>135062.5</v>
      </c>
      <c r="T47" s="111">
        <f t="shared" si="7"/>
        <v>5</v>
      </c>
      <c r="U47" s="111">
        <f t="shared" si="8"/>
        <v>70</v>
      </c>
      <c r="V47" s="163">
        <f t="shared" si="9"/>
        <v>5</v>
      </c>
      <c r="W47" s="163">
        <f t="shared" si="10"/>
        <v>2287.5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0.70109999999999995</v>
      </c>
      <c r="O48" s="156">
        <f t="shared" si="5"/>
        <v>70110</v>
      </c>
      <c r="P48" s="203">
        <f>VLOOKUP($A48,[3]futuresATR!$A$2:$F$80,3)</f>
        <v>7.2282809999999996E-3</v>
      </c>
      <c r="Q48" s="155">
        <f t="shared" si="14"/>
        <v>722.82809999999995</v>
      </c>
      <c r="R48" s="145">
        <f t="shared" si="6"/>
        <v>3</v>
      </c>
      <c r="S48" s="140">
        <f t="shared" si="12"/>
        <v>210330</v>
      </c>
      <c r="T48" s="111">
        <f t="shared" si="7"/>
        <v>3</v>
      </c>
      <c r="U48" s="111">
        <f t="shared" si="8"/>
        <v>42</v>
      </c>
      <c r="V48" s="163">
        <f t="shared" si="9"/>
        <v>3</v>
      </c>
      <c r="W48" s="163">
        <f t="shared" si="10"/>
        <v>2168.4843000000001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2.585</v>
      </c>
      <c r="O49" s="156">
        <f t="shared" si="5"/>
        <v>25850</v>
      </c>
      <c r="P49" s="203">
        <f>VLOOKUP($A49,[3]futuresATR!$A$2:$F$80,3)</f>
        <v>7.9350000000000004E-2</v>
      </c>
      <c r="Q49" s="155">
        <f t="shared" si="14"/>
        <v>793.5</v>
      </c>
      <c r="R49" s="145">
        <f t="shared" si="6"/>
        <v>3</v>
      </c>
      <c r="S49" s="140">
        <f t="shared" si="12"/>
        <v>77550</v>
      </c>
      <c r="T49" s="111">
        <f t="shared" si="7"/>
        <v>3</v>
      </c>
      <c r="U49" s="111">
        <f t="shared" si="8"/>
        <v>42</v>
      </c>
      <c r="V49" s="163">
        <f t="shared" si="9"/>
        <v>3</v>
      </c>
      <c r="W49" s="163">
        <f t="shared" si="10"/>
        <v>2380.5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106.087</v>
      </c>
      <c r="I50" s="148">
        <f>500</f>
        <v>500</v>
      </c>
      <c r="J50" s="113">
        <v>5</v>
      </c>
      <c r="K50" s="113" t="s">
        <v>299</v>
      </c>
      <c r="L50" s="113" t="s">
        <v>382</v>
      </c>
      <c r="M50" s="149" t="s">
        <v>703</v>
      </c>
      <c r="N50" s="202">
        <f>VLOOKUP($A50,[3]futuresATR!$A$2:$F$80,2)</f>
        <v>15920</v>
      </c>
      <c r="O50" s="156">
        <f t="shared" si="5"/>
        <v>75032.756134116338</v>
      </c>
      <c r="P50" s="203">
        <f>VLOOKUP($A50,[3]futuresATR!$A$2:$F$80,3)</f>
        <v>309.55009315500001</v>
      </c>
      <c r="Q50" s="155">
        <f t="shared" si="14"/>
        <v>1458.9445132532733</v>
      </c>
      <c r="R50" s="145">
        <f t="shared" si="6"/>
        <v>1</v>
      </c>
      <c r="S50" s="140">
        <f t="shared" si="12"/>
        <v>75032.756134116338</v>
      </c>
      <c r="T50" s="111">
        <f t="shared" si="7"/>
        <v>1</v>
      </c>
      <c r="U50" s="111">
        <f t="shared" si="8"/>
        <v>14</v>
      </c>
      <c r="V50" s="163">
        <f t="shared" si="9"/>
        <v>1</v>
      </c>
      <c r="W50" s="163">
        <f t="shared" si="10"/>
        <v>1458.9445132532733</v>
      </c>
      <c r="X50" s="161" t="s">
        <v>912</v>
      </c>
      <c r="Y50" s="113">
        <v>2</v>
      </c>
      <c r="Z50" s="113">
        <v>16645</v>
      </c>
      <c r="AA50" s="165">
        <v>35</v>
      </c>
      <c r="AB50" s="164">
        <v>2.0999999999999999E-3</v>
      </c>
      <c r="AC50" s="113">
        <v>16680</v>
      </c>
      <c r="AD50" s="165">
        <v>350</v>
      </c>
      <c r="AE50" s="165">
        <v>0</v>
      </c>
      <c r="AF50" s="169">
        <f t="shared" si="2"/>
        <v>-35</v>
      </c>
      <c r="AG50" s="145">
        <f t="shared" si="13"/>
        <v>-329.91789757463215</v>
      </c>
      <c r="AH50" s="142">
        <f t="shared" si="4"/>
        <v>-20.08210242536785</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4426.25</v>
      </c>
      <c r="O51" s="156">
        <f t="shared" si="5"/>
        <v>88525</v>
      </c>
      <c r="P51" s="203">
        <f>VLOOKUP($A51,[3]futuresATR!$A$2:$F$80,3)</f>
        <v>45.95</v>
      </c>
      <c r="Q51" s="155">
        <f t="shared" si="14"/>
        <v>919</v>
      </c>
      <c r="R51" s="145">
        <f t="shared" si="6"/>
        <v>2</v>
      </c>
      <c r="S51" s="140">
        <f t="shared" si="12"/>
        <v>177050</v>
      </c>
      <c r="T51" s="111">
        <f t="shared" si="7"/>
        <v>2</v>
      </c>
      <c r="U51" s="111">
        <f t="shared" si="8"/>
        <v>28</v>
      </c>
      <c r="V51" s="163">
        <f t="shared" si="9"/>
        <v>2</v>
      </c>
      <c r="W51" s="163">
        <f t="shared" si="10"/>
        <v>1838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205.25</v>
      </c>
      <c r="O52" s="156">
        <f t="shared" si="5"/>
        <v>10262.5</v>
      </c>
      <c r="P52" s="203">
        <f>VLOOKUP($A52,[3]futuresATR!$A$2:$F$80,3)</f>
        <v>4.9124999999999996</v>
      </c>
      <c r="Q52" s="177">
        <f>P52*I52/H52</f>
        <v>245.62499999999997</v>
      </c>
      <c r="R52" s="145">
        <f t="shared" si="6"/>
        <v>9</v>
      </c>
      <c r="S52" s="140">
        <f t="shared" si="12"/>
        <v>92362.5</v>
      </c>
      <c r="T52" s="111">
        <f t="shared" si="7"/>
        <v>9</v>
      </c>
      <c r="U52" s="111">
        <f t="shared" si="8"/>
        <v>126</v>
      </c>
      <c r="V52" s="163">
        <f t="shared" si="9"/>
        <v>9</v>
      </c>
      <c r="W52" s="163">
        <f t="shared" si="10"/>
        <v>2210.6249999999995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4.2525000000000004</v>
      </c>
      <c r="Q53" s="155">
        <f t="shared" ref="Q53:Q61" si="15">P53*I53/H53</f>
        <v>637.87500000000011</v>
      </c>
      <c r="R53" s="145">
        <f t="shared" si="6"/>
        <v>3</v>
      </c>
      <c r="S53" s="140">
        <f t="shared" si="12"/>
        <v>75330</v>
      </c>
      <c r="T53" s="111">
        <f t="shared" si="7"/>
        <v>3</v>
      </c>
      <c r="U53" s="111">
        <f t="shared" si="8"/>
        <v>42</v>
      </c>
      <c r="V53" s="163">
        <f t="shared" si="9"/>
        <v>3</v>
      </c>
      <c r="W53" s="163">
        <f t="shared" si="10"/>
        <v>1913.6250000000005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545.85</v>
      </c>
      <c r="O54" s="156">
        <f t="shared" si="5"/>
        <v>54585</v>
      </c>
      <c r="P54" s="203">
        <f>VLOOKUP($A54,[3]futuresATR!$A$2:$F$80,3)</f>
        <v>16.2361622825</v>
      </c>
      <c r="Q54" s="155">
        <f t="shared" si="15"/>
        <v>1623.6162282499999</v>
      </c>
      <c r="R54" s="145">
        <f t="shared" si="6"/>
        <v>1</v>
      </c>
      <c r="S54" s="140">
        <f t="shared" si="12"/>
        <v>54585</v>
      </c>
      <c r="T54" s="111">
        <f t="shared" si="7"/>
        <v>1</v>
      </c>
      <c r="U54" s="111">
        <f t="shared" si="8"/>
        <v>14</v>
      </c>
      <c r="V54" s="163">
        <f t="shared" si="9"/>
        <v>1</v>
      </c>
      <c r="W54" s="163">
        <f t="shared" si="10"/>
        <v>1623.6162282499999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995.3</v>
      </c>
      <c r="O55" s="156">
        <f t="shared" si="5"/>
        <v>49765</v>
      </c>
      <c r="P55" s="203">
        <f>VLOOKUP($A55,[3]futuresATR!$A$2:$F$80,3)</f>
        <v>20.56</v>
      </c>
      <c r="Q55" s="155">
        <f t="shared" si="15"/>
        <v>1028</v>
      </c>
      <c r="R55" s="145">
        <f t="shared" si="6"/>
        <v>2</v>
      </c>
      <c r="S55" s="140">
        <f t="shared" si="12"/>
        <v>99530</v>
      </c>
      <c r="T55" s="111">
        <f t="shared" si="7"/>
        <v>2</v>
      </c>
      <c r="U55" s="111">
        <f t="shared" si="8"/>
        <v>28</v>
      </c>
      <c r="V55" s="163">
        <f t="shared" si="9"/>
        <v>2</v>
      </c>
      <c r="W55" s="163">
        <f t="shared" si="10"/>
        <v>2056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1.5362</v>
      </c>
      <c r="O56" s="156">
        <f t="shared" si="5"/>
        <v>64520.4</v>
      </c>
      <c r="P56" s="203">
        <f>VLOOKUP($A56,[3]futuresATR!$A$2:$F$80,3)</f>
        <v>4.2744999999999998E-2</v>
      </c>
      <c r="Q56" s="155">
        <f t="shared" si="15"/>
        <v>1795.29</v>
      </c>
      <c r="R56" s="145">
        <f t="shared" si="6"/>
        <v>1</v>
      </c>
      <c r="S56" s="140">
        <f t="shared" si="12"/>
        <v>64520.4</v>
      </c>
      <c r="T56" s="111">
        <f t="shared" si="7"/>
        <v>1</v>
      </c>
      <c r="U56" s="111">
        <f t="shared" si="8"/>
        <v>14</v>
      </c>
      <c r="V56" s="163">
        <f t="shared" si="9"/>
        <v>1</v>
      </c>
      <c r="W56" s="163">
        <f t="shared" si="10"/>
        <v>1795.29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11.315</v>
      </c>
      <c r="O57" s="156">
        <f t="shared" si="5"/>
        <v>22630</v>
      </c>
      <c r="P57" s="203">
        <f>VLOOKUP($A57,[3]futuresATR!$A$2:$F$80,3)</f>
        <v>0.27474999999999999</v>
      </c>
      <c r="Q57" s="155">
        <f t="shared" si="15"/>
        <v>549.5</v>
      </c>
      <c r="R57" s="145">
        <f t="shared" si="6"/>
        <v>4</v>
      </c>
      <c r="S57" s="140">
        <f t="shared" si="12"/>
        <v>90520</v>
      </c>
      <c r="T57" s="111">
        <f t="shared" si="7"/>
        <v>4</v>
      </c>
      <c r="U57" s="111">
        <f t="shared" si="8"/>
        <v>56</v>
      </c>
      <c r="V57" s="163">
        <f t="shared" si="9"/>
        <v>4</v>
      </c>
      <c r="W57" s="163">
        <f t="shared" si="10"/>
        <v>2198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1.2870299999999999</v>
      </c>
      <c r="I58" s="151">
        <v>20</v>
      </c>
      <c r="J58" s="113">
        <v>0.1</v>
      </c>
      <c r="K58" s="113" t="s">
        <v>302</v>
      </c>
      <c r="M58" s="149" t="s">
        <v>499</v>
      </c>
      <c r="N58" s="202">
        <f>VLOOKUP($A58,[3]futuresATR!$A$2:$F$80,2)</f>
        <v>529.1</v>
      </c>
      <c r="O58" s="156">
        <f t="shared" si="5"/>
        <v>8222.0305664980624</v>
      </c>
      <c r="P58" s="203">
        <f>VLOOKUP($A58,[3]futuresATR!$A$2:$F$80,3)</f>
        <v>8.6452001544999995</v>
      </c>
      <c r="Q58" s="155">
        <f t="shared" si="15"/>
        <v>134.34341319938153</v>
      </c>
      <c r="R58" s="145">
        <f t="shared" si="6"/>
        <v>16</v>
      </c>
      <c r="S58" s="140">
        <f t="shared" si="12"/>
        <v>131552.489063969</v>
      </c>
      <c r="T58" s="111">
        <f t="shared" si="7"/>
        <v>15</v>
      </c>
      <c r="U58" s="111">
        <f t="shared" si="8"/>
        <v>210</v>
      </c>
      <c r="V58" s="163">
        <f t="shared" si="9"/>
        <v>15</v>
      </c>
      <c r="W58" s="163">
        <f t="shared" si="10"/>
        <v>2015.1511979907229</v>
      </c>
      <c r="X58" s="113" t="s">
        <v>911</v>
      </c>
      <c r="Y58" s="113">
        <v>28</v>
      </c>
      <c r="Z58" s="113">
        <v>516.20000000000005</v>
      </c>
      <c r="AA58" s="113" t="s">
        <v>1135</v>
      </c>
      <c r="AB58" s="164">
        <v>1.5E-3</v>
      </c>
      <c r="AC58" s="113">
        <v>517</v>
      </c>
      <c r="AD58" s="165">
        <v>-342</v>
      </c>
      <c r="AE58" s="165">
        <v>0</v>
      </c>
      <c r="AF58" s="169">
        <f t="shared" si="2"/>
        <v>-0.79999999999995453</v>
      </c>
      <c r="AG58" s="145">
        <f t="shared" si="13"/>
        <v>-348.08823415147634</v>
      </c>
      <c r="AH58" s="142">
        <f>ABS(AG58)-ABS(AD58)</f>
        <v>6.0882341514763425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1159</v>
      </c>
      <c r="O59" s="156">
        <f t="shared" si="5"/>
        <v>57950</v>
      </c>
      <c r="P59" s="203">
        <f>VLOOKUP($A59,[3]futuresATR!$A$2:$F$80,3)</f>
        <v>27.2983896685</v>
      </c>
      <c r="Q59" s="155">
        <f t="shared" si="15"/>
        <v>1364.919483425</v>
      </c>
      <c r="R59" s="145">
        <f t="shared" si="6"/>
        <v>2</v>
      </c>
      <c r="S59" s="140">
        <f t="shared" si="12"/>
        <v>115900</v>
      </c>
      <c r="T59" s="111">
        <f t="shared" si="7"/>
        <v>2</v>
      </c>
      <c r="U59" s="111">
        <f t="shared" si="8"/>
        <v>28</v>
      </c>
      <c r="V59" s="163">
        <f t="shared" si="9"/>
        <v>2</v>
      </c>
      <c r="W59" s="163">
        <f t="shared" si="10"/>
        <v>2729.8389668499999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19.64</v>
      </c>
      <c r="O60" s="156">
        <f t="shared" si="5"/>
        <v>21996.799999999999</v>
      </c>
      <c r="P60" s="203">
        <f>VLOOKUP($A60,[3]futuresATR!$A$2:$F$80,3)</f>
        <v>0.52865502350000004</v>
      </c>
      <c r="Q60" s="155">
        <f t="shared" si="15"/>
        <v>592.09362632</v>
      </c>
      <c r="R60" s="145">
        <f t="shared" si="6"/>
        <v>4</v>
      </c>
      <c r="S60" s="140">
        <f t="shared" si="12"/>
        <v>87987.199999999997</v>
      </c>
      <c r="T60" s="111">
        <f t="shared" si="7"/>
        <v>4</v>
      </c>
      <c r="U60" s="111">
        <f t="shared" si="8"/>
        <v>56</v>
      </c>
      <c r="V60" s="163">
        <f t="shared" si="9"/>
        <v>4</v>
      </c>
      <c r="W60" s="163">
        <f t="shared" si="10"/>
        <v>2368.37450528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1.0422</v>
      </c>
      <c r="O61" s="156">
        <f t="shared" si="5"/>
        <v>130275</v>
      </c>
      <c r="P61" s="203">
        <f>VLOOKUP($A61,[3]futuresATR!$A$2:$F$80,3)</f>
        <v>6.6746875000000001E-3</v>
      </c>
      <c r="Q61" s="155">
        <f t="shared" si="15"/>
        <v>834.3359375</v>
      </c>
      <c r="R61" s="145">
        <f t="shared" si="6"/>
        <v>3</v>
      </c>
      <c r="S61" s="140">
        <f t="shared" si="12"/>
        <v>390825</v>
      </c>
      <c r="T61" s="111">
        <f t="shared" si="7"/>
        <v>3</v>
      </c>
      <c r="U61" s="111">
        <f t="shared" si="8"/>
        <v>42</v>
      </c>
      <c r="V61" s="163">
        <f t="shared" si="9"/>
        <v>3</v>
      </c>
      <c r="W61" s="163">
        <f t="shared" si="10"/>
        <v>2503.0078125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1744.3</v>
      </c>
      <c r="O62" s="176">
        <f>N62*I62/H62/100</f>
        <v>87215</v>
      </c>
      <c r="P62" s="203">
        <f>VLOOKUP($A62,[3]futuresATR!$A$2:$F$80,3)</f>
        <v>33.18</v>
      </c>
      <c r="Q62" s="162">
        <f>P62*I62/H62/100</f>
        <v>1659</v>
      </c>
      <c r="R62" s="145">
        <f t="shared" si="6"/>
        <v>1</v>
      </c>
      <c r="S62" s="140">
        <f t="shared" si="12"/>
        <v>87215</v>
      </c>
      <c r="T62" s="111">
        <f t="shared" si="7"/>
        <v>1</v>
      </c>
      <c r="U62" s="111">
        <f t="shared" si="8"/>
        <v>14</v>
      </c>
      <c r="V62" s="163">
        <f t="shared" si="9"/>
        <v>1</v>
      </c>
      <c r="W62" s="163">
        <f t="shared" si="10"/>
        <v>1659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8128.5</v>
      </c>
      <c r="O63" s="156">
        <f t="shared" si="5"/>
        <v>16257</v>
      </c>
      <c r="P63" s="203">
        <f>VLOOKUP($A63,[3]futuresATR!$A$2:$F$80,3)</f>
        <v>91.822064565000005</v>
      </c>
      <c r="Q63" s="155">
        <f t="shared" ref="Q63:Q80" si="16">P63*I63/H63</f>
        <v>183.64412913000001</v>
      </c>
      <c r="R63" s="145">
        <f t="shared" si="6"/>
        <v>11</v>
      </c>
      <c r="S63" s="140">
        <f t="shared" si="12"/>
        <v>178827</v>
      </c>
      <c r="T63" s="111">
        <f t="shared" si="7"/>
        <v>11</v>
      </c>
      <c r="U63" s="111">
        <f t="shared" si="8"/>
        <v>154</v>
      </c>
      <c r="V63" s="163">
        <f t="shared" si="9"/>
        <v>11</v>
      </c>
      <c r="W63" s="163">
        <f t="shared" si="10"/>
        <v>2020.0854204300001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106.087</v>
      </c>
      <c r="I64" s="113">
        <v>100000</v>
      </c>
      <c r="J64" s="113">
        <v>0.01</v>
      </c>
      <c r="K64" s="113" t="s">
        <v>1223</v>
      </c>
      <c r="L64" s="113"/>
      <c r="M64" s="149" t="s">
        <v>452</v>
      </c>
      <c r="N64" s="202">
        <f>VLOOKUP($A64,[3]futuresATR!$A$2:$F$80,2)</f>
        <v>152.37</v>
      </c>
      <c r="O64" s="156">
        <f t="shared" si="5"/>
        <v>143627.40015270485</v>
      </c>
      <c r="P64" s="203">
        <f>VLOOKUP($A64,[3]futuresATR!$A$2:$F$80,3)</f>
        <v>0.189403303</v>
      </c>
      <c r="Q64" s="155">
        <f t="shared" si="16"/>
        <v>178.53582719843146</v>
      </c>
      <c r="R64" s="145">
        <f t="shared" si="6"/>
        <v>12</v>
      </c>
      <c r="S64" s="140">
        <f t="shared" si="12"/>
        <v>1723528.8018324582</v>
      </c>
      <c r="T64" s="111">
        <f t="shared" si="7"/>
        <v>12</v>
      </c>
      <c r="U64" s="111">
        <f t="shared" si="8"/>
        <v>168</v>
      </c>
      <c r="V64" s="163">
        <f t="shared" si="9"/>
        <v>12</v>
      </c>
      <c r="W64" s="163">
        <f t="shared" si="10"/>
        <v>2142.4299263811777</v>
      </c>
      <c r="X64" s="113" t="s">
        <v>911</v>
      </c>
      <c r="Y64" s="113">
        <v>10</v>
      </c>
      <c r="Z64" s="113">
        <v>152</v>
      </c>
      <c r="AA64" s="113" t="s">
        <v>1152</v>
      </c>
      <c r="AB64" s="164" t="s">
        <v>918</v>
      </c>
      <c r="AC64" s="113">
        <v>152.01</v>
      </c>
      <c r="AD64" s="165">
        <v>-91</v>
      </c>
      <c r="AE64" s="165">
        <v>147</v>
      </c>
      <c r="AF64" s="169">
        <f t="shared" si="2"/>
        <v>-9.9999999999909051E-3</v>
      </c>
      <c r="AG64" s="145">
        <f t="shared" si="13"/>
        <v>-94.262256449809158</v>
      </c>
      <c r="AH64" s="142">
        <f t="shared" si="4"/>
        <v>3.2622564498091577</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407.4</v>
      </c>
      <c r="O65" s="156">
        <f t="shared" si="5"/>
        <v>40740</v>
      </c>
      <c r="P65" s="203">
        <f>VLOOKUP($A65,[3]futuresATR!$A$2:$F$80,3)</f>
        <v>13.378609207</v>
      </c>
      <c r="Q65" s="155">
        <f t="shared" si="16"/>
        <v>1337.8609207</v>
      </c>
      <c r="R65" s="145">
        <f t="shared" si="6"/>
        <v>2</v>
      </c>
      <c r="S65" s="140">
        <f t="shared" si="12"/>
        <v>81480</v>
      </c>
      <c r="T65" s="111">
        <f t="shared" si="7"/>
        <v>2</v>
      </c>
      <c r="U65" s="111">
        <f t="shared" si="8"/>
        <v>28</v>
      </c>
      <c r="V65" s="163">
        <f t="shared" si="9"/>
        <v>2</v>
      </c>
      <c r="W65" s="163">
        <f t="shared" si="10"/>
        <v>2675.7218413999999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0.96316000000000002</v>
      </c>
      <c r="I66" s="113">
        <v>10</v>
      </c>
      <c r="J66" s="113">
        <v>1</v>
      </c>
      <c r="K66" s="113" t="s">
        <v>299</v>
      </c>
      <c r="L66" s="113" t="s">
        <v>881</v>
      </c>
      <c r="M66" s="149" t="s">
        <v>755</v>
      </c>
      <c r="N66" s="202">
        <f>VLOOKUP($A66,[3]futuresATR!$A$2:$F$80,2)</f>
        <v>7795</v>
      </c>
      <c r="O66" s="156">
        <f t="shared" si="5"/>
        <v>80931.517089580128</v>
      </c>
      <c r="P66" s="203">
        <f>VLOOKUP($A66,[3]futuresATR!$A$2:$F$80,3)</f>
        <v>96.7</v>
      </c>
      <c r="Q66" s="155">
        <f t="shared" si="16"/>
        <v>1003.9868765314174</v>
      </c>
      <c r="R66" s="145">
        <f t="shared" si="6"/>
        <v>2</v>
      </c>
      <c r="S66" s="140">
        <f t="shared" ref="S66:S80" si="17">R66*O66</f>
        <v>161863.03417916026</v>
      </c>
      <c r="T66" s="111">
        <f t="shared" si="7"/>
        <v>2</v>
      </c>
      <c r="U66" s="111">
        <f t="shared" si="8"/>
        <v>28</v>
      </c>
      <c r="V66" s="163">
        <f t="shared" si="9"/>
        <v>2</v>
      </c>
      <c r="W66" s="163">
        <f t="shared" si="10"/>
        <v>2007.9737530628347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-3945.3465675484863</v>
      </c>
      <c r="AH66" s="142">
        <f t="shared" ref="AH66:AH75" si="20">ABS(AG66)-ABS(AD66)</f>
        <v>109.34656754848629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307.89999999999998</v>
      </c>
      <c r="O67" s="156">
        <f t="shared" ref="O67:O80" si="21">N67*I67/H67</f>
        <v>45279.411764705874</v>
      </c>
      <c r="P67" s="203">
        <f>VLOOKUP($A67,[3]futuresATR!$A$2:$F$80,3)</f>
        <v>4.1802893719999998</v>
      </c>
      <c r="Q67" s="155">
        <f t="shared" si="16"/>
        <v>614.74843705882347</v>
      </c>
      <c r="R67" s="145">
        <f t="shared" ref="R67:R80" si="22">MAX(ROUND($R$1/Q67,0),1)</f>
        <v>3</v>
      </c>
      <c r="S67" s="140">
        <f t="shared" si="17"/>
        <v>135838.23529411762</v>
      </c>
      <c r="T67" s="111">
        <f t="shared" ref="T67:T80" si="23">IF(R67&gt;$T$1,$T$1,R67)</f>
        <v>3</v>
      </c>
      <c r="U67" s="111">
        <f t="shared" ref="U67:U80" si="24">T67*2*7</f>
        <v>42</v>
      </c>
      <c r="V67" s="163">
        <f t="shared" ref="V67:V80" si="25">IF(ROUND(T67*Q67/$R$1,0)&lt;1,0,T67)</f>
        <v>3</v>
      </c>
      <c r="W67" s="163">
        <f t="shared" ref="W67:W80" si="26">V67*Q67</f>
        <v>1844.2453111764703</v>
      </c>
      <c r="X67" s="113" t="s">
        <v>912</v>
      </c>
      <c r="Y67" s="113">
        <v>4</v>
      </c>
      <c r="Z67" s="113">
        <v>317.57</v>
      </c>
      <c r="AA67" s="113" t="s">
        <v>1253</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313.2</v>
      </c>
      <c r="O68" s="156">
        <f t="shared" si="21"/>
        <v>31320</v>
      </c>
      <c r="P68" s="203">
        <f>VLOOKUP($A68,[3]futuresATR!$A$2:$F$80,3)</f>
        <v>4.3972010780000002</v>
      </c>
      <c r="Q68" s="155">
        <f t="shared" si="16"/>
        <v>439.72010779999999</v>
      </c>
      <c r="R68" s="145">
        <f t="shared" si="22"/>
        <v>5</v>
      </c>
      <c r="S68" s="140">
        <f t="shared" si="17"/>
        <v>156600</v>
      </c>
      <c r="T68" s="111">
        <f t="shared" si="23"/>
        <v>5</v>
      </c>
      <c r="U68" s="111">
        <f t="shared" si="24"/>
        <v>70</v>
      </c>
      <c r="V68" s="163">
        <f t="shared" si="25"/>
        <v>5</v>
      </c>
      <c r="W68" s="163">
        <f t="shared" si="26"/>
        <v>2198.600539</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0.89235519306104605</v>
      </c>
      <c r="I69">
        <v>10</v>
      </c>
      <c r="J69">
        <v>1</v>
      </c>
      <c r="K69" t="s">
        <v>299</v>
      </c>
      <c r="L69" t="s">
        <v>883</v>
      </c>
      <c r="M69" s="134" t="s">
        <v>536</v>
      </c>
      <c r="N69" s="202">
        <f>VLOOKUP($A69,[3]futuresATR!$A$2:$F$80,2)</f>
        <v>2861</v>
      </c>
      <c r="O69" s="156">
        <f t="shared" si="21"/>
        <v>32061.224299999998</v>
      </c>
      <c r="P69" s="203">
        <f>VLOOKUP($A69,[3]futuresATR!$A$2:$F$80,3)</f>
        <v>47.3</v>
      </c>
      <c r="Q69" s="155">
        <f t="shared" si="16"/>
        <v>530.05799000000002</v>
      </c>
      <c r="R69" s="145">
        <f t="shared" si="22"/>
        <v>4</v>
      </c>
      <c r="S69" s="140">
        <f t="shared" si="17"/>
        <v>128244.89719999999</v>
      </c>
      <c r="T69" s="111">
        <f t="shared" si="23"/>
        <v>4</v>
      </c>
      <c r="U69" s="111">
        <f t="shared" si="24"/>
        <v>56</v>
      </c>
      <c r="V69" s="163">
        <f t="shared" si="25"/>
        <v>4</v>
      </c>
      <c r="W69" s="163">
        <f t="shared" si="26"/>
        <v>2120.2319600000001</v>
      </c>
      <c r="X69" t="s">
        <v>912</v>
      </c>
      <c r="Y69">
        <v>3</v>
      </c>
      <c r="Z69">
        <v>2942.67</v>
      </c>
      <c r="AA69" s="138">
        <v>-6</v>
      </c>
      <c r="AB69" t="s">
        <v>922</v>
      </c>
      <c r="AC69">
        <v>3037</v>
      </c>
      <c r="AD69" s="109">
        <v>3164</v>
      </c>
      <c r="AE69" s="109">
        <v>0</v>
      </c>
      <c r="AF69" s="169">
        <f t="shared" si="18"/>
        <v>-94.329999999999927</v>
      </c>
      <c r="AG69" s="145">
        <f t="shared" si="19"/>
        <v>-3171.2708369999973</v>
      </c>
      <c r="AH69" s="142">
        <f t="shared" si="20"/>
        <v>7.2708369999973002</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1149.3</v>
      </c>
      <c r="O70" s="156">
        <f t="shared" si="21"/>
        <v>114930</v>
      </c>
      <c r="P70" s="203">
        <f>VLOOKUP($A70,[3]futuresATR!$A$2:$F$80,3)</f>
        <v>14.365</v>
      </c>
      <c r="Q70" s="155">
        <f t="shared" si="16"/>
        <v>1436.5</v>
      </c>
      <c r="R70" s="145">
        <f t="shared" si="22"/>
        <v>1</v>
      </c>
      <c r="S70" s="140">
        <f t="shared" si="17"/>
        <v>114930</v>
      </c>
      <c r="T70" s="111">
        <f t="shared" si="23"/>
        <v>1</v>
      </c>
      <c r="U70" s="111">
        <f t="shared" si="24"/>
        <v>14</v>
      </c>
      <c r="V70" s="163">
        <f t="shared" si="25"/>
        <v>1</v>
      </c>
      <c r="W70" s="163">
        <f t="shared" si="26"/>
        <v>1436.5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109.3515625</v>
      </c>
      <c r="O71" s="156">
        <f t="shared" si="21"/>
        <v>218703.125</v>
      </c>
      <c r="P71" s="203">
        <f>VLOOKUP($A71,[3]futuresATR!$A$2:$F$80,3)</f>
        <v>0.1026817605</v>
      </c>
      <c r="Q71" s="155">
        <f t="shared" si="16"/>
        <v>205.36352099999999</v>
      </c>
      <c r="R71" s="145">
        <f t="shared" si="22"/>
        <v>10</v>
      </c>
      <c r="S71" s="140">
        <f t="shared" si="17"/>
        <v>2187031.25</v>
      </c>
      <c r="T71" s="111">
        <f t="shared" si="23"/>
        <v>10</v>
      </c>
      <c r="U71" s="111">
        <f t="shared" si="24"/>
        <v>140</v>
      </c>
      <c r="V71" s="163">
        <f t="shared" si="25"/>
        <v>10</v>
      </c>
      <c r="W71" s="163">
        <f t="shared" si="26"/>
        <v>2053.6352099999999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131.765625</v>
      </c>
      <c r="O72" s="156">
        <f t="shared" si="21"/>
        <v>131765.625</v>
      </c>
      <c r="P72" s="203">
        <f>VLOOKUP($A72,[3]futuresATR!$A$2:$F$80,3)</f>
        <v>0.463145258</v>
      </c>
      <c r="Q72" s="155">
        <f t="shared" si="16"/>
        <v>463.14525800000001</v>
      </c>
      <c r="R72" s="145">
        <f t="shared" si="22"/>
        <v>5</v>
      </c>
      <c r="S72" s="140">
        <f t="shared" si="17"/>
        <v>658828.125</v>
      </c>
      <c r="T72" s="111">
        <f t="shared" si="23"/>
        <v>5</v>
      </c>
      <c r="U72" s="111">
        <f t="shared" si="24"/>
        <v>70</v>
      </c>
      <c r="V72" s="163">
        <f t="shared" si="25"/>
        <v>5</v>
      </c>
      <c r="W72" s="163">
        <f t="shared" si="26"/>
        <v>2315.7262900000001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168.78125</v>
      </c>
      <c r="O73" s="156">
        <f t="shared" si="21"/>
        <v>168781.25</v>
      </c>
      <c r="P73" s="203">
        <f>VLOOKUP($A73,[3]futuresATR!$A$2:$F$80,3)</f>
        <v>1.2550209205</v>
      </c>
      <c r="Q73" s="155">
        <f t="shared" si="16"/>
        <v>1255.0209205000001</v>
      </c>
      <c r="R73" s="145">
        <f t="shared" si="22"/>
        <v>2</v>
      </c>
      <c r="S73" s="140">
        <f t="shared" si="17"/>
        <v>337562.5</v>
      </c>
      <c r="T73" s="111">
        <f t="shared" si="23"/>
        <v>2</v>
      </c>
      <c r="U73" s="111">
        <f t="shared" si="24"/>
        <v>28</v>
      </c>
      <c r="V73" s="163">
        <f t="shared" si="25"/>
        <v>2</v>
      </c>
      <c r="W73" s="163">
        <f t="shared" si="26"/>
        <v>2510.0418410000002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21.225000000000001</v>
      </c>
      <c r="O74" s="156">
        <f t="shared" si="21"/>
        <v>21225</v>
      </c>
      <c r="P74" s="203">
        <f>VLOOKUP($A74,[3]futuresATR!$A$2:$F$80,3)</f>
        <v>1.032982469</v>
      </c>
      <c r="Q74" s="155">
        <f t="shared" si="16"/>
        <v>1032.982469</v>
      </c>
      <c r="R74" s="145">
        <f t="shared" si="22"/>
        <v>2</v>
      </c>
      <c r="S74" s="140">
        <f t="shared" si="17"/>
        <v>42450</v>
      </c>
      <c r="T74" s="111">
        <f t="shared" si="23"/>
        <v>2</v>
      </c>
      <c r="U74" s="111">
        <f t="shared" si="24"/>
        <v>28</v>
      </c>
      <c r="V74" s="163">
        <f t="shared" si="25"/>
        <v>2</v>
      </c>
      <c r="W74" s="163">
        <f t="shared" si="26"/>
        <v>2065.9649380000001</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491.25</v>
      </c>
      <c r="O75" s="156">
        <f t="shared" si="21"/>
        <v>24562.5</v>
      </c>
      <c r="P75" s="203">
        <f>VLOOKUP($A75,[3]futuresATR!$A$2:$F$80,3)</f>
        <v>12.625</v>
      </c>
      <c r="Q75" s="155">
        <f t="shared" si="16"/>
        <v>631.25</v>
      </c>
      <c r="R75" s="145">
        <f t="shared" si="22"/>
        <v>3</v>
      </c>
      <c r="S75" s="140">
        <f t="shared" si="17"/>
        <v>73687.5</v>
      </c>
      <c r="T75" s="111">
        <f t="shared" si="23"/>
        <v>3</v>
      </c>
      <c r="U75" s="111">
        <f t="shared" si="24"/>
        <v>42</v>
      </c>
      <c r="V75" s="163">
        <f t="shared" si="25"/>
        <v>3</v>
      </c>
      <c r="W75" s="163">
        <f t="shared" si="26"/>
        <v>1893.75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1.3593236005763532</v>
      </c>
      <c r="I76" s="113">
        <v>25</v>
      </c>
      <c r="J76" s="113">
        <v>0.1</v>
      </c>
      <c r="K76" s="113" t="s">
        <v>299</v>
      </c>
      <c r="L76" s="113" t="s">
        <v>893</v>
      </c>
      <c r="M76" s="149" t="s">
        <v>747</v>
      </c>
      <c r="N76" s="202">
        <f>VLOOKUP($A76,[3]futuresATR!$A$2:$F$80,2)</f>
        <v>5259</v>
      </c>
      <c r="O76" s="156">
        <f t="shared" si="21"/>
        <v>96720.89850000001</v>
      </c>
      <c r="P76" s="203">
        <f>VLOOKUP($A76,[3]futuresATR!$A$2:$F$80,3)</f>
        <v>61.8</v>
      </c>
      <c r="Q76" s="155">
        <f t="shared" si="16"/>
        <v>1136.5947000000001</v>
      </c>
      <c r="R76" s="145">
        <f t="shared" si="22"/>
        <v>2</v>
      </c>
      <c r="S76" s="140">
        <f t="shared" si="17"/>
        <v>193441.79700000002</v>
      </c>
      <c r="T76" s="111">
        <f t="shared" si="23"/>
        <v>2</v>
      </c>
      <c r="U76" s="111">
        <f t="shared" si="24"/>
        <v>28</v>
      </c>
      <c r="V76" s="163">
        <f t="shared" si="25"/>
        <v>2</v>
      </c>
      <c r="W76" s="163">
        <f t="shared" si="26"/>
        <v>2273.1894000000002</v>
      </c>
      <c r="X76" s="113" t="s">
        <v>911</v>
      </c>
      <c r="Y76" s="113">
        <v>2</v>
      </c>
      <c r="Z76" s="113">
        <v>5304</v>
      </c>
      <c r="AA76" s="113" t="s">
        <v>1130</v>
      </c>
      <c r="AB76" s="164">
        <v>1.9E-3</v>
      </c>
      <c r="AC76" s="113">
        <v>5314</v>
      </c>
      <c r="AD76" s="165">
        <v>-361</v>
      </c>
      <c r="AE76" s="165">
        <v>0</v>
      </c>
      <c r="AF76" s="169">
        <f t="shared" ref="AF76" si="27">Z76-AC76</f>
        <v>-10</v>
      </c>
      <c r="AG76" s="145">
        <f>AF76*I76*Y76/H76</f>
        <v>-367.83000000000004</v>
      </c>
      <c r="AH76" s="142">
        <f>ABS(AG76)-ABS(AD76)</f>
        <v>6.8300000000000409</v>
      </c>
    </row>
    <row r="77" spans="1:34" ht="15.75" thickBot="1" x14ac:dyDescent="0.3">
      <c r="A77" s="5" t="s">
        <v>1142</v>
      </c>
      <c r="B77" t="s">
        <v>426</v>
      </c>
      <c r="C77" s="158" t="s">
        <v>1109</v>
      </c>
      <c r="D77" t="s">
        <v>458</v>
      </c>
      <c r="E77" t="s">
        <v>791</v>
      </c>
      <c r="F77" t="s">
        <v>894</v>
      </c>
      <c r="G77" t="s">
        <v>459</v>
      </c>
      <c r="H77">
        <f>VLOOKUP(G77,MARGIN!$E$1:$F$9,2)</f>
        <v>1.3593236005763532</v>
      </c>
      <c r="I77" s="150">
        <v>2400</v>
      </c>
      <c r="J77">
        <v>0.01</v>
      </c>
      <c r="K77" t="s">
        <v>1223</v>
      </c>
      <c r="L77" t="s">
        <v>895</v>
      </c>
      <c r="M77" s="134" t="s">
        <v>472</v>
      </c>
      <c r="N77" s="202">
        <f>VLOOKUP($A77,[3]futuresATR!$A$2:$F$80,2)</f>
        <v>98.09</v>
      </c>
      <c r="O77" s="156">
        <f t="shared" si="21"/>
        <v>173186.13456000001</v>
      </c>
      <c r="P77" s="203">
        <f>VLOOKUP($A77,[3]futuresATR!$A$2:$F$80,3)</f>
        <v>3.2500000000000001E-2</v>
      </c>
      <c r="Q77" s="155">
        <f t="shared" si="16"/>
        <v>57.381480000000003</v>
      </c>
      <c r="R77" s="145">
        <f t="shared" si="22"/>
        <v>37</v>
      </c>
      <c r="S77" s="140">
        <f t="shared" si="17"/>
        <v>6407886.97872</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-723.88943999934168</v>
      </c>
      <c r="AH77" s="142">
        <f t="shared" ref="AH77:AH80" si="29">ABS(AG77)-ABS(AD77)</f>
        <v>11.889439999341676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17728</v>
      </c>
      <c r="O78" s="156">
        <f t="shared" si="21"/>
        <v>88640</v>
      </c>
      <c r="P78" s="203">
        <f>VLOOKUP($A78,[3]futuresATR!$A$2:$F$80,3)</f>
        <v>153.75</v>
      </c>
      <c r="Q78" s="155">
        <f t="shared" si="16"/>
        <v>768.75</v>
      </c>
      <c r="R78" s="145">
        <f t="shared" si="22"/>
        <v>3</v>
      </c>
      <c r="S78" s="140">
        <f t="shared" si="17"/>
        <v>265920</v>
      </c>
      <c r="T78" s="111">
        <f t="shared" si="23"/>
        <v>3</v>
      </c>
      <c r="U78" s="111">
        <f t="shared" si="24"/>
        <v>42</v>
      </c>
      <c r="V78" s="163">
        <f t="shared" si="25"/>
        <v>3</v>
      </c>
      <c r="W78" s="163">
        <f t="shared" si="26"/>
        <v>2306.25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1.3593236005763532</v>
      </c>
      <c r="I79" s="150">
        <v>2800</v>
      </c>
      <c r="J79">
        <v>0.1</v>
      </c>
      <c r="K79" t="s">
        <v>1223</v>
      </c>
      <c r="L79" t="s">
        <v>899</v>
      </c>
      <c r="M79" s="134" t="s">
        <v>468</v>
      </c>
      <c r="N79" s="202">
        <f>VLOOKUP($A79,[3]futuresATR!$A$2:$F$80,2)</f>
        <v>98.43</v>
      </c>
      <c r="O79" s="156">
        <f t="shared" si="21"/>
        <v>202750.83864</v>
      </c>
      <c r="P79" s="203">
        <f>VLOOKUP($A79,[3]futuresATR!$A$2:$F$80,3)</f>
        <v>5.525E-2</v>
      </c>
      <c r="Q79" s="155">
        <f t="shared" si="16"/>
        <v>113.806602</v>
      </c>
      <c r="R79" s="145">
        <f t="shared" si="22"/>
        <v>18</v>
      </c>
      <c r="S79" s="140">
        <f t="shared" si="17"/>
        <v>3649515.09552</v>
      </c>
      <c r="T79" s="111">
        <f t="shared" si="23"/>
        <v>15</v>
      </c>
      <c r="U79" s="111">
        <f t="shared" si="24"/>
        <v>210</v>
      </c>
      <c r="V79" s="163">
        <f t="shared" si="25"/>
        <v>15</v>
      </c>
      <c r="W79" s="163">
        <f t="shared" si="26"/>
        <v>1707.0990299999999</v>
      </c>
      <c r="X79" t="s">
        <v>912</v>
      </c>
      <c r="Y79">
        <v>22</v>
      </c>
      <c r="Z79">
        <v>98.38</v>
      </c>
      <c r="AA79" t="s">
        <v>1146</v>
      </c>
      <c r="AB79" s="135">
        <v>1E-4</v>
      </c>
      <c r="AC79">
        <v>98.39</v>
      </c>
      <c r="AD79" s="109">
        <v>446</v>
      </c>
      <c r="AE79"/>
      <c r="AF79" s="169">
        <f t="shared" si="28"/>
        <v>-1.0000000000005116E-2</v>
      </c>
      <c r="AG79" s="145">
        <f t="shared" si="30"/>
        <v>-453.16656000023187</v>
      </c>
      <c r="AH79" s="142">
        <f t="shared" si="29"/>
        <v>7.1665600002318683</v>
      </c>
    </row>
    <row r="80" spans="1:34" x14ac:dyDescent="0.25">
      <c r="A80" s="5" t="s">
        <v>1113</v>
      </c>
      <c r="B80" t="s">
        <v>429</v>
      </c>
      <c r="C80" s="158" t="s">
        <v>1113</v>
      </c>
      <c r="D80" t="s">
        <v>458</v>
      </c>
      <c r="E80" t="s">
        <v>791</v>
      </c>
      <c r="F80" t="s">
        <v>897</v>
      </c>
      <c r="G80" t="s">
        <v>459</v>
      </c>
      <c r="H80">
        <f>VLOOKUP(G80,MARGIN!$E$1:$F$9,2)</f>
        <v>1.3593236005763532</v>
      </c>
      <c r="I80" s="150">
        <v>8000</v>
      </c>
      <c r="J80">
        <v>1E-3</v>
      </c>
      <c r="K80" t="s">
        <v>1223</v>
      </c>
      <c r="L80" t="s">
        <v>898</v>
      </c>
      <c r="M80" s="134" t="s">
        <v>456</v>
      </c>
      <c r="N80" s="202">
        <f>VLOOKUP($A80,[3]futuresATR!$A$2:$F$80,2)</f>
        <v>97.924999999999997</v>
      </c>
      <c r="O80" s="156">
        <f t="shared" si="21"/>
        <v>576316.04399999999</v>
      </c>
      <c r="P80" s="203">
        <f>VLOOKUP($A80,[3]futuresATR!$A$2:$F$80,3)</f>
        <v>6.0249999999999998E-2</v>
      </c>
      <c r="Q80" s="155">
        <f t="shared" si="16"/>
        <v>354.58812</v>
      </c>
      <c r="R80" s="145">
        <f t="shared" si="22"/>
        <v>6</v>
      </c>
      <c r="S80" s="140">
        <f t="shared" si="17"/>
        <v>3457896.264</v>
      </c>
      <c r="T80" s="111">
        <f t="shared" si="23"/>
        <v>6</v>
      </c>
      <c r="U80" s="111">
        <f t="shared" si="24"/>
        <v>84</v>
      </c>
      <c r="V80" s="163">
        <f t="shared" si="25"/>
        <v>6</v>
      </c>
      <c r="W80" s="163">
        <f t="shared" si="26"/>
        <v>2127.5287200000002</v>
      </c>
      <c r="X80" t="s">
        <v>912</v>
      </c>
      <c r="Y80">
        <v>8</v>
      </c>
      <c r="Z80">
        <v>97.734999999999999</v>
      </c>
      <c r="AA80" t="s">
        <v>1134</v>
      </c>
      <c r="AB80" s="135">
        <v>1E-4</v>
      </c>
      <c r="AC80">
        <v>97.74</v>
      </c>
      <c r="AD80" s="109">
        <v>232</v>
      </c>
      <c r="AE80" s="109">
        <v>0</v>
      </c>
      <c r="AF80" s="169">
        <f t="shared" si="28"/>
        <v>-4.9999999999954525E-3</v>
      </c>
      <c r="AG80" s="145">
        <f t="shared" si="30"/>
        <v>-235.41119999978591</v>
      </c>
      <c r="AH80" s="142">
        <f t="shared" si="29"/>
        <v>3.4111999997859073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1.3593236005763532</v>
      </c>
    </row>
    <row r="2" spans="1:17" x14ac:dyDescent="0.25">
      <c r="A2" t="s">
        <v>782</v>
      </c>
      <c r="B2" s="143">
        <v>50</v>
      </c>
      <c r="E2" s="180" t="s">
        <v>496</v>
      </c>
      <c r="F2" s="181">
        <f>G38</f>
        <v>1.2870299999999999</v>
      </c>
    </row>
    <row r="3" spans="1:17" x14ac:dyDescent="0.25">
      <c r="A3" t="s">
        <v>784</v>
      </c>
      <c r="B3" s="114">
        <f>B1/B2</f>
        <v>10000</v>
      </c>
      <c r="E3" s="180" t="s">
        <v>544</v>
      </c>
      <c r="F3" s="181">
        <f>G37</f>
        <v>0.96316000000000002</v>
      </c>
    </row>
    <row r="4" spans="1:17" x14ac:dyDescent="0.25">
      <c r="B4" s="114"/>
      <c r="E4" s="180" t="s">
        <v>478</v>
      </c>
      <c r="F4" s="181">
        <f>1/G32</f>
        <v>0.89235519306104605</v>
      </c>
    </row>
    <row r="5" spans="1:17" x14ac:dyDescent="0.25">
      <c r="A5" t="s">
        <v>1197</v>
      </c>
      <c r="B5" s="207">
        <v>75000</v>
      </c>
      <c r="E5" s="180" t="s">
        <v>465</v>
      </c>
      <c r="F5" s="181">
        <f>1/G23</f>
        <v>0.70877750056702205</v>
      </c>
    </row>
    <row r="6" spans="1:17" x14ac:dyDescent="0.25">
      <c r="A6" t="s">
        <v>1198</v>
      </c>
      <c r="B6" s="207">
        <v>40000</v>
      </c>
      <c r="E6" s="180" t="s">
        <v>511</v>
      </c>
      <c r="F6" s="182">
        <v>7.77</v>
      </c>
    </row>
    <row r="7" spans="1:17" x14ac:dyDescent="0.25">
      <c r="A7" t="s">
        <v>1236</v>
      </c>
      <c r="B7" s="207">
        <v>1050000</v>
      </c>
      <c r="E7" s="180" t="s">
        <v>449</v>
      </c>
      <c r="F7" s="181">
        <f>G39</f>
        <v>106.087</v>
      </c>
    </row>
    <row r="8" spans="1:17" x14ac:dyDescent="0.25">
      <c r="A8" t="s">
        <v>1237</v>
      </c>
      <c r="B8" s="208">
        <v>2E-3</v>
      </c>
      <c r="E8" s="180" t="s">
        <v>786</v>
      </c>
      <c r="F8" s="181">
        <f>1/G36</f>
        <v>1.4301650410457367</v>
      </c>
    </row>
    <row r="9" spans="1:17" ht="15.75" thickBot="1" x14ac:dyDescent="0.3">
      <c r="B9" s="205"/>
      <c r="E9" s="183" t="s">
        <v>481</v>
      </c>
      <c r="F9" s="184">
        <v>1</v>
      </c>
    </row>
    <row r="10" spans="1:17" x14ac:dyDescent="0.25">
      <c r="B10" s="114"/>
      <c r="E10" s="111"/>
      <c r="F10" s="1"/>
    </row>
    <row r="11" spans="1:17" x14ac:dyDescent="0.25">
      <c r="G11" s="112" t="str">
        <f>[4]currenciesATR!$B1</f>
        <v>Close2016.06.14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1.4301650410457367</v>
      </c>
      <c r="E12" t="s">
        <v>1165</v>
      </c>
      <c r="F12" t="s">
        <v>22</v>
      </c>
      <c r="G12" s="112">
        <f>[4]currenciesATR!$B2</f>
        <v>1.0516700000000001</v>
      </c>
      <c r="H12" s="112">
        <f>[4]currenciesATR!$C2</f>
        <v>3.375E-3</v>
      </c>
      <c r="I12" s="139">
        <f>J12*10000*G12/D12</f>
        <v>73534.869740000009</v>
      </c>
      <c r="J12" s="114">
        <f>ROUND($B$5*$D12/$G12/10000,0)</f>
        <v>10</v>
      </c>
      <c r="L12" t="s">
        <v>20</v>
      </c>
      <c r="M12" s="114">
        <f>ROUND($B$6*Q12/N12/10000,0)</f>
        <v>5</v>
      </c>
      <c r="N12" s="169">
        <f>G17</f>
        <v>0.94686999999999999</v>
      </c>
      <c r="O12" s="139">
        <f>N12*M12/Q12*10000</f>
        <v>36785.078824891418</v>
      </c>
      <c r="P12" t="str">
        <f t="shared" ref="P12:P39" si="0">RIGHT(L12,3)</f>
        <v>CAD</v>
      </c>
      <c r="Q12">
        <f>VLOOKUP(P12,$E$1:$F$9,2)</f>
        <v>1.2870299999999999</v>
      </c>
    </row>
    <row r="13" spans="1:17" x14ac:dyDescent="0.25">
      <c r="A13" t="s">
        <v>1177</v>
      </c>
      <c r="B13" t="s">
        <v>23</v>
      </c>
      <c r="C13" t="str">
        <f t="shared" ref="C13:C17" si="1">RIGHT(B13,3)</f>
        <v>AUD</v>
      </c>
      <c r="D13">
        <f>VLOOKUP(C13,$E$1:$F$9,2)</f>
        <v>1.3593236005763532</v>
      </c>
      <c r="E13" t="s">
        <v>1177</v>
      </c>
      <c r="F13" t="s">
        <v>23</v>
      </c>
      <c r="G13" s="112">
        <f>[4]currenciesATR!$B3</f>
        <v>1.91692</v>
      </c>
      <c r="H13" s="112">
        <f>[4]currenciesATR!$C3</f>
        <v>1.0668499999999999E-2</v>
      </c>
      <c r="I13" s="139">
        <f t="shared" ref="I13:I39" si="2">J13*10000*G13/D13</f>
        <v>70510.068360000005</v>
      </c>
      <c r="J13" s="114">
        <f t="shared" ref="J13:J39" si="3">ROUND($B$5*$D13/$G13/10000,0)</f>
        <v>5</v>
      </c>
      <c r="L13" t="s">
        <v>21</v>
      </c>
      <c r="M13" s="114">
        <f t="shared" ref="M13:M39" si="4">ROUND($B$6*Q13/N13/10000,0)</f>
        <v>5</v>
      </c>
      <c r="N13" s="169">
        <f>G15</f>
        <v>0.70862000000000003</v>
      </c>
      <c r="O13" s="139">
        <f t="shared" ref="O13:O39" si="5">N13*M13/Q13*10000</f>
        <v>36786.203746002742</v>
      </c>
      <c r="P13" t="str">
        <f t="shared" si="0"/>
        <v>CHF</v>
      </c>
      <c r="Q13">
        <f t="shared" ref="Q13:Q39" si="6">VLOOKUP(P13,$E$1:$F$9,2)</f>
        <v>0.96316000000000002</v>
      </c>
    </row>
    <row r="14" spans="1:17" x14ac:dyDescent="0.25">
      <c r="A14" t="s">
        <v>1162</v>
      </c>
      <c r="B14" t="s">
        <v>7</v>
      </c>
      <c r="C14" t="str">
        <f t="shared" si="1"/>
        <v>JPY</v>
      </c>
      <c r="D14">
        <f>VLOOKUP(C14,$E$1:$F$9,2)</f>
        <v>106.087</v>
      </c>
      <c r="E14" t="s">
        <v>1162</v>
      </c>
      <c r="F14" t="s">
        <v>7</v>
      </c>
      <c r="G14" s="112">
        <f>[4]currenciesATR!$B4</f>
        <v>78.043999999999997</v>
      </c>
      <c r="H14" s="112">
        <f>[4]currenciesATR!$C4</f>
        <v>0.40875</v>
      </c>
      <c r="I14" s="139">
        <f t="shared" si="2"/>
        <v>73566.035423755966</v>
      </c>
      <c r="J14" s="114">
        <f t="shared" si="3"/>
        <v>10</v>
      </c>
      <c r="L14" t="s">
        <v>7</v>
      </c>
      <c r="M14" s="114">
        <f t="shared" si="4"/>
        <v>5</v>
      </c>
      <c r="N14" s="169">
        <f>G14</f>
        <v>78.043999999999997</v>
      </c>
      <c r="O14" s="139">
        <f t="shared" si="5"/>
        <v>36783.017711877983</v>
      </c>
      <c r="P14" t="str">
        <f t="shared" si="0"/>
        <v>JPY</v>
      </c>
      <c r="Q14">
        <f t="shared" si="6"/>
        <v>106.087</v>
      </c>
    </row>
    <row r="15" spans="1:17" x14ac:dyDescent="0.25">
      <c r="A15" t="s">
        <v>1163</v>
      </c>
      <c r="B15" t="s">
        <v>21</v>
      </c>
      <c r="C15" t="str">
        <f t="shared" si="1"/>
        <v>CHF</v>
      </c>
      <c r="D15">
        <f>VLOOKUP(C15,$E$1:$F$9,2)</f>
        <v>0.96316000000000002</v>
      </c>
      <c r="E15" t="s">
        <v>1163</v>
      </c>
      <c r="F15" t="s">
        <v>21</v>
      </c>
      <c r="G15" s="112">
        <f>[4]currenciesATR!$B5</f>
        <v>0.70862000000000003</v>
      </c>
      <c r="H15" s="112">
        <f>[4]currenciesATR!$C5</f>
        <v>2.5255E-3</v>
      </c>
      <c r="I15" s="139">
        <f t="shared" si="2"/>
        <v>73572.407492005485</v>
      </c>
      <c r="J15" s="114">
        <f t="shared" si="3"/>
        <v>10</v>
      </c>
      <c r="L15" t="s">
        <v>22</v>
      </c>
      <c r="M15" s="114">
        <f t="shared" si="4"/>
        <v>5</v>
      </c>
      <c r="N15" s="169">
        <f>G12</f>
        <v>1.0516700000000001</v>
      </c>
      <c r="O15" s="139">
        <f t="shared" si="5"/>
        <v>36767.434869999997</v>
      </c>
      <c r="P15" t="str">
        <f t="shared" si="0"/>
        <v>NZD</v>
      </c>
      <c r="Q15">
        <f t="shared" si="6"/>
        <v>1.4301650410457367</v>
      </c>
    </row>
    <row r="16" spans="1:17" x14ac:dyDescent="0.25">
      <c r="A16" t="s">
        <v>1164</v>
      </c>
      <c r="B16" t="s">
        <v>9</v>
      </c>
      <c r="C16" t="str">
        <f t="shared" si="1"/>
        <v>USD</v>
      </c>
      <c r="D16">
        <f>VLOOKUP(C16,$E$1:$F$9,2)</f>
        <v>1</v>
      </c>
      <c r="E16" t="s">
        <v>1164</v>
      </c>
      <c r="F16" t="s">
        <v>9</v>
      </c>
      <c r="G16" s="112">
        <f>[4]currenciesATR!$B6</f>
        <v>0.73565999999999998</v>
      </c>
      <c r="H16" s="112">
        <f>[4]currenciesATR!$C6</f>
        <v>2.5249999999999999E-3</v>
      </c>
      <c r="I16" s="139">
        <f t="shared" si="2"/>
        <v>73566</v>
      </c>
      <c r="J16" s="114">
        <f t="shared" si="3"/>
        <v>10</v>
      </c>
      <c r="L16" t="s">
        <v>9</v>
      </c>
      <c r="M16" s="114">
        <f t="shared" si="4"/>
        <v>5</v>
      </c>
      <c r="N16" s="169">
        <f>G16</f>
        <v>0.73565999999999998</v>
      </c>
      <c r="O16" s="139">
        <f t="shared" si="5"/>
        <v>36783</v>
      </c>
      <c r="P16" t="str">
        <f t="shared" si="0"/>
        <v>USD</v>
      </c>
      <c r="Q16">
        <f t="shared" si="6"/>
        <v>1</v>
      </c>
    </row>
    <row r="17" spans="1:17" x14ac:dyDescent="0.25">
      <c r="A17" t="s">
        <v>1166</v>
      </c>
      <c r="B17" t="s">
        <v>20</v>
      </c>
      <c r="C17" t="str">
        <f t="shared" si="1"/>
        <v>CAD</v>
      </c>
      <c r="D17">
        <f t="shared" ref="D17:D39" si="7">VLOOKUP(C17,$E$1:$F$9,2)</f>
        <v>1.2870299999999999</v>
      </c>
      <c r="E17" t="s">
        <v>1166</v>
      </c>
      <c r="F17" t="s">
        <v>20</v>
      </c>
      <c r="G17" s="112">
        <f>[4]currenciesATR!$B7</f>
        <v>0.94686999999999999</v>
      </c>
      <c r="H17" s="112">
        <f>[4]currenciesATR!$C7</f>
        <v>2.8584999999999999E-3</v>
      </c>
      <c r="I17" s="139">
        <f t="shared" si="2"/>
        <v>73570.157649782836</v>
      </c>
      <c r="J17" s="114">
        <f t="shared" si="3"/>
        <v>10</v>
      </c>
      <c r="L17" t="s">
        <v>27</v>
      </c>
      <c r="M17" s="114">
        <f t="shared" si="4"/>
        <v>5</v>
      </c>
      <c r="N17" s="169">
        <f>G19</f>
        <v>0.74816000000000005</v>
      </c>
      <c r="O17" s="139">
        <f t="shared" si="5"/>
        <v>38838.82221022468</v>
      </c>
      <c r="P17" t="str">
        <f t="shared" si="0"/>
        <v>CHF</v>
      </c>
      <c r="Q17">
        <f t="shared" si="6"/>
        <v>0.96316000000000002</v>
      </c>
    </row>
    <row r="18" spans="1:17" x14ac:dyDescent="0.25">
      <c r="A18" t="s">
        <v>1167</v>
      </c>
      <c r="B18" t="s">
        <v>27</v>
      </c>
      <c r="C18" t="str">
        <f>RIGHT(B39,3)</f>
        <v>CAD</v>
      </c>
      <c r="D18">
        <f>VLOOKUP(C18,$E$1:$F$9,2)</f>
        <v>1.2870299999999999</v>
      </c>
      <c r="E18" t="s">
        <v>1214</v>
      </c>
      <c r="F18" t="s">
        <v>29</v>
      </c>
      <c r="G18" s="112">
        <f>[4]currenciesATR!$B8</f>
        <v>0.89988999999999997</v>
      </c>
      <c r="H18" s="112">
        <f>[4]currenciesATR!$C8</f>
        <v>3.4719999999999998E-3</v>
      </c>
      <c r="I18" s="139">
        <f>J18*10000*G18/D18</f>
        <v>76911.882395903755</v>
      </c>
      <c r="J18" s="114">
        <f>ROUND($B$5*$D18/$G18/10000,0)</f>
        <v>11</v>
      </c>
      <c r="L18" t="s">
        <v>3</v>
      </c>
      <c r="M18" s="114">
        <f t="shared" si="4"/>
        <v>5</v>
      </c>
      <c r="N18" s="169">
        <f>G33</f>
        <v>82.403999999999996</v>
      </c>
      <c r="O18" s="139">
        <f t="shared" si="5"/>
        <v>38837.934902485693</v>
      </c>
      <c r="P18" t="str">
        <f t="shared" si="0"/>
        <v>JPY</v>
      </c>
      <c r="Q18">
        <f t="shared" si="6"/>
        <v>106.087</v>
      </c>
    </row>
    <row r="19" spans="1:17" x14ac:dyDescent="0.25">
      <c r="A19" t="s">
        <v>1183</v>
      </c>
      <c r="B19" t="s">
        <v>28</v>
      </c>
      <c r="C19" t="str">
        <f t="shared" ref="C19:C39" si="8">RIGHT(B18,3)</f>
        <v>CHF</v>
      </c>
      <c r="D19">
        <f t="shared" si="7"/>
        <v>0.96316000000000002</v>
      </c>
      <c r="E19" t="s">
        <v>1167</v>
      </c>
      <c r="F19" t="s">
        <v>27</v>
      </c>
      <c r="G19" s="112">
        <f>[4]currenciesATR!$B9</f>
        <v>0.74816000000000005</v>
      </c>
      <c r="H19" s="112">
        <f>[4]currenciesATR!$C9</f>
        <v>2.6124999999999998E-3</v>
      </c>
      <c r="I19" s="139">
        <f t="shared" si="2"/>
        <v>77677.64442044936</v>
      </c>
      <c r="J19" s="114">
        <f t="shared" si="3"/>
        <v>10</v>
      </c>
      <c r="L19" t="s">
        <v>4</v>
      </c>
      <c r="M19" s="114">
        <f t="shared" si="4"/>
        <v>4</v>
      </c>
      <c r="N19" s="169">
        <f>G35</f>
        <v>110.104</v>
      </c>
      <c r="O19" s="139">
        <f t="shared" si="5"/>
        <v>41514.605936636908</v>
      </c>
      <c r="P19" t="str">
        <f t="shared" si="0"/>
        <v>JPY</v>
      </c>
      <c r="Q19">
        <f t="shared" si="6"/>
        <v>106.087</v>
      </c>
    </row>
    <row r="20" spans="1:17" x14ac:dyDescent="0.25">
      <c r="A20" t="s">
        <v>1181</v>
      </c>
      <c r="B20" t="s">
        <v>25</v>
      </c>
      <c r="C20" t="str">
        <f t="shared" si="8"/>
        <v>CHF</v>
      </c>
      <c r="D20">
        <f t="shared" si="7"/>
        <v>0.96316000000000002</v>
      </c>
      <c r="E20" t="s">
        <v>1183</v>
      </c>
      <c r="F20" t="s">
        <v>28</v>
      </c>
      <c r="G20" s="112">
        <f>[4]currenciesATR!$B10</f>
        <v>0.67335999999999996</v>
      </c>
      <c r="H20" s="112">
        <f>[4]currenciesATR!$C10</f>
        <v>2.9009999999999999E-3</v>
      </c>
      <c r="I20" s="139">
        <f t="shared" si="2"/>
        <v>76902.695294655088</v>
      </c>
      <c r="J20" s="114">
        <f t="shared" si="3"/>
        <v>11</v>
      </c>
      <c r="L20" t="s">
        <v>11</v>
      </c>
      <c r="M20" s="114">
        <f t="shared" si="4"/>
        <v>4</v>
      </c>
      <c r="N20" s="169">
        <f>G27</f>
        <v>1.5224299999999999</v>
      </c>
      <c r="O20" s="139">
        <f t="shared" si="5"/>
        <v>44799.634152000006</v>
      </c>
      <c r="P20" t="str">
        <f t="shared" si="0"/>
        <v>AUD</v>
      </c>
      <c r="Q20">
        <f t="shared" si="6"/>
        <v>1.3593236005763532</v>
      </c>
    </row>
    <row r="21" spans="1:17" x14ac:dyDescent="0.25">
      <c r="A21" t="s">
        <v>1179</v>
      </c>
      <c r="B21" t="s">
        <v>26</v>
      </c>
      <c r="C21" t="str">
        <f t="shared" si="8"/>
        <v>NZD</v>
      </c>
      <c r="D21">
        <f t="shared" si="7"/>
        <v>1.4301650410457367</v>
      </c>
      <c r="E21" t="s">
        <v>1181</v>
      </c>
      <c r="F21" t="s">
        <v>25</v>
      </c>
      <c r="G21" s="112">
        <f>[4]currenciesATR!$B11</f>
        <v>2.0164300000000002</v>
      </c>
      <c r="H21" s="112">
        <f>[4]currenciesATR!$C11</f>
        <v>1.10125E-2</v>
      </c>
      <c r="I21" s="139">
        <f t="shared" si="2"/>
        <v>70496.409230000005</v>
      </c>
      <c r="J21" s="114">
        <f t="shared" si="3"/>
        <v>5</v>
      </c>
      <c r="L21" t="s">
        <v>12</v>
      </c>
      <c r="M21" s="114">
        <f t="shared" si="4"/>
        <v>4</v>
      </c>
      <c r="N21" s="169">
        <f>G28</f>
        <v>1.4419999999999999</v>
      </c>
      <c r="O21" s="139">
        <f t="shared" si="5"/>
        <v>44816.360147005122</v>
      </c>
      <c r="P21" t="str">
        <f t="shared" si="0"/>
        <v>CAD</v>
      </c>
      <c r="Q21">
        <f t="shared" si="6"/>
        <v>1.2870299999999999</v>
      </c>
    </row>
    <row r="22" spans="1:17" x14ac:dyDescent="0.25">
      <c r="A22" t="s">
        <v>1182</v>
      </c>
      <c r="B22" t="s">
        <v>14</v>
      </c>
      <c r="C22" t="str">
        <f t="shared" si="8"/>
        <v>CHF</v>
      </c>
      <c r="D22">
        <f t="shared" si="7"/>
        <v>0.96316000000000002</v>
      </c>
      <c r="E22" t="s">
        <v>1179</v>
      </c>
      <c r="F22" t="s">
        <v>26</v>
      </c>
      <c r="G22" s="112">
        <f>[4]currenciesATR!$B12</f>
        <v>1.3589100000000001</v>
      </c>
      <c r="H22" s="112">
        <f>[4]currenciesATR!$C12</f>
        <v>7.1754999999999996E-3</v>
      </c>
      <c r="I22" s="139">
        <f t="shared" si="2"/>
        <v>70544.354001412023</v>
      </c>
      <c r="J22" s="114">
        <f t="shared" si="3"/>
        <v>5</v>
      </c>
      <c r="L22" t="s">
        <v>18</v>
      </c>
      <c r="M22" s="114">
        <f t="shared" si="4"/>
        <v>4</v>
      </c>
      <c r="N22" s="169">
        <f>G30</f>
        <v>1.0793200000000001</v>
      </c>
      <c r="O22" s="139">
        <f t="shared" si="5"/>
        <v>44824.120603015079</v>
      </c>
      <c r="P22" t="str">
        <f t="shared" si="0"/>
        <v>CHF</v>
      </c>
      <c r="Q22">
        <f t="shared" si="6"/>
        <v>0.96316000000000002</v>
      </c>
    </row>
    <row r="23" spans="1:17" x14ac:dyDescent="0.25">
      <c r="A23" t="s">
        <v>1180</v>
      </c>
      <c r="B23" t="s">
        <v>6</v>
      </c>
      <c r="C23" t="str">
        <f t="shared" si="8"/>
        <v>USD</v>
      </c>
      <c r="D23">
        <f t="shared" si="7"/>
        <v>1</v>
      </c>
      <c r="E23" t="s">
        <v>1182</v>
      </c>
      <c r="F23" t="s">
        <v>14</v>
      </c>
      <c r="G23" s="112">
        <f>[4]currenciesATR!$B13</f>
        <v>1.4108799999999999</v>
      </c>
      <c r="H23" s="112">
        <f>[4]currenciesATR!$C13</f>
        <v>7.3860000000000002E-3</v>
      </c>
      <c r="I23" s="139">
        <f t="shared" si="2"/>
        <v>70544</v>
      </c>
      <c r="J23" s="114">
        <f t="shared" si="3"/>
        <v>5</v>
      </c>
      <c r="L23" t="s">
        <v>19</v>
      </c>
      <c r="M23" s="114">
        <f t="shared" si="4"/>
        <v>4</v>
      </c>
      <c r="N23" s="169">
        <f>G31</f>
        <v>0.79349999999999998</v>
      </c>
      <c r="O23" s="139">
        <f t="shared" si="5"/>
        <v>44781.331200000001</v>
      </c>
      <c r="P23" t="str">
        <f t="shared" si="0"/>
        <v>GBP</v>
      </c>
      <c r="Q23">
        <f t="shared" si="6"/>
        <v>0.70877750056702205</v>
      </c>
    </row>
    <row r="24" spans="1:17" x14ac:dyDescent="0.25">
      <c r="A24" t="s">
        <v>1178</v>
      </c>
      <c r="B24" t="s">
        <v>24</v>
      </c>
      <c r="C24" t="str">
        <f t="shared" si="8"/>
        <v>JPY</v>
      </c>
      <c r="D24">
        <f t="shared" si="7"/>
        <v>106.087</v>
      </c>
      <c r="E24" t="s">
        <v>1180</v>
      </c>
      <c r="F24" t="s">
        <v>6</v>
      </c>
      <c r="G24" s="112">
        <f>[4]currenciesATR!$B14</f>
        <v>149.69499999999999</v>
      </c>
      <c r="H24" s="112">
        <f>[4]currenciesATR!$C14</f>
        <v>1.0887500000000001</v>
      </c>
      <c r="I24" s="139">
        <f t="shared" si="2"/>
        <v>70552.942396335086</v>
      </c>
      <c r="J24" s="114">
        <f t="shared" si="3"/>
        <v>5</v>
      </c>
      <c r="L24" t="s">
        <v>5</v>
      </c>
      <c r="M24" s="114">
        <f t="shared" si="4"/>
        <v>4</v>
      </c>
      <c r="N24" s="169">
        <f>G29</f>
        <v>118.88</v>
      </c>
      <c r="O24" s="139">
        <f t="shared" si="5"/>
        <v>44823.588187054018</v>
      </c>
      <c r="P24" t="str">
        <f t="shared" si="0"/>
        <v>JPY</v>
      </c>
      <c r="Q24">
        <f t="shared" si="6"/>
        <v>106.087</v>
      </c>
    </row>
    <row r="25" spans="1:17" x14ac:dyDescent="0.25">
      <c r="A25" t="s">
        <v>1175</v>
      </c>
      <c r="B25" t="s">
        <v>13</v>
      </c>
      <c r="C25" t="str">
        <f t="shared" si="8"/>
        <v>CAD</v>
      </c>
      <c r="D25">
        <f t="shared" si="7"/>
        <v>1.2870299999999999</v>
      </c>
      <c r="E25" t="s">
        <v>1178</v>
      </c>
      <c r="F25" t="s">
        <v>24</v>
      </c>
      <c r="G25" s="112">
        <f>[4]currenciesATR!$B15</f>
        <v>1.8157000000000001</v>
      </c>
      <c r="H25" s="112">
        <f>[4]currenciesATR!$C15</f>
        <v>9.7734999999999992E-3</v>
      </c>
      <c r="I25" s="139">
        <f t="shared" si="2"/>
        <v>70538.371288936556</v>
      </c>
      <c r="J25" s="114">
        <f t="shared" si="3"/>
        <v>5</v>
      </c>
      <c r="L25" t="s">
        <v>13</v>
      </c>
      <c r="M25" s="114">
        <f t="shared" si="4"/>
        <v>4</v>
      </c>
      <c r="N25" s="169">
        <f>G26</f>
        <v>1.60164</v>
      </c>
      <c r="O25" s="139">
        <f t="shared" si="5"/>
        <v>44795.948832000002</v>
      </c>
      <c r="P25" t="str">
        <f t="shared" si="0"/>
        <v>NZD</v>
      </c>
      <c r="Q25">
        <f t="shared" si="6"/>
        <v>1.4301650410457367</v>
      </c>
    </row>
    <row r="26" spans="1:17" x14ac:dyDescent="0.25">
      <c r="A26" t="s">
        <v>1170</v>
      </c>
      <c r="B26" t="s">
        <v>11</v>
      </c>
      <c r="C26" t="str">
        <f t="shared" si="8"/>
        <v>NZD</v>
      </c>
      <c r="D26">
        <f t="shared" si="7"/>
        <v>1.4301650410457367</v>
      </c>
      <c r="E26" t="s">
        <v>1175</v>
      </c>
      <c r="F26" t="s">
        <v>13</v>
      </c>
      <c r="G26" s="112">
        <f>[4]currenciesATR!$B16</f>
        <v>1.60164</v>
      </c>
      <c r="H26" s="112">
        <f>[4]currenciesATR!$C16</f>
        <v>5.9395000000000003E-3</v>
      </c>
      <c r="I26" s="139">
        <f t="shared" si="2"/>
        <v>78392.910455999998</v>
      </c>
      <c r="J26" s="114">
        <f t="shared" si="3"/>
        <v>7</v>
      </c>
      <c r="L26" t="s">
        <v>10</v>
      </c>
      <c r="M26" s="114">
        <f t="shared" si="4"/>
        <v>4</v>
      </c>
      <c r="N26" s="169">
        <f>G32</f>
        <v>1.12063</v>
      </c>
      <c r="O26" s="139">
        <f t="shared" si="5"/>
        <v>44825.2</v>
      </c>
      <c r="P26" t="str">
        <f t="shared" si="0"/>
        <v>USD</v>
      </c>
      <c r="Q26">
        <f t="shared" si="6"/>
        <v>1</v>
      </c>
    </row>
    <row r="27" spans="1:17" x14ac:dyDescent="0.25">
      <c r="A27" t="s">
        <v>1171</v>
      </c>
      <c r="B27" t="s">
        <v>12</v>
      </c>
      <c r="C27" t="str">
        <f t="shared" si="8"/>
        <v>AUD</v>
      </c>
      <c r="D27">
        <f t="shared" si="7"/>
        <v>1.3593236005763532</v>
      </c>
      <c r="E27" t="s">
        <v>1170</v>
      </c>
      <c r="F27" t="s">
        <v>11</v>
      </c>
      <c r="G27" s="112">
        <f>[4]currenciesATR!$B17</f>
        <v>1.5224299999999999</v>
      </c>
      <c r="H27" s="112">
        <f>[4]currenciesATR!$C17</f>
        <v>4.4149999999999997E-3</v>
      </c>
      <c r="I27" s="139">
        <f t="shared" si="2"/>
        <v>78399.359765999994</v>
      </c>
      <c r="J27" s="114">
        <f t="shared" si="3"/>
        <v>7</v>
      </c>
      <c r="L27" t="s">
        <v>23</v>
      </c>
      <c r="M27" s="114">
        <f t="shared" si="4"/>
        <v>3</v>
      </c>
      <c r="N27" s="169">
        <f>G13</f>
        <v>1.91692</v>
      </c>
      <c r="O27" s="139">
        <f>N27*M27/Q27*10000</f>
        <v>42306.041016000003</v>
      </c>
      <c r="P27" t="str">
        <f t="shared" si="0"/>
        <v>AUD</v>
      </c>
      <c r="Q27">
        <f t="shared" si="6"/>
        <v>1.3593236005763532</v>
      </c>
    </row>
    <row r="28" spans="1:17" x14ac:dyDescent="0.25">
      <c r="A28" t="s">
        <v>1172</v>
      </c>
      <c r="B28" t="s">
        <v>5</v>
      </c>
      <c r="C28" t="str">
        <f t="shared" si="8"/>
        <v>CAD</v>
      </c>
      <c r="D28">
        <f t="shared" si="7"/>
        <v>1.2870299999999999</v>
      </c>
      <c r="E28" t="s">
        <v>1171</v>
      </c>
      <c r="F28" t="s">
        <v>12</v>
      </c>
      <c r="G28" s="112">
        <f>[4]currenciesATR!$B18</f>
        <v>1.4419999999999999</v>
      </c>
      <c r="H28" s="112">
        <f>[4]currenciesATR!$C18</f>
        <v>4.4429999999999999E-3</v>
      </c>
      <c r="I28" s="139">
        <f t="shared" si="2"/>
        <v>78428.630257258963</v>
      </c>
      <c r="J28" s="114">
        <f t="shared" si="3"/>
        <v>7</v>
      </c>
      <c r="L28" t="s">
        <v>24</v>
      </c>
      <c r="M28" s="114">
        <f t="shared" si="4"/>
        <v>3</v>
      </c>
      <c r="N28" s="169">
        <f>G25</f>
        <v>1.8157000000000001</v>
      </c>
      <c r="O28" s="139">
        <f t="shared" si="5"/>
        <v>42323.022773361939</v>
      </c>
      <c r="P28" t="str">
        <f t="shared" si="0"/>
        <v>CAD</v>
      </c>
      <c r="Q28">
        <f t="shared" si="6"/>
        <v>1.2870299999999999</v>
      </c>
    </row>
    <row r="29" spans="1:17" x14ac:dyDescent="0.25">
      <c r="A29" t="s">
        <v>1173</v>
      </c>
      <c r="B29" t="s">
        <v>18</v>
      </c>
      <c r="C29" t="str">
        <f t="shared" si="8"/>
        <v>JPY</v>
      </c>
      <c r="D29">
        <f t="shared" si="7"/>
        <v>106.087</v>
      </c>
      <c r="E29" t="s">
        <v>1172</v>
      </c>
      <c r="F29" t="s">
        <v>5</v>
      </c>
      <c r="G29" s="112">
        <f>[4]currenciesATR!$B19</f>
        <v>118.88</v>
      </c>
      <c r="H29" s="112">
        <f>[4]currenciesATR!$C19</f>
        <v>0.55184999999999995</v>
      </c>
      <c r="I29" s="139">
        <f t="shared" si="2"/>
        <v>78441.279327344542</v>
      </c>
      <c r="J29" s="114">
        <f t="shared" si="3"/>
        <v>7</v>
      </c>
      <c r="L29" t="s">
        <v>26</v>
      </c>
      <c r="M29" s="114">
        <f t="shared" si="4"/>
        <v>3</v>
      </c>
      <c r="N29" s="169">
        <f>G22</f>
        <v>1.3589100000000001</v>
      </c>
      <c r="O29" s="139">
        <f t="shared" si="5"/>
        <v>42326.612400847211</v>
      </c>
      <c r="P29" t="str">
        <f t="shared" si="0"/>
        <v>CHF</v>
      </c>
      <c r="Q29">
        <f t="shared" si="6"/>
        <v>0.96316000000000002</v>
      </c>
    </row>
    <row r="30" spans="1:17" x14ac:dyDescent="0.25">
      <c r="A30" t="s">
        <v>1174</v>
      </c>
      <c r="B30" t="s">
        <v>19</v>
      </c>
      <c r="C30" t="str">
        <f t="shared" si="8"/>
        <v>CHF</v>
      </c>
      <c r="D30">
        <f t="shared" si="7"/>
        <v>0.96316000000000002</v>
      </c>
      <c r="E30" t="s">
        <v>1173</v>
      </c>
      <c r="F30" t="s">
        <v>18</v>
      </c>
      <c r="G30" s="112">
        <f>[4]currenciesATR!$B20</f>
        <v>1.0793200000000001</v>
      </c>
      <c r="H30" s="112">
        <f>[4]currenciesATR!$C20</f>
        <v>2.3860000000000001E-3</v>
      </c>
      <c r="I30" s="139">
        <f t="shared" si="2"/>
        <v>78442.211055276392</v>
      </c>
      <c r="J30" s="114">
        <f t="shared" si="3"/>
        <v>7</v>
      </c>
      <c r="L30" t="s">
        <v>6</v>
      </c>
      <c r="M30" s="114">
        <f t="shared" si="4"/>
        <v>3</v>
      </c>
      <c r="N30" s="169">
        <f>G24</f>
        <v>149.69499999999999</v>
      </c>
      <c r="O30" s="139">
        <f t="shared" si="5"/>
        <v>42331.765437801048</v>
      </c>
      <c r="P30" t="str">
        <f t="shared" si="0"/>
        <v>JPY</v>
      </c>
      <c r="Q30">
        <f t="shared" si="6"/>
        <v>106.087</v>
      </c>
    </row>
    <row r="31" spans="1:17" x14ac:dyDescent="0.25">
      <c r="A31" t="s">
        <v>1176</v>
      </c>
      <c r="B31" t="s">
        <v>10</v>
      </c>
      <c r="C31" t="str">
        <f t="shared" si="8"/>
        <v>GBP</v>
      </c>
      <c r="D31">
        <f t="shared" si="7"/>
        <v>0.70877750056702205</v>
      </c>
      <c r="E31" t="s">
        <v>1174</v>
      </c>
      <c r="F31" t="s">
        <v>19</v>
      </c>
      <c r="G31" s="112">
        <f>[4]currenciesATR!$B21</f>
        <v>0.79349999999999998</v>
      </c>
      <c r="H31" s="112">
        <f>[4]currenciesATR!$C21</f>
        <v>4.0810000000000004E-3</v>
      </c>
      <c r="I31" s="139">
        <f t="shared" si="2"/>
        <v>78367.329599999997</v>
      </c>
      <c r="J31" s="114">
        <f t="shared" si="3"/>
        <v>7</v>
      </c>
      <c r="L31" t="s">
        <v>25</v>
      </c>
      <c r="M31" s="114">
        <f t="shared" si="4"/>
        <v>3</v>
      </c>
      <c r="N31" s="169">
        <f>G21</f>
        <v>2.0164300000000002</v>
      </c>
      <c r="O31" s="139">
        <f t="shared" si="5"/>
        <v>42297.845538000009</v>
      </c>
      <c r="P31" t="str">
        <f t="shared" si="0"/>
        <v>NZD</v>
      </c>
      <c r="Q31">
        <f t="shared" si="6"/>
        <v>1.4301650410457367</v>
      </c>
    </row>
    <row r="32" spans="1:17" x14ac:dyDescent="0.25">
      <c r="A32" t="s">
        <v>1168</v>
      </c>
      <c r="B32" t="s">
        <v>3</v>
      </c>
      <c r="C32" t="str">
        <f t="shared" si="8"/>
        <v>USD</v>
      </c>
      <c r="D32">
        <f t="shared" si="7"/>
        <v>1</v>
      </c>
      <c r="E32" t="s">
        <v>1176</v>
      </c>
      <c r="F32" t="s">
        <v>10</v>
      </c>
      <c r="G32" s="112">
        <f>[4]currenciesATR!$B22</f>
        <v>1.12063</v>
      </c>
      <c r="H32" s="112">
        <f>[4]currenciesATR!$C22</f>
        <v>2.797E-3</v>
      </c>
      <c r="I32" s="139">
        <f t="shared" si="2"/>
        <v>78444.100000000006</v>
      </c>
      <c r="J32" s="114">
        <f t="shared" si="3"/>
        <v>7</v>
      </c>
      <c r="L32" t="s">
        <v>14</v>
      </c>
      <c r="M32" s="114">
        <f t="shared" si="4"/>
        <v>3</v>
      </c>
      <c r="N32" s="169">
        <f>G23</f>
        <v>1.4108799999999999</v>
      </c>
      <c r="O32" s="139">
        <f t="shared" si="5"/>
        <v>42326.400000000001</v>
      </c>
      <c r="P32" t="str">
        <f t="shared" si="0"/>
        <v>USD</v>
      </c>
      <c r="Q32">
        <f t="shared" si="6"/>
        <v>1</v>
      </c>
    </row>
    <row r="33" spans="1:17" x14ac:dyDescent="0.25">
      <c r="A33" t="s">
        <v>1184</v>
      </c>
      <c r="B33" t="s">
        <v>2</v>
      </c>
      <c r="C33" t="str">
        <f t="shared" si="8"/>
        <v>JPY</v>
      </c>
      <c r="D33">
        <f t="shared" si="7"/>
        <v>106.087</v>
      </c>
      <c r="E33" t="s">
        <v>1168</v>
      </c>
      <c r="F33" t="s">
        <v>3</v>
      </c>
      <c r="G33" s="112">
        <f>[4]currenciesATR!$B23</f>
        <v>82.403999999999996</v>
      </c>
      <c r="H33" s="112">
        <f>[4]currenciesATR!$C23</f>
        <v>0.4385</v>
      </c>
      <c r="I33" s="139">
        <f t="shared" si="2"/>
        <v>77675.869804971386</v>
      </c>
      <c r="J33" s="114">
        <f t="shared" si="3"/>
        <v>10</v>
      </c>
      <c r="L33" t="s">
        <v>29</v>
      </c>
      <c r="M33" s="114">
        <f t="shared" si="4"/>
        <v>6</v>
      </c>
      <c r="N33" s="169">
        <f>G18</f>
        <v>0.89988999999999997</v>
      </c>
      <c r="O33" s="139">
        <f t="shared" si="5"/>
        <v>41951.93585231113</v>
      </c>
      <c r="P33" t="str">
        <f t="shared" si="0"/>
        <v>CAD</v>
      </c>
      <c r="Q33">
        <f t="shared" si="6"/>
        <v>1.2870299999999999</v>
      </c>
    </row>
    <row r="34" spans="1:17" x14ac:dyDescent="0.25">
      <c r="A34" t="s">
        <v>1169</v>
      </c>
      <c r="B34" t="s">
        <v>4</v>
      </c>
      <c r="C34" t="str">
        <f t="shared" si="8"/>
        <v>JPY</v>
      </c>
      <c r="D34">
        <f t="shared" si="7"/>
        <v>106.087</v>
      </c>
      <c r="E34" t="s">
        <v>1184</v>
      </c>
      <c r="F34" t="s">
        <v>2</v>
      </c>
      <c r="G34" s="112">
        <f>[4]currenciesATR!$B24</f>
        <v>74.174000000000007</v>
      </c>
      <c r="H34" s="112">
        <f>[4]currenciesATR!$C24</f>
        <v>0.40029999999999999</v>
      </c>
      <c r="I34" s="139">
        <f t="shared" si="2"/>
        <v>76909.894709059547</v>
      </c>
      <c r="J34" s="114">
        <f t="shared" si="3"/>
        <v>11</v>
      </c>
      <c r="L34" t="s">
        <v>28</v>
      </c>
      <c r="M34" s="114">
        <f t="shared" si="4"/>
        <v>6</v>
      </c>
      <c r="N34" s="169">
        <f>G20</f>
        <v>0.67335999999999996</v>
      </c>
      <c r="O34" s="139">
        <f t="shared" si="5"/>
        <v>41946.924706175509</v>
      </c>
      <c r="P34" t="str">
        <f t="shared" si="0"/>
        <v>CHF</v>
      </c>
      <c r="Q34">
        <f t="shared" si="6"/>
        <v>0.96316000000000002</v>
      </c>
    </row>
    <row r="35" spans="1:17" x14ac:dyDescent="0.25">
      <c r="A35" t="s">
        <v>1185</v>
      </c>
      <c r="B35" t="s">
        <v>17</v>
      </c>
      <c r="C35" t="str">
        <f t="shared" si="8"/>
        <v>JPY</v>
      </c>
      <c r="D35">
        <f t="shared" si="7"/>
        <v>106.087</v>
      </c>
      <c r="E35" t="s">
        <v>1169</v>
      </c>
      <c r="F35" t="s">
        <v>4</v>
      </c>
      <c r="G35" s="112">
        <f>[4]currenciesATR!$B25</f>
        <v>110.104</v>
      </c>
      <c r="H35" s="112">
        <f>[4]currenciesATR!$C25</f>
        <v>0.49964999999999998</v>
      </c>
      <c r="I35" s="139">
        <f t="shared" si="2"/>
        <v>72650.560389114587</v>
      </c>
      <c r="J35" s="114">
        <f t="shared" si="3"/>
        <v>7</v>
      </c>
      <c r="L35" t="s">
        <v>2</v>
      </c>
      <c r="M35" s="114">
        <f t="shared" si="4"/>
        <v>6</v>
      </c>
      <c r="N35" s="169">
        <f>G34</f>
        <v>74.174000000000007</v>
      </c>
      <c r="O35" s="139">
        <f t="shared" si="5"/>
        <v>41950.851659487023</v>
      </c>
      <c r="P35" t="str">
        <f t="shared" si="0"/>
        <v>JPY</v>
      </c>
      <c r="Q35">
        <f t="shared" si="6"/>
        <v>106.087</v>
      </c>
    </row>
    <row r="36" spans="1:17" x14ac:dyDescent="0.25">
      <c r="A36" t="s">
        <v>1187</v>
      </c>
      <c r="B36" t="s">
        <v>16</v>
      </c>
      <c r="C36" t="str">
        <f t="shared" si="8"/>
        <v>USD</v>
      </c>
      <c r="D36">
        <f t="shared" si="7"/>
        <v>1</v>
      </c>
      <c r="E36" t="s">
        <v>1185</v>
      </c>
      <c r="F36" t="s">
        <v>17</v>
      </c>
      <c r="G36" s="112">
        <f>[4]currenciesATR!$B26</f>
        <v>0.69921999999999995</v>
      </c>
      <c r="H36" s="112">
        <f>[4]currenciesATR!$C26</f>
        <v>2.7299999999999998E-3</v>
      </c>
      <c r="I36" s="139">
        <f t="shared" si="2"/>
        <v>76914.2</v>
      </c>
      <c r="J36" s="114">
        <f t="shared" si="3"/>
        <v>11</v>
      </c>
      <c r="L36" t="s">
        <v>17</v>
      </c>
      <c r="M36" s="114">
        <f t="shared" si="4"/>
        <v>6</v>
      </c>
      <c r="N36" s="169">
        <f>G36</f>
        <v>0.69921999999999995</v>
      </c>
      <c r="O36" s="139">
        <f t="shared" si="5"/>
        <v>41953.2</v>
      </c>
      <c r="P36" t="str">
        <f t="shared" si="0"/>
        <v>USD</v>
      </c>
      <c r="Q36">
        <f t="shared" si="6"/>
        <v>1</v>
      </c>
    </row>
    <row r="37" spans="1:17" x14ac:dyDescent="0.25">
      <c r="A37" t="s">
        <v>1186</v>
      </c>
      <c r="B37" t="s">
        <v>15</v>
      </c>
      <c r="C37" t="str">
        <f t="shared" si="8"/>
        <v>CHF</v>
      </c>
      <c r="D37">
        <f t="shared" si="7"/>
        <v>0.96316000000000002</v>
      </c>
      <c r="E37" t="s">
        <v>1187</v>
      </c>
      <c r="F37" t="s">
        <v>16</v>
      </c>
      <c r="G37" s="112">
        <f>[4]currenciesATR!$B27</f>
        <v>0.96316000000000002</v>
      </c>
      <c r="H37" s="112">
        <f>[4]currenciesATR!$C27</f>
        <v>2.477E-3</v>
      </c>
      <c r="I37" s="139">
        <f t="shared" si="2"/>
        <v>80000</v>
      </c>
      <c r="J37" s="114">
        <f t="shared" si="3"/>
        <v>8</v>
      </c>
      <c r="L37" t="s">
        <v>15</v>
      </c>
      <c r="M37" s="114">
        <f t="shared" si="4"/>
        <v>4</v>
      </c>
      <c r="N37" s="169">
        <f>G38</f>
        <v>1.2870299999999999</v>
      </c>
      <c r="O37" s="139">
        <f t="shared" si="5"/>
        <v>40000</v>
      </c>
      <c r="P37" t="str">
        <f t="shared" si="0"/>
        <v>CAD</v>
      </c>
      <c r="Q37">
        <f t="shared" si="6"/>
        <v>1.2870299999999999</v>
      </c>
    </row>
    <row r="38" spans="1:17" x14ac:dyDescent="0.25">
      <c r="A38" t="s">
        <v>1188</v>
      </c>
      <c r="B38" t="s">
        <v>8</v>
      </c>
      <c r="C38" t="str">
        <f t="shared" si="8"/>
        <v>CAD</v>
      </c>
      <c r="D38">
        <f t="shared" si="7"/>
        <v>1.2870299999999999</v>
      </c>
      <c r="E38" t="s">
        <v>1186</v>
      </c>
      <c r="F38" t="s">
        <v>15</v>
      </c>
      <c r="G38" s="112">
        <f>[4]currenciesATR!$B28</f>
        <v>1.2870299999999999</v>
      </c>
      <c r="H38" s="112">
        <f>[4]currenciesATR!$C28</f>
        <v>3.9144999999999996E-3</v>
      </c>
      <c r="I38" s="139">
        <f t="shared" si="2"/>
        <v>80000</v>
      </c>
      <c r="J38" s="114">
        <f t="shared" si="3"/>
        <v>8</v>
      </c>
      <c r="L38" t="s">
        <v>16</v>
      </c>
      <c r="M38" s="114">
        <f t="shared" si="4"/>
        <v>4</v>
      </c>
      <c r="N38" s="169">
        <f>G37</f>
        <v>0.96316000000000002</v>
      </c>
      <c r="O38" s="139">
        <f t="shared" si="5"/>
        <v>40000</v>
      </c>
      <c r="P38" t="str">
        <f t="shared" si="0"/>
        <v>CHF</v>
      </c>
      <c r="Q38">
        <f t="shared" si="6"/>
        <v>0.96316000000000002</v>
      </c>
    </row>
    <row r="39" spans="1:17" x14ac:dyDescent="0.25">
      <c r="A39" t="s">
        <v>1214</v>
      </c>
      <c r="B39" t="s">
        <v>29</v>
      </c>
      <c r="C39" t="str">
        <f t="shared" si="8"/>
        <v>JPY</v>
      </c>
      <c r="D39">
        <f t="shared" si="7"/>
        <v>106.087</v>
      </c>
      <c r="E39" t="s">
        <v>1188</v>
      </c>
      <c r="F39" t="s">
        <v>8</v>
      </c>
      <c r="G39" s="112">
        <f>[4]currenciesATR!$B29</f>
        <v>106.087</v>
      </c>
      <c r="H39" s="112">
        <f>[4]currenciesATR!$C29</f>
        <v>0.40165000000000001</v>
      </c>
      <c r="I39" s="139">
        <f t="shared" si="2"/>
        <v>80000</v>
      </c>
      <c r="J39" s="114">
        <f t="shared" si="3"/>
        <v>8</v>
      </c>
      <c r="L39" t="s">
        <v>8</v>
      </c>
      <c r="M39" s="114">
        <f t="shared" si="4"/>
        <v>4</v>
      </c>
      <c r="N39" s="169">
        <f>G39</f>
        <v>106.087</v>
      </c>
      <c r="O39" s="139">
        <f t="shared" si="5"/>
        <v>40000</v>
      </c>
      <c r="P39" t="str">
        <f t="shared" si="0"/>
        <v>JPY</v>
      </c>
      <c r="Q39">
        <f t="shared" si="6"/>
        <v>106.087</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106.087</v>
      </c>
      <c r="O53" s="140">
        <f t="shared" si="10"/>
        <v>13631.453429732201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106.087</v>
      </c>
      <c r="O70" s="140">
        <f t="shared" si="10"/>
        <v>419.72154929444702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1.2870299999999999</v>
      </c>
      <c r="O93" s="140">
        <f t="shared" si="14"/>
        <v>272.72091559637306</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0.89235519306104605</v>
      </c>
      <c r="O116" s="140">
        <f t="shared" si="17"/>
        <v>10892.5236</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1.3593236005763532</v>
      </c>
      <c r="O117" s="140">
        <f t="shared" si="17"/>
        <v>6206.7634200000002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106.087</v>
      </c>
      <c r="O118" s="140">
        <f t="shared" si="17"/>
        <v>471.31128224947446</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0.89235519306104605</v>
      </c>
      <c r="O119" s="140">
        <f t="shared" si="17"/>
        <v>4342.4412499999999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0.89235519306104605</v>
      </c>
      <c r="O120" s="140">
        <f t="shared" si="17"/>
        <v>1260.70875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0.89235519306104605</v>
      </c>
      <c r="O121" s="140">
        <f t="shared" si="17"/>
        <v>1484.83475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0.89235519306104605</v>
      </c>
      <c r="O122" s="140">
        <f t="shared" si="17"/>
        <v>7256.0792499999998</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1.2870299999999999</v>
      </c>
      <c r="O123" s="140">
        <f t="shared" si="17"/>
        <v>1165.4739982750987</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0.89235519306104605</v>
      </c>
      <c r="O125" s="140">
        <f t="shared" si="17"/>
        <v>5827.2759999999998</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0.89235519306104605</v>
      </c>
      <c r="O127" s="140">
        <f t="shared" si="17"/>
        <v>682.46366999999998</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0.89235519306104605</v>
      </c>
      <c r="O128" s="140">
        <f t="shared" si="17"/>
        <v>3249.8269999999998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0.89235519306104605</v>
      </c>
      <c r="O129" s="140">
        <f t="shared" si="17"/>
        <v>545.74680999999998</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0.70877750056702205</v>
      </c>
      <c r="O130" s="140">
        <f t="shared" si="17"/>
        <v>2116.3199999999997</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1.3593236005763532</v>
      </c>
      <c r="O132" s="140">
        <f t="shared" si="17"/>
        <v>551.745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1.3593236005763532</v>
      </c>
      <c r="O135" s="140">
        <f t="shared" si="17"/>
        <v>735.66000000000008</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1.3593236005763532</v>
      </c>
      <c r="O136" s="140">
        <f t="shared" si="17"/>
        <v>2390.895</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0.89235519306104605</v>
      </c>
      <c r="O137" s="140">
        <f t="shared" si="17"/>
        <v>12607.0875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0.89235519306104605</v>
      </c>
      <c r="O138" s="140">
        <f t="shared" ref="O138:O169" si="21">M138/N138</f>
        <v>420.23624999999998</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106.087</v>
      </c>
      <c r="O140" s="140">
        <f t="shared" si="21"/>
        <v>4713.1128224947452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0.70877750056702205</v>
      </c>
      <c r="O141" s="140">
        <f t="shared" si="21"/>
        <v>6013.1705599999996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0.70877750056702205</v>
      </c>
      <c r="O142" s="140">
        <f t="shared" si="21"/>
        <v>5554.6345599999995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0.70877750056702205</v>
      </c>
      <c r="O143" s="140">
        <f t="shared" si="21"/>
        <v>433.14015999999998</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0.96316000000000002</v>
      </c>
      <c r="O145" s="140">
        <f t="shared" si="21"/>
        <v>626.06420532414131</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0.89235519306104605</v>
      </c>
      <c r="O148" s="140">
        <f t="shared" si="21"/>
        <v>614.10523999999998</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106.087</v>
      </c>
      <c r="O150" s="140">
        <f t="shared" si="21"/>
        <v>12036.159001574179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0.70877750056702205</v>
      </c>
      <c r="O151" s="140">
        <f t="shared" si="21"/>
        <v>2485.9705599999998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1.2870299999999999</v>
      </c>
      <c r="O163" s="140">
        <f t="shared" si="21"/>
        <v>4577.9818652245876</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0.89235519306104605</v>
      </c>
      <c r="O164" s="140">
        <f t="shared" si="21"/>
        <v>7774.9309400000002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0.70877750056702205</v>
      </c>
      <c r="O165" s="140">
        <f t="shared" si="21"/>
        <v>1693.0559999999998</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0.96316000000000002</v>
      </c>
      <c r="O166" s="140">
        <f t="shared" si="21"/>
        <v>8888.4505170480497</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0.89235519306104605</v>
      </c>
      <c r="O167" s="140">
        <f t="shared" si="21"/>
        <v>840.47249999999997</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0.89235519306104605</v>
      </c>
      <c r="O168" s="140">
        <f t="shared" si="21"/>
        <v>3558.0002500000001</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0.89235519306104605</v>
      </c>
      <c r="O169" s="140">
        <f t="shared" si="21"/>
        <v>1761.6303599999999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0.89235519306104605</v>
      </c>
      <c r="O171" s="140">
        <f t="shared" si="24"/>
        <v>29731.434529999999</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1.3593236005763532</v>
      </c>
      <c r="O172" s="140">
        <f t="shared" si="24"/>
        <v>1765.5840000000001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00" t="s">
        <v>35</v>
      </c>
      <c r="B1" s="300"/>
      <c r="C1" s="6"/>
      <c r="D1" s="301" t="s">
        <v>36</v>
      </c>
      <c r="E1" s="301"/>
      <c r="F1" s="302"/>
      <c r="G1" s="302"/>
      <c r="H1" s="302"/>
      <c r="I1" s="302"/>
      <c r="J1" s="302"/>
      <c r="K1" s="302"/>
      <c r="L1" s="302"/>
      <c r="M1" s="302"/>
      <c r="N1" s="302"/>
      <c r="O1" s="302"/>
      <c r="P1" s="302"/>
      <c r="Q1" s="302"/>
      <c r="R1" s="302"/>
      <c r="S1" s="302"/>
    </row>
    <row r="2" spans="1:58" ht="15.75" x14ac:dyDescent="0.25">
      <c r="A2" s="284" t="s">
        <v>37</v>
      </c>
      <c r="B2" s="284"/>
      <c r="C2" s="6"/>
      <c r="D2" s="303">
        <v>41080</v>
      </c>
      <c r="E2" s="303"/>
      <c r="F2" s="304"/>
      <c r="G2" s="304"/>
      <c r="H2" s="304"/>
      <c r="I2" s="304"/>
      <c r="J2" s="304"/>
      <c r="K2" s="304"/>
      <c r="L2" s="304"/>
      <c r="M2" s="304"/>
      <c r="N2" s="304"/>
      <c r="O2" s="304"/>
      <c r="P2" s="304"/>
      <c r="Q2" s="304"/>
      <c r="R2" s="304"/>
      <c r="S2" s="304"/>
    </row>
    <row r="3" spans="1:58" ht="15.75" x14ac:dyDescent="0.25">
      <c r="A3" s="284" t="s">
        <v>38</v>
      </c>
      <c r="B3" s="284"/>
      <c r="D3" s="305" t="s">
        <v>39</v>
      </c>
      <c r="E3" s="305"/>
      <c r="F3" s="305"/>
      <c r="G3" s="8"/>
      <c r="H3" s="8"/>
      <c r="I3" s="8"/>
      <c r="J3" s="8"/>
      <c r="K3" s="8"/>
      <c r="L3" s="8"/>
      <c r="M3" s="8"/>
      <c r="N3" s="8"/>
      <c r="O3" s="8"/>
      <c r="P3" s="8"/>
      <c r="Q3" s="8"/>
      <c r="R3" s="8"/>
      <c r="S3" s="8"/>
    </row>
    <row r="4" spans="1:58" ht="15.75" x14ac:dyDescent="0.25">
      <c r="A4" s="284" t="s">
        <v>40</v>
      </c>
      <c r="B4" s="284"/>
      <c r="D4" s="9">
        <v>1</v>
      </c>
      <c r="E4" s="9">
        <v>2</v>
      </c>
      <c r="F4" s="9">
        <v>3</v>
      </c>
      <c r="G4" s="10"/>
      <c r="H4" s="11"/>
      <c r="I4" s="11"/>
      <c r="J4" s="11"/>
      <c r="K4" s="11"/>
      <c r="L4" s="11"/>
      <c r="M4" s="11"/>
      <c r="N4" s="11"/>
      <c r="O4" s="11"/>
      <c r="P4" s="11"/>
      <c r="Q4" s="11"/>
      <c r="R4" s="11"/>
      <c r="S4" s="11"/>
    </row>
    <row r="5" spans="1:58" x14ac:dyDescent="0.25">
      <c r="A5" s="284" t="s">
        <v>41</v>
      </c>
      <c r="B5" s="284"/>
      <c r="D5" s="12" t="s">
        <v>42</v>
      </c>
      <c r="E5" s="12" t="s">
        <v>43</v>
      </c>
      <c r="F5" s="12" t="s">
        <v>43</v>
      </c>
      <c r="G5" s="13"/>
      <c r="H5" s="285" t="s">
        <v>44</v>
      </c>
      <c r="I5" s="286"/>
      <c r="J5" s="286"/>
      <c r="K5" s="286"/>
      <c r="L5" s="286"/>
      <c r="M5" s="286"/>
      <c r="N5" s="286"/>
      <c r="O5" s="286"/>
      <c r="P5" s="286"/>
      <c r="Q5" s="286"/>
      <c r="R5" s="286"/>
      <c r="S5" s="287"/>
    </row>
    <row r="6" spans="1:58" x14ac:dyDescent="0.25">
      <c r="A6" s="14"/>
      <c r="B6" s="14"/>
      <c r="C6" s="15"/>
      <c r="D6" s="16"/>
      <c r="E6" s="16" t="s">
        <v>45</v>
      </c>
      <c r="F6" s="16" t="s">
        <v>46</v>
      </c>
      <c r="G6" s="17"/>
      <c r="H6" s="288" t="s">
        <v>47</v>
      </c>
      <c r="I6" s="289"/>
      <c r="J6" s="290"/>
      <c r="K6" s="291" t="s">
        <v>48</v>
      </c>
      <c r="L6" s="292"/>
      <c r="M6" s="293"/>
      <c r="N6" s="294" t="s">
        <v>49</v>
      </c>
      <c r="O6" s="295"/>
      <c r="P6" s="296"/>
      <c r="Q6" s="297" t="s">
        <v>50</v>
      </c>
      <c r="R6" s="298"/>
      <c r="S6" s="299"/>
    </row>
    <row r="7" spans="1:58" x14ac:dyDescent="0.25">
      <c r="A7" s="18"/>
      <c r="B7" s="18"/>
      <c r="C7" s="15"/>
      <c r="D7" s="19"/>
      <c r="E7" s="20"/>
      <c r="F7" s="21"/>
      <c r="G7" s="21"/>
      <c r="H7" s="274" t="s">
        <v>51</v>
      </c>
      <c r="I7" s="274"/>
      <c r="J7" s="274"/>
      <c r="K7" s="274"/>
      <c r="L7" s="274"/>
      <c r="M7" s="274"/>
      <c r="N7" s="274"/>
      <c r="O7" s="274"/>
      <c r="P7" s="274"/>
      <c r="Q7" s="274"/>
      <c r="R7" s="274"/>
      <c r="S7" s="274"/>
      <c r="U7" s="274" t="s">
        <v>52</v>
      </c>
      <c r="V7" s="274"/>
      <c r="W7" s="274"/>
      <c r="X7" s="274"/>
      <c r="Y7" s="274"/>
      <c r="Z7" s="274"/>
      <c r="AA7" s="274"/>
      <c r="AB7" s="274"/>
      <c r="AC7" s="274"/>
      <c r="AD7" s="274"/>
      <c r="AE7" s="274"/>
      <c r="AF7" s="274"/>
      <c r="AU7" s="274" t="s">
        <v>53</v>
      </c>
      <c r="AV7" s="274"/>
      <c r="AW7" s="274"/>
      <c r="AX7" s="274"/>
      <c r="AY7" s="274"/>
      <c r="AZ7" s="274"/>
      <c r="BA7" s="274"/>
      <c r="BB7" s="274"/>
      <c r="BC7" s="274"/>
      <c r="BD7" s="274"/>
      <c r="BE7" s="274"/>
      <c r="BF7" s="274"/>
    </row>
    <row r="8" spans="1:58" x14ac:dyDescent="0.25">
      <c r="A8" s="281" t="s">
        <v>54</v>
      </c>
      <c r="B8" s="281"/>
      <c r="D8" s="282" t="s">
        <v>55</v>
      </c>
      <c r="E8" s="282"/>
      <c r="F8" s="283"/>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74" t="s">
        <v>51</v>
      </c>
      <c r="I35" s="274"/>
      <c r="J35" s="274"/>
      <c r="K35" s="274"/>
      <c r="L35" s="274"/>
      <c r="M35" s="274"/>
      <c r="N35" s="274"/>
      <c r="O35" s="274"/>
      <c r="P35" s="274"/>
      <c r="Q35" s="274"/>
      <c r="R35" s="274"/>
      <c r="S35" s="274"/>
      <c r="U35" s="274" t="s">
        <v>52</v>
      </c>
      <c r="V35" s="274"/>
      <c r="W35" s="274"/>
      <c r="X35" s="274"/>
      <c r="Y35" s="274"/>
      <c r="Z35" s="274"/>
      <c r="AA35" s="274"/>
      <c r="AB35" s="274"/>
      <c r="AC35" s="274"/>
      <c r="AD35" s="274"/>
      <c r="AE35" s="274"/>
      <c r="AF35" s="274"/>
      <c r="AH35" s="274" t="s">
        <v>114</v>
      </c>
      <c r="AI35" s="274"/>
      <c r="AJ35" s="274"/>
      <c r="AK35" s="274"/>
      <c r="AL35" s="274"/>
      <c r="AM35" s="274"/>
      <c r="AN35" s="274"/>
      <c r="AO35" s="274"/>
      <c r="AP35" s="274"/>
      <c r="AQ35" s="274"/>
      <c r="AR35" s="274"/>
      <c r="AS35" s="274"/>
      <c r="AU35" s="274" t="s">
        <v>53</v>
      </c>
      <c r="AV35" s="274"/>
      <c r="AW35" s="274"/>
      <c r="AX35" s="274"/>
      <c r="AY35" s="274"/>
      <c r="AZ35" s="274"/>
      <c r="BA35" s="274"/>
      <c r="BB35" s="274"/>
      <c r="BC35" s="274"/>
      <c r="BD35" s="274"/>
      <c r="BE35" s="274"/>
      <c r="BF35" s="274"/>
    </row>
    <row r="36" spans="1:58" x14ac:dyDescent="0.25">
      <c r="A36" s="281" t="s">
        <v>115</v>
      </c>
      <c r="B36" s="281"/>
      <c r="D36" s="282" t="s">
        <v>116</v>
      </c>
      <c r="E36" s="282"/>
      <c r="F36" s="283"/>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74" t="s">
        <v>51</v>
      </c>
      <c r="I47" s="274"/>
      <c r="J47" s="274"/>
      <c r="K47" s="274"/>
      <c r="L47" s="274"/>
      <c r="M47" s="274"/>
      <c r="N47" s="274"/>
      <c r="O47" s="274"/>
      <c r="P47" s="274"/>
      <c r="Q47" s="274"/>
      <c r="R47" s="274"/>
      <c r="S47" s="274"/>
      <c r="U47" s="274" t="s">
        <v>52</v>
      </c>
      <c r="V47" s="274"/>
      <c r="W47" s="274"/>
      <c r="X47" s="274"/>
      <c r="Y47" s="274"/>
      <c r="Z47" s="274"/>
      <c r="AA47" s="274"/>
      <c r="AB47" s="274"/>
      <c r="AC47" s="274"/>
      <c r="AD47" s="274"/>
      <c r="AE47" s="274"/>
      <c r="AF47" s="274"/>
      <c r="AH47" s="274" t="s">
        <v>114</v>
      </c>
      <c r="AI47" s="274"/>
      <c r="AJ47" s="274"/>
      <c r="AK47" s="274"/>
      <c r="AL47" s="274"/>
      <c r="AM47" s="274"/>
      <c r="AN47" s="274"/>
      <c r="AO47" s="274"/>
      <c r="AP47" s="274"/>
      <c r="AQ47" s="274"/>
      <c r="AR47" s="274"/>
      <c r="AS47" s="274"/>
      <c r="AU47" s="274" t="s">
        <v>53</v>
      </c>
      <c r="AV47" s="274"/>
      <c r="AW47" s="274"/>
      <c r="AX47" s="274"/>
      <c r="AY47" s="274"/>
      <c r="AZ47" s="274"/>
      <c r="BA47" s="274"/>
      <c r="BB47" s="274"/>
      <c r="BC47" s="274"/>
      <c r="BD47" s="274"/>
      <c r="BE47" s="274"/>
      <c r="BF47" s="274"/>
    </row>
    <row r="48" spans="1:58" x14ac:dyDescent="0.25">
      <c r="A48" s="281" t="s">
        <v>133</v>
      </c>
      <c r="B48" s="281"/>
      <c r="C48" s="14"/>
      <c r="D48" s="282" t="s">
        <v>134</v>
      </c>
      <c r="E48" s="282"/>
      <c r="F48" s="283"/>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74" t="s">
        <v>168</v>
      </c>
      <c r="I65" s="274"/>
      <c r="J65" s="274"/>
      <c r="K65" s="274"/>
      <c r="L65" s="274"/>
      <c r="M65" s="274"/>
      <c r="N65" s="274"/>
      <c r="O65" s="274"/>
      <c r="P65" s="274"/>
      <c r="Q65" s="274"/>
      <c r="R65" s="274"/>
      <c r="S65" s="274"/>
      <c r="U65" s="275" t="s">
        <v>51</v>
      </c>
      <c r="V65" s="275"/>
      <c r="W65" s="275"/>
      <c r="X65" s="275"/>
      <c r="Y65" s="275"/>
      <c r="Z65" s="275"/>
      <c r="AA65" s="275"/>
      <c r="AB65" s="275"/>
      <c r="AC65" s="275"/>
      <c r="AD65" s="275"/>
      <c r="AE65" s="275"/>
      <c r="AF65" s="275"/>
      <c r="AH65" s="274" t="s">
        <v>52</v>
      </c>
      <c r="AI65" s="274"/>
      <c r="AJ65" s="274"/>
      <c r="AK65" s="274"/>
      <c r="AL65" s="274"/>
      <c r="AM65" s="274"/>
      <c r="AN65" s="274"/>
      <c r="AO65" s="274"/>
      <c r="AP65" s="274"/>
      <c r="AQ65" s="274"/>
      <c r="AR65" s="274"/>
      <c r="AS65" s="274"/>
      <c r="AU65" s="274" t="s">
        <v>53</v>
      </c>
      <c r="AV65" s="274"/>
      <c r="AW65" s="274"/>
      <c r="AX65" s="274"/>
      <c r="AY65" s="274"/>
      <c r="AZ65" s="274"/>
      <c r="BA65" s="274"/>
      <c r="BB65" s="274"/>
      <c r="BC65" s="274"/>
      <c r="BD65" s="274"/>
      <c r="BE65" s="274"/>
      <c r="BF65" s="274"/>
    </row>
    <row r="66" spans="1:58" x14ac:dyDescent="0.25">
      <c r="A66" s="276" t="s">
        <v>169</v>
      </c>
      <c r="B66" s="276"/>
      <c r="D66" s="277" t="s">
        <v>170</v>
      </c>
      <c r="E66" s="277"/>
      <c r="F66" s="278"/>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74" t="s">
        <v>168</v>
      </c>
      <c r="I72" s="274"/>
      <c r="J72" s="274"/>
      <c r="K72" s="274"/>
      <c r="L72" s="274"/>
      <c r="M72" s="274"/>
      <c r="N72" s="274"/>
      <c r="O72" s="274"/>
      <c r="P72" s="274"/>
      <c r="Q72" s="274"/>
      <c r="R72" s="274"/>
      <c r="S72" s="274"/>
      <c r="U72" s="275" t="s">
        <v>51</v>
      </c>
      <c r="V72" s="275"/>
      <c r="W72" s="275"/>
      <c r="X72" s="275"/>
      <c r="Y72" s="275"/>
      <c r="Z72" s="275"/>
      <c r="AA72" s="275"/>
      <c r="AB72" s="275"/>
      <c r="AC72" s="275"/>
      <c r="AD72" s="275"/>
      <c r="AE72" s="275"/>
      <c r="AF72" s="275"/>
      <c r="AH72" s="274" t="s">
        <v>52</v>
      </c>
      <c r="AI72" s="274"/>
      <c r="AJ72" s="274"/>
      <c r="AK72" s="274"/>
      <c r="AL72" s="274"/>
      <c r="AM72" s="274"/>
      <c r="AN72" s="274"/>
      <c r="AO72" s="274"/>
      <c r="AP72" s="274"/>
      <c r="AQ72" s="274"/>
      <c r="AR72" s="274"/>
      <c r="AS72" s="274"/>
      <c r="AU72" s="274" t="s">
        <v>53</v>
      </c>
      <c r="AV72" s="274"/>
      <c r="AW72" s="274"/>
      <c r="AX72" s="274"/>
      <c r="AY72" s="274"/>
      <c r="AZ72" s="274"/>
      <c r="BA72" s="274"/>
      <c r="BB72" s="274"/>
      <c r="BC72" s="274"/>
      <c r="BD72" s="274"/>
      <c r="BE72" s="274"/>
      <c r="BF72" s="274"/>
    </row>
    <row r="73" spans="1:58" x14ac:dyDescent="0.25">
      <c r="A73" s="279" t="s">
        <v>182</v>
      </c>
      <c r="B73" s="279"/>
      <c r="D73" s="279" t="s">
        <v>170</v>
      </c>
      <c r="E73" s="279"/>
      <c r="F73" s="280"/>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74" t="s">
        <v>195</v>
      </c>
      <c r="I80" s="274"/>
      <c r="J80" s="274"/>
      <c r="K80" s="274"/>
      <c r="L80" s="274"/>
      <c r="M80" s="274"/>
      <c r="N80" s="274"/>
      <c r="O80" s="274"/>
      <c r="P80" s="274"/>
      <c r="Q80" s="274"/>
      <c r="R80" s="274"/>
      <c r="S80" s="274"/>
      <c r="U80" s="275" t="s">
        <v>51</v>
      </c>
      <c r="V80" s="275"/>
      <c r="W80" s="275"/>
      <c r="X80" s="275"/>
      <c r="Y80" s="275"/>
      <c r="Z80" s="275"/>
      <c r="AA80" s="275"/>
      <c r="AB80" s="275"/>
      <c r="AC80" s="275"/>
      <c r="AD80" s="275"/>
      <c r="AE80" s="275"/>
      <c r="AF80" s="275"/>
      <c r="AH80" s="274" t="s">
        <v>52</v>
      </c>
      <c r="AI80" s="274"/>
      <c r="AJ80" s="274"/>
      <c r="AK80" s="274"/>
      <c r="AL80" s="274"/>
      <c r="AM80" s="274"/>
      <c r="AN80" s="274"/>
      <c r="AO80" s="274"/>
      <c r="AP80" s="274"/>
      <c r="AQ80" s="274"/>
      <c r="AR80" s="274"/>
      <c r="AS80" s="274"/>
      <c r="AU80" s="274" t="s">
        <v>53</v>
      </c>
      <c r="AV80" s="274"/>
      <c r="AW80" s="274"/>
      <c r="AX80" s="274"/>
      <c r="AY80" s="274"/>
      <c r="AZ80" s="274"/>
      <c r="BA80" s="274"/>
      <c r="BB80" s="274"/>
      <c r="BC80" s="274"/>
      <c r="BD80" s="274"/>
      <c r="BE80" s="274"/>
      <c r="BF80" s="274"/>
    </row>
    <row r="81" spans="1:58" x14ac:dyDescent="0.25">
      <c r="A81" s="272" t="s">
        <v>196</v>
      </c>
      <c r="B81" s="272"/>
      <c r="D81" s="272" t="s">
        <v>197</v>
      </c>
      <c r="E81" s="272"/>
      <c r="F81" s="273"/>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74" t="s">
        <v>195</v>
      </c>
      <c r="I90" s="274"/>
      <c r="J90" s="274"/>
      <c r="K90" s="274"/>
      <c r="L90" s="274"/>
      <c r="M90" s="274"/>
      <c r="N90" s="274"/>
      <c r="O90" s="274"/>
      <c r="P90" s="274"/>
      <c r="Q90" s="274"/>
      <c r="R90" s="274"/>
      <c r="S90" s="274"/>
      <c r="U90" s="275" t="s">
        <v>51</v>
      </c>
      <c r="V90" s="275"/>
      <c r="W90" s="275"/>
      <c r="X90" s="275"/>
      <c r="Y90" s="275"/>
      <c r="Z90" s="275"/>
      <c r="AA90" s="275"/>
      <c r="AB90" s="275"/>
      <c r="AC90" s="275"/>
      <c r="AD90" s="275"/>
      <c r="AE90" s="275"/>
      <c r="AF90" s="275"/>
      <c r="AH90" s="274" t="s">
        <v>52</v>
      </c>
      <c r="AI90" s="274"/>
      <c r="AJ90" s="274"/>
      <c r="AK90" s="274"/>
      <c r="AL90" s="274"/>
      <c r="AM90" s="274"/>
      <c r="AN90" s="274"/>
      <c r="AO90" s="274"/>
      <c r="AP90" s="274"/>
      <c r="AQ90" s="274"/>
      <c r="AR90" s="274"/>
      <c r="AS90" s="274"/>
      <c r="AU90" s="274" t="s">
        <v>53</v>
      </c>
      <c r="AV90" s="274"/>
      <c r="AW90" s="274"/>
      <c r="AX90" s="274"/>
      <c r="AY90" s="274"/>
      <c r="AZ90" s="274"/>
      <c r="BA90" s="274"/>
      <c r="BB90" s="274"/>
      <c r="BC90" s="274"/>
      <c r="BD90" s="274"/>
      <c r="BE90" s="274"/>
      <c r="BF90" s="274"/>
    </row>
    <row r="91" spans="1:58" x14ac:dyDescent="0.25">
      <c r="A91" s="272" t="s">
        <v>216</v>
      </c>
      <c r="B91" s="272"/>
      <c r="D91" s="272" t="s">
        <v>197</v>
      </c>
      <c r="E91" s="272"/>
      <c r="F91" s="273"/>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74" t="s">
        <v>224</v>
      </c>
      <c r="I95" s="274"/>
      <c r="J95" s="274"/>
      <c r="K95" s="274"/>
      <c r="L95" s="274"/>
      <c r="M95" s="274"/>
      <c r="N95" s="274"/>
      <c r="O95" s="274"/>
      <c r="P95" s="274"/>
      <c r="Q95" s="274"/>
      <c r="R95" s="274"/>
      <c r="S95" s="274"/>
      <c r="U95" s="275" t="s">
        <v>51</v>
      </c>
      <c r="V95" s="275"/>
      <c r="W95" s="275"/>
      <c r="X95" s="275"/>
      <c r="Y95" s="275"/>
      <c r="Z95" s="275"/>
      <c r="AA95" s="275"/>
      <c r="AB95" s="275"/>
      <c r="AC95" s="275"/>
      <c r="AD95" s="275"/>
      <c r="AE95" s="275"/>
      <c r="AF95" s="275"/>
      <c r="AH95" s="274" t="s">
        <v>52</v>
      </c>
      <c r="AI95" s="274"/>
      <c r="AJ95" s="274"/>
      <c r="AK95" s="274"/>
      <c r="AL95" s="274"/>
      <c r="AM95" s="274"/>
      <c r="AN95" s="274"/>
      <c r="AO95" s="274"/>
      <c r="AP95" s="274"/>
      <c r="AQ95" s="274"/>
      <c r="AR95" s="274"/>
      <c r="AS95" s="274"/>
      <c r="AU95" s="274" t="s">
        <v>53</v>
      </c>
      <c r="AV95" s="274"/>
      <c r="AW95" s="274"/>
      <c r="AX95" s="274"/>
      <c r="AY95" s="274"/>
      <c r="AZ95" s="274"/>
      <c r="BA95" s="274"/>
      <c r="BB95" s="274"/>
      <c r="BC95" s="274"/>
      <c r="BD95" s="274"/>
      <c r="BE95" s="274"/>
      <c r="BF95" s="274"/>
    </row>
    <row r="96" spans="1:58" x14ac:dyDescent="0.25">
      <c r="A96" s="272" t="s">
        <v>225</v>
      </c>
      <c r="B96" s="272"/>
      <c r="D96" s="272" t="s">
        <v>197</v>
      </c>
      <c r="E96" s="272"/>
      <c r="F96" s="273"/>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1255</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1254</v>
      </c>
      <c r="C6" t="s">
        <v>1259</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1260</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1261</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1262</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1258</v>
      </c>
      <c r="B20" s="221" t="s">
        <v>1256</v>
      </c>
      <c r="C20" s="221" t="s">
        <v>1263</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1257</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1264</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1266</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1265</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0.89235519306104605</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1.2870299999999999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0.89235519306104605</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0.89235519306104605</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0.89235519306104605</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0.89235519306104605</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0.89235519306104605</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0.89235519306104605</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0.70877750056702205</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0.70877750056702205</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0.70877750056702205</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0.89235519306104605</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106.087</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1.2870299999999999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106.087</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0.96316000000000002</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1.4301650410457367</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0.89235519306104605</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1.3593236005763532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1.3593236005763532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1.3593236005763532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1.3593236005763532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2016-06-15T01:27:12Z</dcterms:modified>
</cp:coreProperties>
</file>